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x-em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6.xml" ContentType="application/vnd.openxmlformats-officedocument.spreadsheetml.comments+xml"/>
  <Override PartName="/xl/drawings/drawing18.xml" ContentType="application/vnd.openxmlformats-officedocument.drawing+xml"/>
  <Override PartName="/xl/tables/table14.xml" ContentType="application/vnd.openxmlformats-officedocument.spreadsheetml.table+xml"/>
  <Override PartName="/xl/drawings/drawing19.xml" ContentType="application/vnd.openxmlformats-officedocument.drawing+xml"/>
  <Override PartName="/xl/tables/table15.xml" ContentType="application/vnd.openxmlformats-officedocument.spreadsheetml.table+xml"/>
  <Override PartName="/xl/drawings/drawing20.xml" ContentType="application/vnd.openxmlformats-officedocument.drawing+xml"/>
  <Override PartName="/xl/tables/table16.xml" ContentType="application/vnd.openxmlformats-officedocument.spreadsheetml.table+xml"/>
  <Override PartName="/xl/comments7.xml" ContentType="application/vnd.openxmlformats-officedocument.spreadsheetml.comments+xml"/>
  <Override PartName="/xl/drawings/drawing21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edouard_godineau_syngenta_com/Documents/Documents/GitHub/recommendations/Chemistry_recommendations/Utils/"/>
    </mc:Choice>
  </mc:AlternateContent>
  <xr:revisionPtr revIDLastSave="148" documentId="14_{6C43EE42-BFF3-45EF-997B-4B8B046255E9}" xr6:coauthVersionLast="47" xr6:coauthVersionMax="47" xr10:uidLastSave="{7332F67E-0283-434C-A625-5142D81EE23C}"/>
  <bookViews>
    <workbookView xWindow="-120" yWindow="-120" windowWidth="29040" windowHeight="15990" tabRatio="774" firstSheet="8" activeTab="14" xr2:uid="{00000000-000D-0000-FFFF-FFFF00000000}"/>
  </bookViews>
  <sheets>
    <sheet name="Green Solvents" sheetId="20" r:id="rId1"/>
    <sheet name="Amide coupling" sheetId="2" r:id="rId2"/>
    <sheet name="Amide_coupling_App" sheetId="34" r:id="rId3"/>
    <sheet name="Amide_coupling_tree" sheetId="36" r:id="rId4"/>
    <sheet name="Amide_coupling_tree_results" sheetId="37" r:id="rId5"/>
    <sheet name="Buchwald" sheetId="18" r:id="rId6"/>
    <sheet name="Chan-Lam" sheetId="19" r:id="rId7"/>
    <sheet name="Cyanation" sheetId="21" r:id="rId8"/>
    <sheet name="Cyanation_App" sheetId="33" r:id="rId9"/>
    <sheet name="Mitsunobu" sheetId="22" r:id="rId10"/>
    <sheet name="Negishi" sheetId="23" r:id="rId11"/>
    <sheet name="SNAr" sheetId="24" r:id="rId12"/>
    <sheet name="Sonogashira" sheetId="25" r:id="rId13"/>
    <sheet name="Suzuki" sheetId="26" r:id="rId14"/>
    <sheet name="Suzuki_App" sheetId="35" r:id="rId15"/>
    <sheet name="Suzuki_troubleshooting" sheetId="31" r:id="rId16"/>
    <sheet name="Suzuki_general_tips" sheetId="32" r:id="rId17"/>
    <sheet name="Stille" sheetId="27" r:id="rId18"/>
    <sheet name="Ullmann" sheetId="28" r:id="rId19"/>
    <sheet name="Summary Ma's ligands" sheetId="29" r:id="rId20"/>
    <sheet name="Ma's ligands - list" sheetId="30" r:id="rId21"/>
  </sheets>
  <definedNames>
    <definedName name="ixlNextC" localSheetId="1" hidden="1">4</definedName>
    <definedName name="ixlNextC" localSheetId="2" hidden="1">4</definedName>
    <definedName name="ixlNextC" localSheetId="3" hidden="1">4</definedName>
    <definedName name="ixlNextC" localSheetId="4" hidden="1">4</definedName>
    <definedName name="ixlNextC" localSheetId="5" hidden="1">4</definedName>
    <definedName name="ixlNextC" localSheetId="6" hidden="1">4</definedName>
    <definedName name="ixlNextC" localSheetId="7" hidden="1">4</definedName>
    <definedName name="ixlNextC" localSheetId="8" hidden="1">4</definedName>
    <definedName name="ixlNextC" localSheetId="0" hidden="1">13</definedName>
    <definedName name="ixlNextC" localSheetId="20" hidden="1">25</definedName>
    <definedName name="ixlNextC" localSheetId="9" hidden="1">7</definedName>
    <definedName name="ixlNextC" localSheetId="10" hidden="1">4</definedName>
    <definedName name="ixlNextC" localSheetId="11" hidden="1">4</definedName>
    <definedName name="ixlNextC" localSheetId="12" hidden="1">6</definedName>
    <definedName name="ixlNextC" localSheetId="17" hidden="1">4</definedName>
    <definedName name="ixlNextC" localSheetId="13" hidden="1">4</definedName>
    <definedName name="ixlNextC" localSheetId="14" hidden="1">4</definedName>
    <definedName name="ixlNextC" localSheetId="16" hidden="1">4</definedName>
    <definedName name="ixlNextC" localSheetId="15" hidden="1">4</definedName>
    <definedName name="ixlNextC" localSheetId="18" hidden="1">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2" l="1"/>
  <c r="F12" i="32"/>
  <c r="F10" i="32"/>
  <c r="F9" i="32"/>
  <c r="F8" i="32"/>
  <c r="F7" i="32"/>
  <c r="F6" i="32"/>
  <c r="F5" i="32"/>
  <c r="G20" i="25"/>
  <c r="F20" i="25"/>
  <c r="D9" i="20"/>
  <c r="D20" i="20"/>
  <c r="D19" i="20"/>
  <c r="D18" i="20"/>
  <c r="D14" i="20"/>
  <c r="D13" i="20"/>
  <c r="D12" i="20"/>
  <c r="D11" i="20"/>
  <c r="D10" i="20"/>
  <c r="D8" i="20"/>
  <c r="D7" i="20"/>
  <c r="D6" i="20"/>
  <c r="D5" i="20"/>
  <c r="B31" i="30"/>
  <c r="B30" i="30"/>
  <c r="B29" i="30"/>
  <c r="B28" i="30"/>
  <c r="B27" i="30"/>
  <c r="B26" i="30"/>
  <c r="B25" i="30"/>
  <c r="B24" i="30"/>
  <c r="B8" i="30"/>
  <c r="B18" i="30"/>
  <c r="B9" i="30"/>
  <c r="B19" i="30"/>
  <c r="B10" i="30"/>
  <c r="B20" i="30"/>
  <c r="B11" i="30"/>
  <c r="B21" i="30"/>
  <c r="B12" i="30"/>
  <c r="B22" i="30"/>
  <c r="B13" i="30"/>
  <c r="B23" i="30"/>
  <c r="B14" i="30"/>
  <c r="B15" i="30"/>
  <c r="B16" i="30"/>
  <c r="B17" i="30"/>
  <c r="D18" i="29"/>
  <c r="D17" i="29"/>
  <c r="D16" i="29"/>
  <c r="D15" i="29"/>
  <c r="D14" i="29"/>
  <c r="D13" i="29"/>
  <c r="D12" i="29"/>
  <c r="D11" i="29"/>
  <c r="D10" i="29"/>
  <c r="D9" i="29"/>
  <c r="D8" i="29"/>
  <c r="F28" i="26"/>
  <c r="G26" i="26"/>
  <c r="F26" i="26"/>
  <c r="E28" i="26"/>
  <c r="D28" i="26"/>
  <c r="E26" i="26"/>
  <c r="D26" i="26"/>
  <c r="E14" i="22"/>
  <c r="E13" i="22"/>
  <c r="C14" i="22"/>
  <c r="C13" i="22"/>
  <c r="G21" i="2"/>
  <c r="G22" i="2"/>
  <c r="E22" i="2"/>
  <c r="E21" i="2"/>
  <c r="C22" i="2"/>
  <c r="C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  <author>Barreteau Fabien CHST</author>
  </authors>
  <commentList>
    <comment ref="D5" authorId="0" shapeId="0" xr:uid="{67D2427C-B511-425C-9A75-8B1CBB73F68A}">
      <text>
        <r>
          <rPr>
            <sz val="9"/>
            <color indexed="81"/>
            <rFont val="Tahoma"/>
            <family val="2"/>
          </rPr>
          <t>Insight iXlW00004C0000005R0115899078S00000041P00504LAocjBAQBF1NjaVRlZ2ljLmRhdGEuTW9sZWN1bGUBbQF/ARJTY2lUZWdpYy5Nb2xlY3VsZQAAAQFkAv5qAQAAAAIAAhggAAAA/AQA/AACAAAAAAAA8L8CAAAAAABAHEACjnVxGw1gGcAAAAAAGAAAAPwIAPwAAgAAAAAAAPC/AqMBvAUSVB5AAltCPujZLBjAAAAAACAAAAD8CAD8AAIAAAAAAADwvwKjAbwFElQeQAKCc0aU9sYVwAAAAAAgAAAA/AQA/AACAAAAAAAA8L8Cayv2l90zIEACObTIdr5fGcAAAAAAGAAAAPwEAPwAAgAAAAAAAPC/AnbgnBGlPSFAAltCPujZLBjAAAAAABgAAAD8BAD8AAIAAAAAAADwvwLOqs/VViwaQAKTGARWDi0YwAAAAAAUAAQEAAAAAAAABAgIAAAAAAAABAwEAAAAAAAADBAEAAAAAAAAABQEAAAAAAAAAAABAAAAAAAAAAAAAAAAAAAAAAAAAAAA</t>
        </r>
      </text>
    </comment>
    <comment ref="D6" authorId="0" shapeId="0" xr:uid="{7D602D7A-F35D-4905-82FE-6D73CA3B4B63}">
      <text>
        <r>
          <rPr>
            <sz val="9"/>
            <color indexed="81"/>
            <rFont val="Tahoma"/>
            <family val="2"/>
          </rPr>
          <t>Insight iXlW00004C0000006R0115899078S00000043P00584LAocjBAQBF1NjaVRlZ2ljLmRhdGEuTW9sZWN1bGUBbQF/ARJTY2lUZWdpYy5Nb2xlY3VsZQAAAQFkAv5qAQAAAAIAAhwBEAAAAPwEAPwAAgAAAAAAAPC/ApMYBFYOzSVAAu58PzVeuhXAAAAAABgAAAD8BAD8AAIAAAAAAADwvwKEDU+vlMUmQAJPr5RliCMXwAAAAAAYAAAA/AQA/AACAAAAAAAA8L8CLbKd76dmJkACQBNhw9NrGcAAAAAAGAAAAPwEAPwAAgAAAAAAAPC/Avp+arx0MyVAAkATYcPTaxnAAAAAABgAAAD8BAD8AAIAAAAAAADwvwKjI7n8h9QkQAJPr5RliCMXwAAAAAAgAAAA/AgA/AACAAAAAAAA8L8CtMh2vp+aJkACqFfKMsTxE8AAAAAAIAAAAPwIAPwAAgAAAAAAAPC/AnNoke18/yRAAqhXyjLE8RPAAAAAABwABAQABAAAAAAECAQABAAAAAAIDAQABAAAAAAMEAQABAAAAAAQAAQABAAAAAAAFAgAAAAAAAAAGAgAAAAAAAAAAAEAAAAAAAAAAAAAAAAAAAAAAAAAAAA=</t>
        </r>
      </text>
    </comment>
    <comment ref="D7" authorId="0" shapeId="0" xr:uid="{C77EFE14-CA1D-4902-ABA6-62F2415D0676}">
      <text>
        <r>
          <rPr>
            <sz val="9"/>
            <color indexed="81"/>
            <rFont val="Tahoma"/>
            <family val="2"/>
          </rPr>
          <t>Insight iXlW00004C0000007R0115899078S00000045P01052LAocjBAQBF1NjaVRlZ2ljLmRhdGEuTW9sZWN1bGUBbQF/ARJTY2lUZWdpYy5Nb2xlY3VsZQAAAQFkAv5qAQAAAAIBAjggAAAA/AQA/AACAAAAAAAA8L8CSFD8GHOXGEACIv32deAcD8AAAAAAGAAAAPwEAPwAAgAAAAAAAPC/AmZmZmZmphZAAl+YTBWMSgzAAAAAABgIAAD8BAD8AAIAAAAAAADwvwIVHcnlP2QXQAJ90LNZ9bkHwAAAAAAYDAAA/AQA/AACAAAAAAAA8L8Ce4MvTKbKGUACfdCzWfW5B8AAAAAAGAwAAPwEAPwAAgAAAAAAAPC/Aio6kst/iBpAAl+YTBWMSgzAAAAAABgMAAD8BAD8AAIAAAAAAADwvwKQoPgx5u4cQAJfmEwVjEoMwAAAAAAgAAAA/AQA/AACAAAAAAAA8L8CXW3F/rK7G0ACumsJ+aDnBMAAAAAAGAAAAPwEAPwAAgAAAAAAAPC/Aj9XW7G/rB1AAn3Qs1n1uQfAAAAAACAAAAD8BAD8AAIAAAAAAADwvwLy0k1iEFgeQAIRNjy9UhYQwAAAAAAgAAAA/AQA/AACAAAAAAAA8L8Cs+pztRX7FUACufyH9NvXA8AAAAAAGAAAAPwEAPwAAgAAAAAAAPC/AvLSTWIQmBNAAiqpE9BEWATAAAAAABgAAAD8BAD8AAIAAAAAAADwvwJa9bnail0gQAKxv+yePKwPwAAAAAAEAAAA/AQA/AACAAAAAAAA8L8C2PD0SllGG0ACPZtVn6ttEMAAAAAABAAAAPwEAPwAAgAAAAAAAPC/As3MzMzMDBlAApoIG55eKQPAAAAAADwABAQABAAAAAAECAQABAAAAAAIDAQABAAAAAAMEAQABAAAAAAQAAQABAAAAAAYHAQABAAAAAAcFAQABAAAAAAQFAQABAAAAAAMGAQABAAAAAAUIAQQAAAAAAAIJAQUAAAAAAAkKAQAAAAAAAAgLAQAAAAAAAAQMAQUAAAAAAAMNAQUAAAAAAAAAAEAAAAAAAAAAAAAAAAAAAAAAAAAAAA=</t>
        </r>
      </text>
    </comment>
    <comment ref="D8" authorId="0" shapeId="0" xr:uid="{1A623D29-611A-4496-A9A7-CFC1E82526C0}">
      <text>
        <r>
          <rPr>
            <sz val="9"/>
            <color indexed="81"/>
            <rFont val="Tahoma"/>
            <family val="2"/>
          </rPr>
          <t>Insight iXlW00004C0000008R0115899078S00000047P00452LAocjBAQBF1NjaVRlZ2ljLmRhdGEuTW9sZWN1bGUBbQF/ARJTY2lUZWdpYy5Nb2xlY3VsZQAAAQFkAv5qAQAAAAIAAhQYAAAA/AQA/AACAAAAAAAA8L8CAAAAAABAIUACJ8KGp1fKE8AAAAAAIAAAAPwEAPwAAgAAAAAAAPC/Aiv2l92TRyBAAhpR2ht8YRLAAAAAABgAAAD8BAD8AAIAAAAAAADwvwL129eBc6YgQAJhw9MrZRkQwAAAAAAYAAAA/AQA/AACAAAAAAAA8L8CCyQofozZIUACYcPTK2UZEMAAAAAAIAAAAPwEAPwAAgAAAAAAAPC/AtUJaCJsOCJAAhpR2ht8YRLAAAAAABQQAAQABAAAAAAMEAQABAAAAAAIDAQABAAAAAAABAQABAAAAAAECAQABAAAAAAAAAEAAAAAAAAAAAAAAAAAAAAAAAAAAAA=</t>
        </r>
      </text>
    </comment>
    <comment ref="D9" authorId="1" shapeId="0" xr:uid="{1C4F90E0-BC2D-4B23-A1E1-BA3FA5DB1A92}">
      <text>
        <r>
          <rPr>
            <sz val="9"/>
            <color indexed="81"/>
            <rFont val="Tahoma"/>
            <family val="2"/>
          </rPr>
          <t>Insight iXlW00004C0000009R0115899078S00000004P00440LAocjBAQBF1NjaVRlZ2ljLmRhdGEuTW9sZWN1bGUBbQF/ARJTY2lUZWdpYy5Nb2xlY3VsZQAAAQFkAv5qAQAAAAIAAhQYAAAA/AQA/AACAAAAAAAA8L8CkzoBTYQtIEACfq62Yn+ZH8AAAAAAGAAAAPwMAPwAAgAAAAAAAPC/AnGsi9toYCFAAn6utmJ/mR/AAAAAABwAAAD8DAD8AAIAAAAAAADwvwLek4eFWpMiQAJ+rrZif5kfwAAAAAAYAAAA/AQA/AACAAAAAAAA8L8CKxiV1AkoH0ACS1mGONaFHcAAAAAAGAAAAPwEAPwAAgAAAAAAAPC/AlJJnYAmwhxAAktZhjjWhR3AAAAAABAABAQAAAAAAAAECAwAAAAAAAAADAQAAAAAAAAMEAQAAAAAAAAAAAEAAAAAAAAAAAAAAAAAAAAAAAAAAAA=</t>
        </r>
      </text>
    </comment>
    <comment ref="D10" authorId="0" shapeId="0" xr:uid="{A6A39A02-1765-4897-AAEC-07C7A2551596}">
      <text>
        <r>
          <rPr>
            <sz val="9"/>
            <color indexed="81"/>
            <rFont val="Tahoma"/>
            <family val="2"/>
          </rPr>
          <t>Insight iXlW00004C0000010R0115899078S00000051P00724LAocjBAQBF1NjaVRlZ2ljLmRhdGEuTW9sZWN1bGUBbQF/ARJTY2lUZWdpYy5Nb2xlY3VsZQAAAQFkAv5qAQAAAAIBAiQgAAAA/AQA/AACAAAAAAAA8L8COGdEaW9wGUAC8IXJVMEoEsAAAAAAGAAAAPwEAPwAAgAAAAAAAPC/Anh6pSxDXBpAAgu1pnnHaRTAAAAAABgAAAD8BAD8AAIAAAAAAADwvwJDrWnecQoYQAIZBFYOLbIVwAAAAAAgAAAA/AQA/AACAAAAAAAA8L8CZRniWBd3F0ACeAskKH4MGMAAAAAAGAgAAPwEAPwAAgAAAAAAAPC/AjhnRGlvcBlAApCg+DHmrhbAAAAAACAAAAD8CAD8AAIAAAAAAADwvwJEi2zn+2kbQALqlbIMcewZwAAAAAAYAAAA/AgA/AACAAAAAAAA8L8CGQRWDi1yG0AC9+RhodZ0F8AAAAAAGAAAAPwEAPwAAgAAAAAAAPC/Aqd5xyk6Uh1AAuPHmLuW0BbAAAAAABgAAAD8BAD8AAIAAAAAAADwvwIXSFD8GHMcQAIg0m9fBw4VwAAAAAAoABAEAAQAAAAABAAEAAQAAAAABCAEAAQAAAAACAQEAAQAAAAADAgEAAQAAAAAEAwEFAQAAAAAGBAEAAQAAAAAGBQIAAAAAAAAHBgEAAQAAAAAIBwEAAQAAAAAAAABAAAAAAAAAAAAAAAAAAAAAAAAAAAA</t>
        </r>
      </text>
    </comment>
    <comment ref="D11" authorId="0" shapeId="0" xr:uid="{A6101E69-6082-4E05-8E99-2781DD89CEC6}">
      <text>
        <r>
          <rPr>
            <sz val="9"/>
            <color indexed="81"/>
            <rFont val="Tahoma"/>
            <family val="2"/>
          </rPr>
          <t>Insight iXlW00004C0000011R0115899078S00000053P00572LAocjBAQBF1NjaVRlZ2ljLmRhdGEuTW9sZWN1bGUBbQF/ARJTY2lUZWdpYy5Nb2xlY3VsZQAAAQFkAv5qAQAAAAIAAhwYAAAA/AQA/AACAAAAAAAA8L8CAAAAAAAAI0ACjnVxGw0gGcAAAAAAGAAAAPwIAPwAAgAAAAAAAPC/AtIA3gIJCiRAAltCPujZ7BfAAAAAACAAAAD8CAD8AAIAAAAAAADwvwLSAN4CCQokQAKCc0aU9oYVwAAAAAAYAAAA/AQA/AACAAAAAAAA8L8Cayv2l90TJUACObTIdr4fGcAAAAAAGAAAAPwEAPwAAgAAAAAAAPC/AmfV52or9iFAApMYBFYO7RfAAAAAABgAAAD8BAD8AAIAAAAAAADwvwJcIEHxY+wgQAKOdXEbDSAZwAAAAAAYAAAA/AQA/AACAAAAAAAA8L8CZ9Xnaiv2IUACukkMAiuHFcAAAAAAGAAEBAAAAAAAAAQICAAAAAAAAAQMBAAAAAAAAAAQBAAAAAAAABAUBAAAAAAAABAYBAAAAAAAAAAAAQAAAAAAAAAAAAAAAAAAAAAAAAAAAA==</t>
        </r>
      </text>
    </comment>
    <comment ref="D12" authorId="0" shapeId="0" xr:uid="{9C45830E-8CC2-4AD7-9110-57B798881E12}">
      <text>
        <r>
          <rPr>
            <sz val="9"/>
            <color indexed="81"/>
            <rFont val="Tahoma"/>
            <family val="2"/>
          </rPr>
          <t>Insight iXlW00004C0000012R0115899078S00000055P00780LAocjBAQBF1NjaVRlZ2ljLmRhdGEuTW9sZWN1bGUBbQF/ARJTY2lUZWdpYy5Nb2xlY3VsZQAAAQFkAv5qAQAAAAIBAigYAAAA/AQA/AACAAAAAAAA8L8C9bnaiv2FIkACzczMzMwMGcAAAAAAGAAAAPwEAPwAAgAAAAAAAPC/AvW52or9hSJAAjMzMzMzcxvAAAAAABgAAAD8CAD8AAIAAAAAAADwvwLHuriNBpAjQAJmZmZmZqYcwAAAAAAYAAAA/AgA/AACAAAAAAAA8L8CmbuWkA+aJEACMzMzMzNzG8AAAAAAGAAAAPwEAPwAAgAAAAAAAPC/Apm7lpAPmiRAAs3MzMzMDBnAAAAAABgIAAD8BAD8AAIAAAAAAADwvwLHuriNBpAjQAKamZmZmdkXwAAAAAAYAAAA/AgA/AACAAAAAAAA8L8Cx7q4jQaQI0ACwcqhRbZzFcAAAAAAGAAAAPwIAPwAAgAAAAAAAPC/Ai6QoPgxhiJAAuJYF7fRQBTAAAAAABgAAAD8BAD8AAIAAAAAAADwvwLSb18HzpkkQALiWBe30UAUwAAAAAAYAAAA/AQA/AACAAAAAAAA8L8Cx7q4jQaQI0ACPzVeukkMH8AAAAAAKBAUBAAEAAAAAAwQBAAEAAAAAAgMCAgEAAAAAAQIBAAEAAAAAAAEBAAEAAAAAAAUBAAEAAAAABQYBBAAAAAAABgcCAAAAAAAABggBAAAAAAAAAgkBAAAAAAAAAAAAQAAAAAAAAAAAAAAAAAAAAAAAAAAAA==</t>
        </r>
      </text>
    </comment>
    <comment ref="D13" authorId="0" shapeId="0" xr:uid="{1BD8D55E-BD9B-470F-A6EE-670A04FCBACB}">
      <text>
        <r>
          <rPr>
            <sz val="9"/>
            <color indexed="81"/>
            <rFont val="Tahoma"/>
            <family val="2"/>
          </rPr>
          <t>Insight iXlW00004C0000013R0115899078S00000057P00636LAocjBAQBF1NjaVRlZ2ljLmRhdGEuTW9sZWN1bGUBbQF/ARJTY2lUZWdpYy5Nb2xlY3VsZQAAAQFkAv5qAQAAAAIAAiAYAAAA/AQA/AACAAAAAAAA8L8CjnVxGw1gH0ACHOviNhrAD8AAAAAAGAAAAPwEAPwAAgAAAAAAAPC/Apm7lpAPuiBAAraEfNCzWQ3AAAAAACAAAAD8BAD8AAIAAAAAAADwvwKOdXEbDWAfQAJLWYY41kUSwAAAAAAYAAAA/AgA/AACAAAAAAAA8L8CXCBB8WNMHUACJzEIrBxaDcAAAAAAIAAAAPwEAPwAAgAAAAAAAPC/AinLEMe6OBtAAhzr4jYawA/AAAAAACAAAAD8CAD8AAIAAAAAAADwvwJcIEHxY0wdQAJ1kxgEVo4IwAAAAAAYAAAA/AQA/AACAAAAAAAA8L8CE2HD0yslGUACJzEIrBxaDcAAAAAAGAAAAPwEAPwAAgAAAAAAAPC/AuELk6mCERdAAhzr4jYawA/AAAAAABwABAQAAAAAAAAACAQAAAAAAAAADAQAAAAAAAAMEAQAAAAAAAAMFAgAAAAAAAAQGAQAAAAAAAAYHAQAAAAAAAAAAAEAAAAAAAAAAAAAAAAAAAAAAAAAAAA=</t>
        </r>
      </text>
    </comment>
    <comment ref="D14" authorId="0" shapeId="0" xr:uid="{A601D91D-6143-4F43-82DE-D8F068CD793B}">
      <text>
        <r>
          <rPr>
            <sz val="9"/>
            <color indexed="81"/>
            <rFont val="Tahoma"/>
            <family val="2"/>
          </rPr>
          <t>Insight iXlW00004C0000014R0115899078S00000059P00584LAocjBAQBF1NjaVRlZ2ljLmRhdGEuTW9sZWN1bGUBbQF/ARJTY2lUZWdpYy5Nb2xlY3VsZQAAAQFkAv5qAQAAAAIAAhwYAAAA/AQA/AACAAAAAAAA8L8CAAAAAACAHEACJ8KGp1cKEMAAAAAAGAAAAPwEAPwAAgAAAAAAAPC/AlfsL7snjxpAAjSitDf4Qg3AAAAAACAAAAD8BAD8AAIAAAAAAADwvwLpt68D50wbQALChqdXyrIIwAAAAAAYAAAA/AgA/AACAAAAAAAA8L8CF0hQ/BizHUACwoanV8qyCMAAAAAAGAAAAPwEAPwAAgAAAAAAAPC/AqkT0ETYcB5AAjSitDf4Qg3AAAAAABgAAAD8BAD8AAIAAAAAAADwvwIgY+5aQj4YQAKqglFJnYAOwAAAAAAgAAAA/AgA/AACAAAAAAAA8L8C9bnaiv3lHkACXdxGA3iLBMAAAAAAHBAABAAEAAAAAAwQBAAEAAAAAAgMBAAEAAAAAAAEBAAEAAAAAAQIBAAEAAAAAAQUBAAAAAAAAAwYCAAAAAAAAAAAAQAAAAAAAAAAAAAAAAAAAAAAAAAAAA==</t>
        </r>
      </text>
    </comment>
    <comment ref="D18" authorId="0" shapeId="0" xr:uid="{6CC621CC-9394-4B6F-87FC-ABC2C778FA9E}">
      <text>
        <r>
          <rPr>
            <sz val="9"/>
            <color indexed="81"/>
            <rFont val="Tahoma"/>
            <family val="2"/>
          </rPr>
          <t>Insight iXlW00004C0000018R0115899078S00000125P00584LAocjBAQBF1NjaVRlZ2ljLmRhdGEuTW9sZWN1bGUBbQF/ARJTY2lUZWdpYy5Nb2xlY3VsZQAAAQFkAv5qAQAAAAIAAhwYAAAA/AQA/AACAAAAAAAA8L8CLv8h/fY1LkACzczMzMzMF8AAAAAAGAAAAPwEAPwAAgAAAAAAAPC/Ai7/If32NS5AAjMzMzMzMxrAAAAAACAAAAD8BAD8AAIAAAAAAADwvwIAAAAAAEAvQAJmZmZmZmYbwAAAAAAYAAAA/AQA/AACAAAAAAAA8L8CaQBvgQQlMEACMzMzMzMzGsAAAAAAGAAAAPwEAPwAAgAAAAAAAPC/AmkAb4EEJTBAAs3MzMzMzBfAAAAAABgAAAD8BAD8AAIAAAAAAADwvwIAAAAAAEAvQAKamZmZmZkWwAAAAAAYAAAA/AQA/AACAAAAAAAA8L8CAAAAAABAL0ACwcqhRbYzFMAAAAAAHBAUBAAEAAAAAAwQBAAEAAAAAAgMBAAEAAAAAAQIBAAEAAAAAAAEBAAEAAAAAAAUBAAEAAAAABQYBAAAAAAAAAAAAQAAAAAAAAAAAAAAAAAAAAAAAAAAAA==</t>
        </r>
      </text>
    </comment>
    <comment ref="D19" authorId="0" shapeId="0" xr:uid="{4115513B-F833-40E5-9A34-9AA98D5DEABD}">
      <text>
        <r>
          <rPr>
            <sz val="9"/>
            <color indexed="81"/>
            <rFont val="Tahoma"/>
            <family val="2"/>
          </rPr>
          <t>Insight iXlW00004C0000019R0115899078S00000126P00932LAocjBAQBF1NjaVRlZ2ljLmRhdGEuTW9sZWN1bGUBbQF/ARJTY2lUZWdpYy5Nb2xlY3VsZQAAAQFkAv5qAQAAAAIAAjAgAAAA/AQA/AACAAAAAAAA8L8CVg4tsp1vJEACke18PzXeFsAAAAAAGAAAAPwEAPwAAgAAAAAAAPC/AuSDns2qzyRAAr3jFB3JJRnAAAAAACAAAAD8BAD8AAIAAAAAAADwvwKVZYhjXfwlQAL67evAOaMZwAAAAAAYAAAA/AQA/AACAAAAAAAA8L8CRUdy+Q/JJkAC8BZIUPzYF8AAAAAAGAAAAPwEAPwAAgAAAAAAAPC/Ailcj8L1aCZAAsUgsHJokRXAAAAAABgAAAD8BAD8AAIAAAAAAADwvwJ4eqUsQzwlQAKjAbwFEhQVwAAAAAAYAAAA/AQA/AACAAAAAAAA8L8C6gQ0ETb8J0ACZvfkYaHWF8AAAAAAIAAAAPwEAPwAAgAAAAAAAPC/AuJYF7fRYCdAAmZmZmZmJhTAAAAAABgAAAD8BAD8AAIAAAAAAADwvwILRiV1AlooQAKvJeSDno0VwAAAAAAgAAAA/AQA/AACAAAAAAAA8L8CE/JBz2b1KEACrrZif9k9GcAAAAAAIAAAAPwEAPwAAgAAAAAAAPC/ArAD54wojSlAAkHxY8xdixXAAAAAABgAAAD8BAD8AAIAAAAAAADwvwI+eVioNe0pQAJt5/up8dIXwAAAAAA4EBQEAAQAAAAADBAEAAQAAAAACAwEAAQAAAAABAgEAAQAAAAAAAQEAAQAAAAAABQEAAQAAAAAIBgEAAQAAAAAHCAEAAQAAAAADBgEAAQAAAAAEBwEAAQAAAAALCQEAAQAAAAAKCwEAAQAAAAAGCQEAAQAAAAAICgEAAQAAAAAAAABAAAAAAAAAAAAAAAAAAAAAAAAAAAA</t>
        </r>
      </text>
    </comment>
    <comment ref="D20" authorId="0" shapeId="0" xr:uid="{CBB06E15-6B0F-47B3-BBE3-DE4E22244F56}">
      <text>
        <r>
          <rPr>
            <sz val="9"/>
            <color indexed="81"/>
            <rFont val="Tahoma"/>
            <family val="2"/>
          </rPr>
          <t>Insight iXlW00004C0000020R0115899078S00000127P00856LAocjBAQBF1NjaVRlZ2ljLmRhdGEuTW9sZWN1bGUBbQF/ARJTY2lUZWdpYy5Nb2xlY3VsZQAAAQFkAv5qAQAAAAIAAiwYAAAA/AQA/AACAAAAAAAA8L8CjSjtDb7wEEACS8gHPZvVCcAAAAAAGAAAAPwEAPwAAgAAAAAAAPC/Asx/SL99HQ5AAuSDns2qzwzAAAAAABgAAAD8BAD8AAIAAAAAAADwvwLi6ZWyDHERQALKw0KtaV4NwAAAAAAYAAAA/AQA/AACAAAAAAAA8L8Cbef7qfFSE0AC+THmriVkCsAAAAAAGAAAAPwEAPwAAgAAAAAAAPC/AscpOpLLPxVAAhlz1xLyQQ3AAAAAABgAAAD8BAD8AAIAAAAAAADwvwI9LNSa5l0TQAJ1ApoIGx4QwAAAAAAYAAAA/AQA/AACAAAAAAAA8L8CqRPQRNiwEkAC3NeBc0YUB8AAAAAAIAAAAPwEAPwAAgAAAAAAAPC/Ao/k8h/SbxRAApvmHafoyAPAAAAAABgAAAD8BAD8AAIAAAAAAADwvwKvlGWIY50VQAK9UpYhjvUIwAAAAAAYAAAA/AQA/AACAAAAAAAA8L8CINJvXwfOEUACrthfdk+eAsAAAAAAGAAAAPwEAPwAAgAAAAAAAPC/AkOtad5xShBAAtzXgXNGFAfAAAAAADAABAQABAAAAAAECAQABAAAAAAADAQABAAAAAAMEAQABAAAAAAQFAQABAAAAAAUCAQABAAAAAAIGAQABAAAAAAYHAQABAAAAAAMHAQABAAAAAAMIAQAAAAAAAAYJAQAAAAAAAAYKAQAAAAAAAAAAAEAAAAAAAAAAAAAAAAAAAAAAA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21" authorId="0" shapeId="0" xr:uid="{D6F25D82-48E5-4BA1-AE28-8DC40B871F50}">
      <text>
        <r>
          <rPr>
            <sz val="9"/>
            <color indexed="81"/>
            <rFont val="Tahoma"/>
            <family val="2"/>
          </rPr>
          <t>Insight iXlW00003C0000021R0115899093S00000006P01312LAocjBAQBF1NjaVRlZ2ljLmRhdGEuTW9sZWN1bGUBbQF/ARJTY2lUZWdpYy5Nb2xlY3VsZQAAAQFkAv5qAQAAAAIAAgESGAAAAPwEAPwAAgAAAAAAAPC/AtDVVuwv+xpAAuhqK/aXHR/AAAAAABgAAAD8BAD8AAIAAAAAAADwvwJTBaOSOsEeQAICmggbnj4gwAAAAAAYAAAA/AQA/AACAAAAAAAA8L8CtTf4wmTqIEACnMQgsHLoHcAAAAAAIAAAAPwIAPwAAgAAAAAAAPC/AlwgQfFjzCFAAsWPMXctYSHAAAAAADwAAAD8BAD8AAIAAAAAAADwvwJ2Tx4Was0iQAK5jQbwFkgfwAAAAAAgAAAA/AQA/AACAAAAAAAA8L8CLbKd76cmI0ACMlUwKqlTG8AAAAAAGAAAAPwEAPwAAgAAAAAAAPC/AjnWxW00ACpAAmB2Tx4WKhbAAAAAABgAAAD8BAD8AAIAAAAAAADwvwItIR/0bHYoQALJ5T+k374YwAAAAAAYAAAA/AQA/AACAAAAAAAA8L8CbAn5oGeTJkACrBxaZDtfF8AAAAAAIAAAAPwIAPwAAgAAAAAAAPC/AtSa5h2nCCRAAkT67evAeRbAAAAAADwAAAD8BAD8AAIAAAAAAADwvwLvycNCrQklQAIVjErqBPQZwAAAAAAgAAAA/AQA/AACAAAAAAAA8L8CbAn5oGeTJkACf/s6cM6IHMAAAAAAGAAAAPwEAPwAAgAAAAAAAPC/AnL5D+m3zyhAAhe30QDe4iTAAAAAABgAAAD8BAD8AAIAAAAAAADwvwItIR/0bHYoQAJGJXUCmugiwAAAAAAYAAAA/AQA/AACAAAAAAAA8L8CbAn5oGeTJkACRrbz/dQ4IsAAAAAAIAAAAPwIAPwAAgAAAAAAAPC/AuoENBE2PChAAgKaCBuePiDAAAAAADwAAAD8BAD8AAIAAAAAAADwvwK1pnnHKTomQAICmggbnj4gwAAAAAAgAAAA/AQA/AACAAAAAAAA8L8C845TdCRXJEACkX77OnDuIMAAAAAAARIBERAEAAQAAAAABAAEAAAAAAAACAQEAAAAAAAAEAgEAAAAAAAAEAwIAAAAAAAAEBQEAAQAAAAAFCgEAAQAAAAAHBgEAAAAAAAAIBwEAAAAAAAAKCAEAAAAAAAAKCQIAAAAAAAALCgEAAQAAAAAARAsBAAEAAAAADQwBAAAAAAAADg0BAAAAAAAAAEQOAQAAAAAAAABEDwIAAAAAAAAAREBEAQABAAAAAAAAAEAAAAAAAAAAAAAAAAAAAAAAAAAAAA=</t>
        </r>
      </text>
    </comment>
    <comment ref="E21" authorId="0" shapeId="0" xr:uid="{C8EF9462-DFA0-40DF-AB97-E9CDBC282B81}">
      <text>
        <r>
          <rPr>
            <sz val="9"/>
            <color indexed="81"/>
            <rFont val="Tahoma"/>
            <family val="2"/>
          </rPr>
          <t>Insight iXlW00005C0000021R0115899093S00000007P01912LAocjBAQBF1NjaVRlZ2ljLmRhdGEuTW9sZWN1bGUBbQF/ARJTY2lUZWdpYy5Nb2xlY3VsZQAAAQFkAv5qAQAAAAIAAgEbJAAAAPwEAPwAAgAAAAAAAPC/AgHeAgmK/y5AApMYBFYObR/AAAAAACQAAAD8BAD8AAIAAAAAAADwvwLMXUvIBx0vQAKVZYhjXdwiwAAAAAAkAAAA/AQA/AACAAAAAAAA8L8C63O1FfurL0AC7nw/NV4aIcAAAAAAJAAAAPwEAPwAAgAAAAAAAPC/AvRsVn2u1itAAu58PzVeGiHAAAAAACQAAAD8BAD8AAIAAAAAAADwvwLD9ShcjyItQAIE54wo7Q0jwAAAAAAkAAAA/AQA/AACAAAAAAAA8L8CAJF++zowLUAC2ht8YTJVHsAAAAAAPAD8APwEAPwAAgAAAAAAAPC/Ak9AE2HDsy1AAu58PzVeGiHAAAAAABgAAAD8BAD8AAIAAAAAAADwvwICmggbnr4rQALi6ZWyDDEawAAAAAAYAAAA/AQA/AACAAAAAAAA8L8C4XoUrkcBKkACUdobfGEyGMAAAAAAIAAAAPwEAPwAAgAAAAAAAPC/AmgibHh6RShAAp+rrdhfNhrAAAAAACAAAAD8CAD8AAIAAAAAAADwvwJHA3gLJIgmQAIwuycPCzUUwAAAAAAYAAAA/AgA/AACAAAAAAAA8L8CRwN4CySIJkACD5wzorQ3GMAAAAAAHAAAAPwMAPwAAgAAAAAAAPC/Am+BBMWPUSFAAlg5tMh2PhbAAAAAABgAAAD8DAD8AAIAAAAAAADwvwKsi9toAA8jQALpSC7/IT0YwAAAAAAYAAAA/AgA/AACAAAAAAAA8L8CzqrP1VbMJEAClkOLbOc7GsAAAAAAHAAAAPwIAPwAAgAAAAAAAPC/As6qz9VWzCRAAlg5tMh2Ph7AAAAAACAAAAD8BAD8AAIAAAAAAADwvwLNzMzMzIwmQAICmggbnh4gwAAAAAAYAAAA/AQA/AACAAAAAAAA8L8C7uvAOSNKKEACqoJRSZ0gJcAAAAAAGAAAAPwEAPwAAgAAAAAAAPC/AmdEaW/wBSpAApOpglFJHSLAAAAAABwABAD8CAD8AAIAAAAAAADwvwLu68A5I0ooQAI6kst/SB8jwAAAAAAYAAAA/AgA/AACAAAAAAAA8L8CzczMzMyMJkACcoqO5PIfIsAAAAAAHAAAAPwEAPwAAgAAAAAAAPC/AlR0JJf/0CRAAhlz1xLyISPAAAAAABgAAAD8BAD8AAIAAAAAAADwvwJUdCSX/9AkQAIX2c73UyMlwAAAAAAYAAAA/AQA/AACAAAAAAAA8L8CwcqhRbYTI0ACTDeJQWAlJsAAAAAAIAAAAPwEAPwAAgAAAAAAAPC/Ap+rrdhfViFAAoMvTKYKJiXAAAAAABgAAAD8BAD8AAIAAAAAAADwvwKfq63YX1YhQAJlqmBUUicjwAAAAAAYAAAA/AQA/AACAAAAAAAA8L8CGQRWDi0SI0ACMEymCkYlIsAAAAAAARoAGAQAAAAAAAAYBAQAAAAAAAAYCAQAAAAAAAAYDAQAAAAAAAAYEAQAAAAAAAAYFAQAAAAAAAABGgEVBAAEAAAAACAcBAAAAAAAACQgBAAAAAAAACwkBAAAAAAAACwoCAAAAAAAADgsBAAAAAAAADQwDAAAAAAAADg0BAAAAAAAADw4CAgAAAAAAAEQPAQAAAAAAAABFAEQBAAAAAAAAAETAREEAAAAAAAAARMBEgQAAAAAAAABFAETCAwAAAAAAAEVARQEAAAAAAAAARYBFQQABAAAAAABFwEWBAAEAAAAAAEYARcEAAQAAAAAARkBGAQABAAAAAABGgEZBAAEAAAAAAAAAQAAAAAAAAAAAAAAAAAAAAAAAAAAAA==</t>
        </r>
      </text>
    </comment>
    <comment ref="G21" authorId="0" shapeId="0" xr:uid="{EE717E24-774B-480E-B9F9-F30052B9F0A6}">
      <text>
        <r>
          <rPr>
            <sz val="9"/>
            <color indexed="81"/>
            <rFont val="Tahoma"/>
            <family val="2"/>
          </rPr>
          <t>Insight iXlW00007C0000021R0115899093S00000005P01492LAocjBAQBF1NjaVRlZ2ljLmRhdGEuTW9sZWN1bGUBbQF/ARJTY2lUZWdpYy5Nb2xlY3VsZQAAAQFkAv5qAQAAAAIAAgEVJAAAAPwEAPwAAgAAAAAAAPC/ArkehetRmChAAtKRXP5Duh7AAAAAACQAAAD8BAD8AAIAAAAAAADwvwIZBFYOLRIsQAIFVg4tsp0ewAAAAAAkAAAA/AQA/AACAAAAAAAA8L8C5tAi2/leKkACDy2yne+nGMAAAAAAJAAAAPwEAPwAAgAAAAAAAPC/AubQItv5XipAAjMzMzMzUyDAAAAAACQAAAD8BAD8AAIAAAAAAADwvwI7cM6I0p4oQAKIhVrTvKMawAAAAAA8APwA/AQA/AACAAAAAAAA8L8C5tAi2/leKkACqOhILv+hHMAAAAAAJAAAAPwEAPwAAgAAAAAAAPC/AuM2GsBbICxAAnE9CtejsBrAAAAAAAERAAAA/AQA/AACAAAAAAAA8L8CUWuad5yCI0ACgLdAguLnIcAAAAAAGAAAAPwEAPwAAgAAAAAAAPC/AvLSTWIQ+CZAApayDHGsyxvAAAAAABgAAAD8BAD8AAIAAAAAAADwvwKXIY51cXsjQAKsPldbsb8bwAAAAAAcAAQA/AgA/AACAAAAAAAA8L8Cy6FFtvM9JUACHeviNhrAHcAAAAAAGAAAAPwEAPwAAgAAAAAAAPC/AvLSTWIQ+CZAAs+I0t7g6yPAAAAAABgAAAD8BAD8AAIAAAAAAADwvwJQHhZqTbMoQAIwTKYKRuUgwAAAAAAcAAAA/AQA/AACAAAAAAAA8L8C8tJNYhD4JkACgLdAguLnIcAAAAAAGAAAAPwIAPwAAgAAAAAAAPC/AsuhRbbzPSVAAjBMpgpG5SDAAAAAABwAAAD8CAD8AAIAAAAAAADwvwLJdr6fGg8vQAJGJXUCmmgjwAAAAAAYAAAA/AgA/AACAAAAAAAA8L8CmN2Th4XaLUACmG4Sg8CKIsAAAAAAGAAAAPwIAPwAAgAAAAAAAPC/Aqrx0k1iUC5AAhb7y+7JIyHAAAAAABwAAAD8CAD8AAIAAAAAAADwvwLo+6nx0s0vQAIW+8vuySMhwAAAAAAYAAAA/AgA/AACAAAAAAAA8L8C/Yf029chMEACmG4Sg8CKIsAAAAAAGAAAAPwEAPwAAgAAAAAAAPC/AvVKWYY4RjBAArWmeccpuh/AAAAAAAETFAAEAAAAAAAAFAQEAAAAAAAAFAgEAAAAAAAAFAwEAAAAAAAAFBAEAAAAAAAAFBgEAAAAAAAAOBwEAAAAAAAAKCAEAAAAAAAAKCQEAAAAAAAAOCgIDAAAAAAANCwEAAAAAAAANDAEAAAAAAAAODQEAAAAAAAAARM8CAgEBAAAAAESARMEAAQEAAAAAREBEgQABAQAAAA8ARAEAAQEAAAAARABEQgIBAQAAAABEgEUBAAAAAAAAAAAAQAAAAAAAAAAAAAAAAAAAAAAAAAAAA==</t>
        </r>
      </text>
    </comment>
    <comment ref="C22" authorId="0" shapeId="0" xr:uid="{6601F188-2DF6-4C61-BEB4-23D83A965B2F}">
      <text>
        <r>
          <rPr>
            <sz val="9"/>
            <color indexed="81"/>
            <rFont val="Tahoma"/>
            <family val="2"/>
          </rPr>
          <t>Insight iXlW00003C0000022R0115899093S00000011P01364LAocjBAQBF1NjaVRlZ2ljLmRhdGEuTW9sZWN1bGUBbQF/ARJTY2lUZWdpYy5Nb2xlY3VsZQAAAQFkAv5qAQAAAAIAAgETGAAAAPwEAPwAAgAAAAAAAPC/AkcDeAskSCRAAs4ZUdobvBzAAAAAADwAAAD8BAD8AAIAAAAAAADwvwIwTKYKRgUmQAKZu5aQD7oawAAAAAAgAAAA/AgA/AACAAAAAAAA8L8CMEymCkYFJkAC2T15WKi1FsAAAAAAIAAAAPwEAPwAAgAAAAAAAPC/AlFrmnecwidAAuoENBE2vBzAAAAAADwAAAD8BAD8AAIAAAAAAADwvwLkFB3J5X8pQAKZu5aQD7oawAAAAAAgAAAA/AQA/AACAAAAAAAA8L8CBTQRNjw9K0AC6gQ0ETa8HMAAAAAAPAAAAPwEAPwAAgAAAAAAAPC/AiZTBaOS+ixAApm7lpAPuhrAAAAAABgAAAD8BAD8AAIAAAAAAADwvwJHcvkP6bcuQALqBDQRNrwcwAAAAAAYAAAA/AQA/AACAAAAAAAA8L8CR3L5D+m3LkAC4zYawFtgIMAAAAAAGAAAAPwEAPwAAgAAAAAAAPC/Au0NvjCZOjBAAozbaABvYSHAAAAAACAAAAD8CAD8AAIAAAAAAADwvwImUwWjkvosQALZPXlYqLUWwAAAAAAgAAAA/AQA/AACAAAAAAAA8L8CR3L5D+m3LkACK4cW2c63GMAAAAAAIAAAAPwIAPwAAgAAAAAAAPC/AuQUHcnlfylAAtk9eViotRbAAAAAABgAAAD8BAD8AAIAAAAAAADwvwLkFB3J5X8pQAJYObTIdr4ewAAAAAAYAAAA/AQA/AACAAAAAAAA8L8CBTQRNjw9K0AC4zYawFtgIMAAAAAAGAAAAPwEAPwAAgAAAAAAAPC/AgU0ETY8PStAAsP1KFyPYiLAAAAAACAAAAD8BAD8AAIAAAAAAADwvwIOLbKd70ckQAIrhxbZzrcYwAAAAAAYAAAA/AQA/AACAAAAAAAA8L8CRwN4CyRIJEACx0s3iUFgIMAAAAAAGAAAAPwEAPwAAgAAAAAAAPC/Aibkg57NiiJAAm/whclUYSHAAAAAAAESAAQEAAAAAAAABAgIAAAAAAAABAwEAAAAAAAADBAEAAAAAAAAEBQEAAAAAAAAFBgEAAAAAAAAGBwEAAAAAAAAHCAEAAAAAAAAICQEAAAAAAAAGCgIAAAAAAAAGCwEAAAAAAAAEDAIAAAAAAAAEDQEAAAAAAAANDgEAAAAAAAAODwEAAAAAAAABAEQBAAAAAAAAAABEQQAAAAAAAABEQESBAAAAAAAAAAAAQAAAAAAAAAAAAAAAAAAAAAAAAAAAA==</t>
        </r>
      </text>
    </comment>
    <comment ref="E22" authorId="0" shapeId="0" xr:uid="{51EE2539-2CFB-4654-AB57-1FEE09A78315}">
      <text>
        <r>
          <rPr>
            <sz val="9"/>
            <color indexed="81"/>
            <rFont val="Tahoma"/>
            <family val="2"/>
          </rPr>
          <t>Insight iXlW00005C0000022R0115899093S00000015P01544LAocjBAQBF1NjaVRlZ2ljLmRhdGEuTW9sZWN1bGUBbQF/ARJTY2lUZWdpYy5Nb2xlY3VsZQAAAQFkAv5qAQAAAAIAAgEVGAAAAPwEAPwAAgAAAAAAAPC/AlJJnYAmwh1AAqyL22gA7x/AAAAAACAAAAD8BAD8AAIAAAAAAADwvwJSSZ2AJsIdQAILJCh+jPkhwAAAAAAYAAAA/AQA/AACAAAAAAAA8L8Cke18PzWeIEACmN2Th4X6IsAAAAAAGAAAAPwEAPwAAgAAAAAAAPC/Ano2qz5XWyJAAgskKH6M+SHAAAAAABwAAAD8CAD8AAIAAAAAAADwvwJ6Nqs+V1siQAKsi9toAO8fwAAAAAAYAAAA/AQA/AACAAAAAAAA8L8Cke18PzWeIEACkxgEVg7tHcAAAAAAGAAAAPwIAPwAAgAAAAAAAPC/AptVn6utGCRAAltCPujZ7B3AAAAAACAAAAD8CAD8AAIAAAAAAADwvwKbVZ+rrRgkQAJ/2T15WOgZwAAAAAAcAAAA/AgA/AACAAAAAAAA8L8CvHSTGATWJUACrIvbaADvH8AAAAAAGAAAAPwEAPwAAgAAAAAAAPC/Ak8eFmpNkydAAltCPujZ7B3AAAAAABgAAAD8BAD8AAIAAAAAAADwvwK8dJMYBNYlQAJE+u3rwPkhwAAAAAAYAAAA/AgA/AACAAAAAAAA8L8CyjLEsS6OLEACuK8D54wIIMAAAAAAGAAAAPwIAPwAAgAAAAAAAPC/ArN78rBQSy5AAjsBTYQNDx7AAAAAABwAAAD8CAD8AAIAAAAAAADwvwLKMsSxLo4sQAKYbhKDwAoiwAAAAAAgAAAA/AgA/AACAAAAAAAA8L8Cs3vysFBLLkACe4MvTKYKGsAAAAAAIAAAAPwEAPwAAgAAAAAAAPC/AmpN845TBDBAAtSa5h2nCCDAAAAAABgAAAD8BAD8AAIAAAAAAADwvwL7XG3F/uIwQAI7AU2EDQ8ewAAAAAAYAAAA/AQA/AACAAAAAAAA8L8Ci2zn+6nBMUAC1JrmHacIIMAAAAAAGAAAAPwMAPwAAgAAAAAAAPC/AqkT0ETY0CpAAgIrhxbZDh7AAAAAABwAAAD8DAD8AAIAAAAAAADwvwKI9NvXgRMpQAKx4emVsgwcwAAAAAAgAAAA/AQA/AACAAAAAAAA8L8CqRPQRNjQKkACzojS3uALI8AAAAAAARQQFAQABAAAAAAMEAQABAAAAAAIDAQABAAAAAAECAQABAAAAAAABAQABAAAAAAAFAQABAAAAAAQGAQAAAAAAAAYHAgAAAAAAAAYIAQAAAAAAAAgJAQAAAAAAAAgKAQAAAAAAAAsMAQAAAAAAAAsNAgMAAAAAAAwOAgAAAAAAAAwPAQAAAAAAAA8ARAEAAAAAAAAARABEQQAAAAAAAABEgETDAAAAAAAACwBEgQAAAAAAAA0ARQEAAAAAAAAAAABAAAAAAAAAAAAAAAAAAQIAR/R0dPT09PT+vYCQ072AvYS9hPx8dPR9hL68fjx8frxAAAAAAAAAA==</t>
        </r>
      </text>
    </comment>
    <comment ref="G22" authorId="0" shapeId="0" xr:uid="{2B044377-4506-4221-ADF6-AF85D1F87888}">
      <text>
        <r>
          <rPr>
            <sz val="9"/>
            <color indexed="81"/>
            <rFont val="Tahoma"/>
            <family val="2"/>
          </rPr>
          <t>Insight iXlW00007C0000022R0115899093S00000017P01084LAocjBAQBF1NjaVRlZ2ljLmRhdGEuTW9sZWN1bGUBbQF/ARJTY2lUZWdpYy5Nb2xlY3VsZQAAAQFkAv5qAQAAAAIAAjwcAAAA/AgA/AACAAAAAAAA8L8COiNKe4NPI0ACMzMzMzPzH8AAAAAAGAAAAPwIAPwAAgAAAAAAAPC/AiJseHqlDCVAAv7UeOkm8R3AAAAAABgAAAD8BAD8AAIAAAAAAADwvwI6I0p7g08jQAJ5WKg1zfshwAAAAAAYAAAA/AQA/AACAAAAAAAA8L8CGQRWDi2SIUACxf6ye/LwHcAAAAAAIAAAAPwIAPwAAgAAAAAAAPC/AiJseHqlDCVAAj9XW7G/7BnAAAAAABwAAAD8CAD8AAIAAAAAAADwvwJEi2zn+8kmQAJsCfmgZ/MfwAAAAAAYAAAA/AQA/AACAAAAAAAA8L8C1zTvOEWHKEAC/tR46SbxHcAAAAAAGAAAAPwEAPwAAgAAAAAAAPC/AkSLbOf7ySZAApZDi2zn+yHAAAAAABwAAAD8CAD8AAIAAAAAAADwvwI6I0p7g68rQALKVMGopM4hwAAAAAAYAAAA/AgA/AACAAAAAAAA8L8CHVpkO98PKkACxm00gLegIMAAAAAAGAAAAPwIAPwAAgAAAAAAAPC/AspUwaikripAAuOlm8QgcB3AAAAAABwAAAD8CAD8AAIAAAAAAADwvwKq8dJNYrAsQALjpZvEIHAdwAAAAAAYAAAA/AgA/AACAAAAAAAA8L8CV+wvuydPLUACxm00gLegIMAAAAAAGAAAAPwEAPwAAgAAAAAAAPC/Aqg1zTtOsS1AAmfV52or9hnAAAAAAAERAAAA/AQA/AACAAAAAAAA8L8CAd4CCYo/LUACKA8Ltaa5IsAAAAAANAAEBAAAAAAAAAAIBAAAAAAAAAAMBAAAAAAAAAQQCAAAAAAAAAQUBAAAAAAAABQYBAAAAAAAABQcBAAAAAAAADAgCAgEBAAAACwwBAAEBAAAACgsBAAEBAAAACAkBAAEBAAAACQoCAgEBAAAACw0BAAAAAAAAAAAAQAAAAAAAAAAAAAAAAAAAAAAAAA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3" authorId="0" shapeId="0" xr:uid="{3D8F1509-C5AB-4154-8758-219CE6F55CA2}">
      <text>
        <r>
          <rPr>
            <sz val="9"/>
            <color indexed="81"/>
            <rFont val="Tahoma"/>
            <family val="2"/>
          </rPr>
          <t>Insight iXlW00003C0000013R0115899125S00000002P01400LAocjBAQBF1NjaVRlZ2ljLmRhdGEuTW9sZWN1bGUBbQF/ARJTY2lUZWdpYy5Nb2xlY3VsZQAAAQFkAv5qAQAAAAIAAgETPAAAAPwEAPwAAgAAAAAAAPC/Ase6uI0GcCBAAgAAAAAAQCHAAAAAABgAAAD8CAD8AAIAAAAAAADwvwKZu5aQD3ohQAJmZmZmZqYgwAAAAAAYAAAA/AgA/AACAAAAAAAA8L8Cx7q4jQZwIEACbef7qfFyIsAAAAAAGAAAAPwIAPwAAgAAAAAAAPC/AlwgQfFjzB5AAhHHuriNpiDAAAAAABgAAAD8CAD8AAIAAAAAAADwvwKIY13cRoMiQAKFfNCzWbUdwAAAAAAYAAAA/AgA/AACAAAAAAAA8L8CJzEIrBx6IUAC9P3UeOnmHsAAAAAAGAAAAPwIAPwAAgAAAAAAAPC/ArAD54wojSNAApzEILBy6B7AAAAAABgAAAD8CAD8AAIAAAAAAADwvwJpAG+BBIUiQAKNl24Sg0AhwAAAAAAYAAAA/AgA/AACAAAAAAAA8L8CWYY41sWNI0ACEoPAyqGlIMAAAAAAGAAAAPwIAPwAAgAAAAAAAPC/An2utmJ/eSFAAuauJeSDPiTAAAAAABgAAAD8CAD8AAIAAAAAAADwvwLSb18HznkhQAJ4CyQofgwjwAAAAAAYAAAA/AgA/AACAAAAAAAA8L8CVg4tsp1vIEACZF3cRgPYJMAAAAAAGAAAAPwIAPwAAgAAAAAAAPC/Au7rwDkjyh5AApMYBFYODSPAAAAAABgAAAD8CAD8AAIAAAAAAADwvwKvJeSDns0eQALHKTqSyz8kwAAAAAAYAAAA/AgA/AACAAAAAAAA8L8C9P3UeOmmGkACuycPC7WmIMAAAAAAGAAAAPwIAPwAAgAAAAAAAPC/Ag3gLZCguBxAAnKKjuTyPyHAAAAAABgAAAD8CAD8AAIAAAAAAADwvwL0/dR46aYaQAJlqmBUUucewAAAAAAYAAAA/AgA/AACAAAAAAAA8L8CXCBB8WPMHkACat5xio7kHsAAAAAAGAAAAPwIAPwAAgAAAAAAAPC/Ap7vp8ZLtxxAAhTQRNjwtB3AAAAAAAEVAAQEAAAAAAAAAAgEAAAAAAAAAAwEAAAAAAAAIBgEAAQEAAAAHCAICAQEAAAAEBQEAAQEAAAAGBAICAQEAAAAFAQIDAQEAAAABBwEAAQEAAAANCwEAAQEAAAAMDQICAQEAAAAJCgEAAQEAAAALCQICAQEAAAAKAgIDAQEAAAACDAEAAQEAAAAARIBEAQABAQAAAABEQESCAgEBAAAADg8BAAEBAAAAAEQOAgIBAQAAAA8DAgMBAQAAAAMAREEAAQEAAAAAAABAAAAAAAAAAAAAAAAAAAAAAAAAAAA</t>
        </r>
      </text>
    </comment>
    <comment ref="E13" authorId="0" shapeId="0" xr:uid="{EC48E41B-8106-4321-ACE2-A984147CF959}">
      <text>
        <r>
          <rPr>
            <sz val="9"/>
            <color indexed="81"/>
            <rFont val="Tahoma"/>
            <family val="2"/>
          </rPr>
          <t>Insight iXlW00005C0000013R0115899125S00000010P01028LAocjBAQBF1NjaVRlZ2ljLmRhdGEuTW9sZWN1bGUBbQF/ARJTY2lUZWdpYy5Nb2xlY3VsZQAAAQFkAv5qAQAAAAIAAjgYAAAA/AQA/AACAAAAAAAA8L8C+n5qvHRTIUACObTIdr6fG8AAAAAAGAAAAPwEAPwAAgAAAAAAAPC/Aj0K16NwXSJAAi2yne+nBhjAAAAAABgAAAD8BAD8AAIAAAAAAADwvwL6fmq8dFMhQAILJCh+jDkZwAAAAAAgAAAA/AQA/AACAAAAAAAA8L8CDJOpglFJIEAC9dvXgXMGGMAAAAAAIAAAAPwIAPwAAgAAAAAAAPC/AjxO0ZFcfh5AAjm0yHa+nxvAAAAAABgAAAD8CAD8AAIAAAAAAADwvwI8TtGRXH4eQAILJCh+jDkZwAAAAAAcAAAA/AgA/AACAAAAAAAA8L8CfGEyVTBqHEAC9dvXgXMGGMAAAAAAHAAAAPwIAPwAAgAAAAAAAPC/AqCJsOHpVRpAAgskKH6MORnAAAAAACAAAAD8CAD8AAIAAAAAAADwvwLEsS5uo0EYQALHSzeJQaAVwAAAAAAYAAAA/AgA/AACAAAAAAAA8L8CxLEubqNBGEAC9dvXgXMGGMAAAAAAIAAAAPwEAPwAAgAAAAAAAPC/AujZrPpcLRZAAgskKH6MORnAAAAAABgAAAD8BAD8AAIAAAAAAADwvwIMAiuHFhkUQALHSzeJQaAVwAAAAAAYAAAA/AQA/AACAAAAAAAA8L8CDAIrhxYZFEAC9dvXgXMGGMAAAAAAGAAAAPwEAPwAAgAAAAAAAPC/AmkAb4EEBRJAAtNNYhBYORnAAAAAADQIAAQAAAAAAAAIBAQAAAAAAAAMCAQAAAAAAAAUDAQAAAAAAAAUEAgAAAAAAAAYFAQAAAAAAAAcGAgMAAAAAAAkHAQAAAAAAAAkIAgAAAAAAAAoJAQAAAAAAAAwKAQAAAAAAAAwLAQAAAAAAAA0MAQAAAAAAAAAAAEAAAAAAAAAAAAAAAAAAAAAAAAAAAA=</t>
        </r>
      </text>
    </comment>
    <comment ref="C14" authorId="0" shapeId="0" xr:uid="{A963B84D-7A53-4FC3-AB68-02717EF19240}">
      <text>
        <r>
          <rPr>
            <sz val="9"/>
            <color indexed="81"/>
            <rFont val="Tahoma"/>
            <family val="2"/>
          </rPr>
          <t>Insight iXlW00003C0000014R0115899125S00000012P01468LAocjBAQBF1NjaVRlZ2ljLmRhdGEuTW9sZWN1bGUBbQF/ARJTY2lUZWdpYy5Nb2xlY3VsZQAAAQFkAv5qAQAAAAIAAgEUPAAAAPwEAPwAAgAAAAAAAPC/AqMjufyHlCJAAs07TtGRXBfAAAAAABgAAAD8CAD8AAIAAAAAAADwvwICmggbnp4jQAIAb4EExY8YwAAAAAAYAAAA/AgA/AACAAAAAAAA8L8CCYofY+76IUACcT0K16NwGcAAAAAAGAAAAPwIAPwAAgAAAAAAAPC/AtEi2/l+iiFAApoIG55eKRbAAAAAACAAAAD8CAD8AAIAAAAAAADwvwI8vVKWIS4jQAIqOpLLf0gVwAAAAAAYAAAA/AgA/AACAAAAAAAA8L8C1JrmHaeoJEACzTtO0ZFcF8AAAAAAGAAAAPwIAPwAAgAAAAAAAPC/AqabxCCwsiVAAgBvgQTFjxjAAAAAABgAAAD8CAD8AAIAAAAAAADwvwKmm8QgsLIlQAJn1edqK/YawAAAAAAYAAAA/AgA/AACAAAAAAAA8L8C1JrmHaeoJEACmggbnl4pHMAAAAAAGAAAAPwIAPwAAgAAAAAAAPC/AgKaCBueniNAAmfV52or9hrAAAAAABgAAAD8CAD8AAIAAAAAAADwvwKjI7n8h5QiQAIUP8bctYQbwAAAAAAYAAAA/AgA/AACAAAAAAAA8L8CCYofY+76IUAC1CtlGeKYHcAAAAAAGAAAAPwIAPwAAgAAAAAAAPC/AtZW7C+7xyBAAtQrZRnimB3AAAAAABgAAAD8CAD8AAIAAAAAAADwvwI8vVKWIS4gQAIUP8bctYQbwAAAAAAYAAAA/AgA/AACAAAAAAAA8L8C1lbsL7vHIEACcT0K16NwGcAAAAAAGAAAAPwIAPwAAgAAAAAAAPC/Av8h/fZ1gCBAAs07TtGRXBfAAAAAABgAAAD8CAD8AAIAAAAAAADwvwJbQj7o2eweQAKaCBueXikWwAAAAAAYAAAA/AgA/AACAAAAAAAA8L8CW0I+6NnsHkACNKK0N/jCE8AAAAAAGAAAAPwIAPwAAgAAAAAAAPC/Av8h/fZ1gCBAAgBvgQTFjxLAAAAAABgAAAD8CAD8AAIAAAAAAADwvwLRItv5foohQAI0orQ3+MITwAAAAAABFgAEBAAAAAAAAAAIBAAAAAAAAAAMBAAAAAAAAAAQCAAAAAAAABgUBAAEBAAAABwYCAgEBAAAACAcBAAEBAAAACQgCAgEBAAAABQECAwEBAAAAAQkBAAEBAAAACwoBAAEBAAAADAsCAgEBAAAADQwBAAEBAAAADg0CAgEBAAAACgICAwEBAAAAAg4BAAEBAAAAAEQPAQABAQAAAABEQEQCAgEBAAAAAESAREEAAQEAAAAARMBEggIBAQAAAA8DAgMBAQAAAAMARMEAAQEAAAAAAABAAAAAAAAAAAAAAAAAAAAAAAAAAAA</t>
        </r>
      </text>
    </comment>
    <comment ref="E14" authorId="0" shapeId="0" xr:uid="{3C1E8C28-84D7-443F-958A-484F30090E80}">
      <text>
        <r>
          <rPr>
            <sz val="9"/>
            <color indexed="81"/>
            <rFont val="Tahoma"/>
            <family val="2"/>
          </rPr>
          <t>Insight iXlW00005C0000014R0115899125S00000017P01028LAocjBAQBF1NjaVRlZ2ljLmRhdGEuTW9sZWN1bGUBbQF/ARJTY2lUZWdpYy5Nb2xlY3VsZQAAAQFkAv5qAQAAAAIAAjgYAAAA/AQA/AACAAAAAAAA8L8CaQBvgQTFEkAC001iEFj5F8AAAAAAGAAAAPwEAPwAAgAAAAAAAPC/AgwCK4cW2RRAAsdLN4lBYBTAAAAAABgAAAD8BAD8AAIAAAAAAADwvwIMAiuHFtkUQAL129eBc8YWwAAAAAAgAAAA/AQA/AACAAAAAAAA8L8C6Nms+lztFkACCyQofoz5F8AAAAAAIAAAAPwIAPwAAgAAAAAAAPC/AsSxLm6jARlAAsdLN4lBYBTAAAAAABgAAAD8CAD8AAIAAAAAAADwvwLEsS5uowEZQAL129eBc8YWwAAAAAAcAAAA/AgA/AACAAAAAAAA8L8CoImw4ekVG0ACCyQofoz5F8AAAAAAHAAAAPwIAPwAAgAAAAAAAPC/AnxhMlUwKh1AAvXb14FzxhbAAAAAACAAAAD8CAD8AAIAAAAAAADwvwI8TtGRXD4fQAI5tMh2vl8awAAAAAAYAAAA/AgA/AACAAAAAAAA8L8CPE7RkVw+H0ACCyQofoz5F8AAAAAAIAAAAPwEAPwAAgAAAAAAAPC/AgyTqYJRqSBAAvXb14FzxhbAAAAAABgAAAD8BAD8AAIAAAAAAADwvwI9CtejcL0iQAItsp3vp8YWwAAAAAAYAAAA/AQA/AACAAAAAAAA8L8C+n5qvHSzIUACCyQofoz5F8AAAAAAGAAAAPwEAPwAAgAAAAAAAPC/Avp+arx0syFAAjm0yHa+XxrAAAAAADQACAQAAAAAAAAIBAQAAAAAAAAIDAQAAAAAAAAMFAQAAAAAAAAUEAgAAAAAAAAUGAQAAAAAAAAYHAQAAAAAAAAcJAQAAAAAAAAkIAgAAAAAAAAkKAQAAAAAAAAoMAQAAAAAAAAwLAQAAAAAAAAwNAQAAAAAAAAAAAEAAAAAAAAAAAAAAAAAAAAAAAAA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Barreteau Fabien CHST</author>
  </authors>
  <commentList>
    <comment ref="F20" authorId="0" shapeId="0" xr:uid="{E2A0C3E0-C429-4CE9-955C-B7A5E6AC5230}">
      <text>
        <r>
          <rPr>
            <sz val="9"/>
            <color indexed="81"/>
            <rFont val="Tahoma"/>
            <family val="2"/>
          </rPr>
          <t>Insight iXlW00006C0000020R0115899128S00000005P01460LAocjBAQBF1NjaVRlZ2ljLmRhdGEuTW9sZWN1bGUBbQF/ARJTY2lUZWdpYy5Nb2xlY3VsZQAAAQFkAv5qAQAAAAIAAgEUGAAAAPwEAPwAAgAAAAAAAPC/AkVHcvkPiSBAAo9TdCSXfxrAAAAAABgAAAD8BAD8AAIAAAAAAADwvwJR/Bhz15IhQAKV9gZfmEwZwAAAAAAYAAAA/AQA/AACAAAAAAAA8L8CRUdy+Q+JIEACaCJseHrlHMAAAAAAGAAAAPwEAPwAAgAAAAAAAPC/AlH8GHPXkiFAAm7F/rJ7shvAAAAAABgAAAD8BAD8AAIAAAAAAADwvwKmLEMc68ImQAI7AU2EDU8TwAAAAAAYAAAA/AQA/AACAAAAAAAA8L8CP1dbsb/MJ0ACGXPXEvKBFMAAAAAAGAAAAPwEAPwAAgAAAAAAAPC/Ag0CK4cWuSVAAhlz1xLygRTAAAAAABgAAAD8BAD8AAIAAAAAAADwvwKmLEMc68ImQAIU0ETY8LQVwAAAAAAcAAAA/AgA/AACAAAAAAAA8L8ChslUwajEJkACg1FJnYDmHMAAAAAAGAAAAPwIAPwAAgAAAAAAAPC/AndPHhZqzSdAAnE9CtejsBvAAAAAABgAAAD8CAD8AAIAAAAAAADwvwLNzMzMzMwnQALo+6nx0k0ZwAAAAAAYAAAA/AgA/AACAAAAAAAA8L8CpixDHOvCJkAC7Z48LNQaGMAAAAAAGAAAAPwIAPwAAgAAAAAAAPC/AkT67evAuSVAAkA1XrpJTBnAAAAAABgAAAD8CAD8AAIAAAAAAADwvwK2hHzQs7klQAIZBFYOLbIbwAAAAAAYAAAA/AgA/AACAAAAAAAA8L8C6iYxCKycIkACkX77OnBOH8AAAAAAGAAAAPwIAPwAAgAAAAAAAPC/AoGVQ4tspyNAAqwcWmQ7PyDAAAAAABwAAAD8CAD8AAIAAAAAAADwvwIdWmQ7368kQAKzne+nxksfwAAAAAAYAAAA/AgA/AACAAAAAAAA8L8CHVpkO9+vJEACFGHD0yvlHMAAAAAAGAAAAPwIAPwAAgAAAAAAAPC/AkqdgCbCpiNAAlHaG3xhshvAAAAAABgAAAD8CAD8AAIAAAAAAADwvwLqJjEIrJwiQAJoImx4euUcwAAAAAABFQwABAAAAAAAAAwEBAAAAAAAAAwIBAAAAAAAAAETDAQAAAAAAAAcEAQAAAAAAAAcFAQAAAAAAAAcGAQAAAAAAAAsHAQAAAAAAAA0IAQABAQAAAAgJAgIBAQAAAAkKAQABAQAAAAoLAgMBAQAAAAsMAQABAQAAAAwNAgIBAQAAAABETQEAAAAAAAAARM4BAAEBAAAADg8CAgEBAAAADwBEAQABAQAAAABEAERCAwEBAAAAAERARIEAAQEAAAAARIBEwgMBAQAAAAAAAEAAAAAAAAAAAAAAAAAAAAAAAAAAAA=</t>
        </r>
      </text>
    </comment>
    <comment ref="G20" authorId="0" shapeId="0" xr:uid="{F75C961F-9DF6-4AB9-AD32-8D3B94C1456E}">
      <text>
        <r>
          <rPr>
            <sz val="9"/>
            <color indexed="81"/>
            <rFont val="Tahoma"/>
            <family val="2"/>
          </rPr>
          <t>Insight iXlW00007C0000020R0115899128S00000006P01460LAocjBAQBF1NjaVRlZ2ljLmRhdGEuTW9sZWN1bGUBbQF/ARJTY2lUZWdpYy5Nb2xlY3VsZQAAAQFkAv5qAQAAAAIAAgEUJAAAAPwEAPwAAgAAAAAAAPC/AuxRuB6FqyRAAnsUrkfhOhrAAAAAACQAAAD8BAD8AAIAAAAAAADwvwLsUbgehaskQAJU46WbxKAcwAAAAAAkAAAA/AQA/AACAAAAAAAA8L8CUyegibChI0ACnaIjufwHGcAAAAAAGAAAAPwEAPwAAgAAAAAAAPC/AlMnoImwoSNAAnZxGw3gbRvAAAAAABwAAAD8CAD8AAIAAAAAAADwvwJz+Q/pt48hQAJ4nKIjuRwgwAAAAAAYAAAA/AgA/AACAAAAAAAA8L8CY3/ZPXmYIkAC3iQGgZUDH8AAAAAAGAAAAPwIAPwAAgAAAAAAAPC/Akhy+Q/plyJAAlTjpZvEoBzAAAAAABgAAAD8CAD8AAIAAAAAAADwvwKSXP5D+o0hQAJahjjWxW0bwAAAAAAYAAAA/AgA/AACAAAAAAAA8L8Cv58aL92EIEACrBxaZDufHMAAAAAAGAAAAPwIAPwAAgAAAAAAAPC/AqK0N/jChCBAAobrUbgeBR/AAAAAACQAAAD8BAD8AAIAAAAAAADwvwJj7lpCPqgWQAJsmnecooMiwAAAAAAkAAAA/AQA/AACAAAAAAAA8L8ClkOLbOe7GEAC6Ugu/yEdI8AAAAAAJAAAAPwEAPwAAgAAAAAAAPC/AmPuWkI+qBZAAv+ye/KwUCHAAAAAABgAAAD8BAD8AAIAAAAAAADwvwKWQ4ts57sYQAJ8YTJVMOohwAAAAAAYAAAA/AgA/AACAAAAAAAA8L8CrK3YX3bPGkAC/7J78rBQIcAAAAAAGAAAAPwIAPwAAgAAAAAAAPC/Avd14JwR5RxAAmMQWDm06CHAAAAAABwAAAD8CAD8AAIAAAAAAADwvwISFD/G3PUeQAKQwvUoXE8hwAAAAAAYAAAA/AgA/AACAAAAAAAA8L8CEhQ/xtz1HkACQKTfvg4cIMAAAAAAGAAAAPwIAPwAAgAAAAAAAPC/AoiFWtO84xxAAr7BFyZTBR/AAAAAABgAAAD8CAD8AAIAAAAAAADwvwKsrdhfds8aQALrBDQRNhwgwAAAAAABFQwABAAAAAAAAAwEBAAAAAAAAAwIBAAAAAAAABgMBAAAAAAAACQQBAAEBAAAABAUCAgEBAAAABQYBAAEBAAAABgcCAwEBAAAABwgBAAEBAAAACAkCAgEBAAAAAERJAQAAAAAAAA0KAQAAAAAAAA0LAQAAAAAAAA0MAQAAAAAAAA4NAQAAAAAAAABEzgEAAQEAAAAODwIDAQEAAAAPAEQBAAEBAAAAAEQAREIDAQEAAAAAREBEgQABAQAAAABEgETCAgEBAAAAAAAAQAAAAAAAAAAAAAAAAAAAAAAAAAAAA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26" authorId="0" shapeId="0" xr:uid="{E62E02A3-88F0-4A41-A827-17992E623C56}">
      <text>
        <r>
          <rPr>
            <sz val="9"/>
            <color indexed="81"/>
            <rFont val="Tahoma"/>
            <family val="2"/>
          </rPr>
          <t>Insight iXlW00004C0000026R0115899129S00000009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E26" authorId="0" shapeId="0" xr:uid="{BB753592-FC0C-4D7E-BAA1-54FC23A0DF01}">
      <text>
        <r>
          <rPr>
            <sz val="9"/>
            <color indexed="81"/>
            <rFont val="Tahoma"/>
            <family val="2"/>
          </rPr>
          <t>Insight iXlW00005C0000026R0115899129S00000010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26" authorId="0" shapeId="0" xr:uid="{11AE1634-C83E-4538-A2D7-F535F847CFF1}">
      <text>
        <r>
          <rPr>
            <sz val="9"/>
            <color indexed="81"/>
            <rFont val="Tahoma"/>
            <family val="2"/>
          </rPr>
          <t>Insight iXlW00006C0000026R0115899129S00000013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G26" authorId="0" shapeId="0" xr:uid="{1C9A5822-36A7-46F9-9C4C-CEC7393D43D2}">
      <text>
        <r>
          <rPr>
            <sz val="9"/>
            <color indexed="81"/>
            <rFont val="Tahoma"/>
            <family val="2"/>
          </rPr>
          <t>Insight iXlW00007C0000026R0115899129S00000014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D28" authorId="0" shapeId="0" xr:uid="{C441948C-3AC7-47A3-8B62-023EEB38E2D7}">
      <text>
        <r>
          <rPr>
            <sz val="9"/>
            <color indexed="81"/>
            <rFont val="Tahoma"/>
            <family val="2"/>
          </rPr>
          <t>Insight iXlW00004C0000028R0115899129S00000011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E28" authorId="0" shapeId="0" xr:uid="{D5DAE6FD-0EA6-451E-9456-F349695D7572}">
      <text>
        <r>
          <rPr>
            <sz val="9"/>
            <color indexed="81"/>
            <rFont val="Tahoma"/>
            <family val="2"/>
          </rPr>
          <t>Insight iXlW00005C0000028R0115899129S00000012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28" authorId="0" shapeId="0" xr:uid="{6088E636-D997-4DC3-8C1F-17B1C92CBB40}">
      <text>
        <r>
          <rPr>
            <sz val="9"/>
            <color indexed="81"/>
            <rFont val="Tahoma"/>
            <family val="2"/>
          </rPr>
          <t>Insight iXlW00006C0000028R0115899129S00000015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F5" authorId="0" shapeId="0" xr:uid="{824B2B39-1E37-46EF-9F42-532C172D0218}">
      <text>
        <r>
          <rPr>
            <sz val="9"/>
            <color indexed="81"/>
            <rFont val="Tahoma"/>
            <family val="2"/>
          </rPr>
          <t>Insight iXlW00006C0000005R0115899142S00000002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F6" authorId="0" shapeId="0" xr:uid="{47A9E804-6AA2-4287-B62E-2AE4CBE27F11}">
      <text>
        <r>
          <rPr>
            <sz val="9"/>
            <color indexed="81"/>
            <rFont val="Tahoma"/>
            <family val="2"/>
          </rPr>
          <t>Insight iXlW00006C0000006R0115899142S00000003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7" authorId="0" shapeId="0" xr:uid="{32C14EF9-DC97-4140-AA09-AEA4394008F3}">
      <text>
        <r>
          <rPr>
            <sz val="9"/>
            <color indexed="81"/>
            <rFont val="Tahoma"/>
            <family val="2"/>
          </rPr>
          <t>Insight iXlW00006C0000007R0115899142S00000006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F8" authorId="0" shapeId="0" xr:uid="{64B5D76F-82DA-4620-BFFD-882A9E0A1262}">
      <text>
        <r>
          <rPr>
            <sz val="9"/>
            <color indexed="81"/>
            <rFont val="Tahoma"/>
            <family val="2"/>
          </rPr>
          <t>Insight iXlW00006C0000008R0115899142S00000007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F9" authorId="0" shapeId="0" xr:uid="{0222D7CA-3F2F-4637-981F-7A804BA630F2}">
      <text>
        <r>
          <rPr>
            <sz val="9"/>
            <color indexed="81"/>
            <rFont val="Tahoma"/>
            <family val="2"/>
          </rPr>
          <t>Insight iXlW00006C0000009R0115899142S00000004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F10" authorId="0" shapeId="0" xr:uid="{E45BB8B8-029D-4CA9-9557-2DD5341AE9AD}">
      <text>
        <r>
          <rPr>
            <sz val="9"/>
            <color indexed="81"/>
            <rFont val="Tahoma"/>
            <family val="2"/>
          </rPr>
          <t>Insight iXlW00006C0000010R0115899142S00000005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11" authorId="0" shapeId="0" xr:uid="{77455369-41D7-4CED-A344-1643D0E47937}">
      <text>
        <r>
          <rPr>
            <sz val="9"/>
            <color indexed="81"/>
            <rFont val="Tahoma"/>
            <family val="2"/>
          </rPr>
          <t>Insight iXlW00006C0000011R0115899142S00000010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  <comment ref="F12" authorId="0" shapeId="0" xr:uid="{030D7706-D146-4AC6-AADC-54A8B60482F7}">
      <text>
        <r>
          <rPr>
            <sz val="9"/>
            <color indexed="81"/>
            <rFont val="Tahoma"/>
            <family val="2"/>
          </rPr>
          <t>Insight iXlW00006C0000012R0115899142S00000001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8" authorId="0" shapeId="0" xr:uid="{AC8643E8-BAF8-46B6-9FE8-417AD441E7B5}">
      <text>
        <r>
          <rPr>
            <sz val="9"/>
            <color indexed="81"/>
            <rFont val="Tahoma"/>
            <family val="2"/>
          </rPr>
          <t>Insight iXlW00004C0000008R0115899157S00000005P00968LAocjBAQBF1NjaVRlZ2ljLmRhdGEuTW9sZWN1bGUBbQF/ARJTY2lUZWdpYy5Nb2xlY3VsZQAAAQFkAv5qAQAAAAIAAiwYAAAA/AgA/AACAAAAAAAA8L8Csb/snjzsFUACDAIrhxZZD8AAAAAAGAAAAPwIAPwAAgAAAAAAAPC/AhgmUwWjEhpAAmN/2T15WA/AAAAAABgAAAD8CAD8AAIAAAAAAADwvwJxrIvbaAAYQALecYqO5PIMwAAAAAAYAAAA/AgA/AACAAAAAAAA8L8CGCZTBaMSGkACUPwYc9cSEsAAAAAAGAAAAPwIAPwAAgAAAAAAAPC/ArG/7J487BVAAi/dJAaBFRLAAAAAABgAAAD8CAD8AAIAAAAAAADwvwLgnBGlvQEYQAL2l92Th0UTwAAAAAAYAAAA/AQA/AACAAAAAAAA8L8CAAAAAAAAGEACAAAAAADAEMAAAAAAAWkAAAD8BAD8AAIAAAAAAADwvwIAAAAAAEAUQAIAAAAAAMAQwAAAAAAcAAAA/AQA/AACAAAAAAAA8L8CSnuDL0wmHEACbcX+snvyDMAAAAAAAWkAAAD8BAD8AAIAAAAAAADwvwJKe4MvTCYcQAL0/dR46SYIwAAAAAABaQAAAPwEAPwAAgAAAAAAAPC/AmDl0CLbOR5AAmN/2T15WA/AAAAAACgUDAQABAQAAAAQFAgIBAQAAAAECAQABAQAAAAAEAQABAQAAAAMBAgIBAQAAAAIAAgIBAQAAAAYHAQAAAAAAAAEIAQAAAAAAAAgJAQAAAAAAAAgKAQAAAAAAAAAAAEAAAAAAAAAAAAAAAAACAgBKdHR09PT09P69gJSMdH2CfHx09H2CPrx+dH2CPX0MzMzMzMz47/18frxCAEz9gL2AtPT09PT+vYCUjLR9grx8dPR9gn68fnR9gn0pHA9Ctej4L/0MzMzMzMz0z/18frxAAAAAAAAAA==</t>
        </r>
      </text>
    </comment>
    <comment ref="D9" authorId="0" shapeId="0" xr:uid="{B5B2996F-98C3-4C96-ABA4-F4F31F90033D}">
      <text>
        <r>
          <rPr>
            <sz val="9"/>
            <color indexed="81"/>
            <rFont val="Tahoma"/>
            <family val="2"/>
          </rPr>
          <t>Insight iXlW00004C0000009R0115899157S00000004P01916LAocjBAQBF1NjaVRlZ2ljLmRhdGEuTW9sZWN1bGUBbQF/ARJTY2lUZWdpYy5Nb2xlY3VsZQAAAQFkAv5qAQAAAAIAAgEaGAAAAPwIAPwAAgAAAAAAAPC/An9qvHSTGApAAgaBlUOLLBHAAAAAABgAAAD8CAD8AAIAAAAAAADwvwKmm8QgsDIRQAKxv+yePCwRwAAAAAAYAAAA/AgA/AACAAAAAAAA8L8C/kP67etADkAC3nGKjuTyD8AAAAAAGAAAAPwIAPwAAgAAAAAAAPC/AqabxCCwMhFAAlD8GHPXkhPAAAAAABgAAAD8CAD8AAIAAAAAAADwvwJ/arx0kxgKQAIv3SQGgZUTwAAAAAAYAAAA/AgA/AACAAAAAAAA8L8C3SQGgZVDDkAC9pfdk4fFFMAAAAAAHAAAAPwIAPwAAgAAAAAAAPC/ArwFEhQ/RhNAAm3F/rJ78g/AAAAAABgAAAD8CAD8AAIAAAAAAADwvwLuWkI+6FkVQAKxv+yePCwRwAAAAAAgAAAA/AgA/AACAAAAAAAA8L8C7lpCPuhZFUACio7k8h+SE8AAAAAAGAAAAPwEAPwAAgAAAAAAAPC/AgAAAAAAAA5AAgAAAAAAQBLAAAAAAAFpAAAA/AQA/AACAAAAAAAA8L8CHOviNhpAB0ACAAAAAABAEsAAAAAAAWkAAAD8BAD8AAIAAAAAAADwvwIhsHJokW0XQAJtxf6ye/IPwAAAAAABaQAAAPwEAPwAAgAAAAAAAPC/AgtGJXUCmh9AAs6I0t7gixLAAAAAABgAAAD8BAD8AAIAAAAAAADwvwLMXUvIB30hQALOiNLe4IsSwAAAAAAcAAAA/AgA/AACAAAAAAAA8L8CqmBUUiegI0ACodY07zhFEMAAAAAAGAAAAPwIAPwAAgAAAAAAAPC/At4CCYofgyBAAhpR2ht84RPAAAAAABgAAAD8CAD8AAIAAAAAAADwvwIE54wo7Y0hQALFILByaBEVwAAAAAAYAAAA/AgA/AACAAAAAAAA8L8CETY8vVKWIkACH4XrUbjeE8AAAAAAGAAAAPwIAPwAAgAAAAAAAPC/AhE2PL1SliJAAoBIv30deBHAAAAAABgAAAD8CAD8AAIAAAAAAADwvwLM7snDQo0hQAK+wRcmU0UQwAAAAAAYAAAA/AgA/AACAAAAAAAA8L8C3gIJih+DIEAC1QloImx4EcAAAAAAGAAAAPwIAPwAAgAAAAAAAPC/AjnWxW00wCNAAoMvTKYKxgvAAAAAACAAAAD8BAD8AAIAAAAAAADwvwI/NV66SewkQAJmiGNd3MYKwAAAAAAYAAAA/AQA/AACAAAAAAAA8L8Cofgx5q6FJUACIbByaJHtDsAAAAAAGAAAAPwEAPwAAgAAAAAAAPC/AtUJaCJsuCRAAq36XG3FPhHAAAAAACAAAAD8CAD8AAIAAAAAAADwvwK6SQwCK+ciQAKL/WX35GEIwAAAAAABGRQMBAAEBAAAABAUCAgEBAAAAAQIBAAEBAAAAAAQBAAEBAAAAAwECAgEBAAAAAgACAgEBAAAAAQYBAAAAAAAABgcBAAAAAAAABwgCAAAAAAAACQoBAAAAAAAABwsBAAAAAAAADQwBAAAAAAAAAESOAQAAAAAAAABFDwEAAQEAAAAPAEQCAgEBAAAAAEQAREEAAQEAAAAAREBEggMBAQAAAABEgETBAAEBAAAAAETARQICAQEAAAAARcBGAQABAAAAAABFgEXBAAEAAAAAAEVARYEAAQAAAAAARU4BAAEAAAAAAEYOAQABAAAAAABFQEZCAAAAAAAAAAAAQAAAAAAAAAAAAAAAAAECAEx0dHT09PT0/r2AlIx0fYL8fHT0fYK+vH50fYK9KRwPQrXo+C/9DMzMzMzM9O/9fH68QAAAAAAAAA=</t>
        </r>
      </text>
    </comment>
    <comment ref="D10" authorId="0" shapeId="0" xr:uid="{3AD2AFB1-0CF4-4523-8A39-B196BB4ABEAD}">
      <text>
        <r>
          <rPr>
            <sz val="9"/>
            <color indexed="81"/>
            <rFont val="Tahoma"/>
            <family val="2"/>
          </rPr>
          <t>Insight iXlW00004C0000010R0115899157S00000006P00704LAocjBAQBF1NjaVRlZ2ljLmRhdGEuTW9sZWN1bGUBbQF/ARJTY2lUZWdpYy5Nb2xlY3VsZQAAAQFkAv5qAQAAAAIAAiQYAAAA/AgA/AACAAAAAAAA8L8CY3/ZPXnYDkACBoGVQ4tsE8AAAAAAGAAAAPwIAPwAAgAAAAAAAPC/AhgmUwWjkhNAArG/7J48bBPAAAAAABgAAAD8CAD8AAIAAAAAAADwvwJxrIvbaIARQALvOEVHcjkSwAAAAAAYAAAA/AgA/AACAAAAAAAA8L8CGCZTBaOSE0ACUPwYc9fSFcAAAAAAGAAAAPwIAPwAAgAAAAAAAPC/AmN/2T152A5AAi/dJAaB1RXAAAAAABgAAAD8CAD8AAIAAAAAAADwvwLgnBGlvYERQAL2l92ThwUXwAAAAAAYAAAA/AQA/AACAAAAAAAA8L8CAAAAAACAEUACAAAAAADAFMAAAAAAAWkAAAD8BAD8AAIAAAAAAADwvwJOYhBYObQLQAIAAAAAAMAUwAAAAAAcAAAA/AQA/AACAAAAAAAA8L8CSnuDL0ymFUACt2J/2T05EsAAAAAAIBQMBAAEBAAAABAUCAgEBAAAAAQIBAAEBAAAAAAQBAAEBAAAAAwECAgEBAAAAAgACAgEBAAAABgcBAAAAAAAAAQgBAAAAAAAAAAAAQAAAAAAAAAAAAAAAAAAAAAAAAAAAA==</t>
        </r>
      </text>
    </comment>
    <comment ref="D11" authorId="0" shapeId="0" xr:uid="{3E4595E3-B16D-4F4F-95F9-1B702470223E}">
      <text>
        <r>
          <rPr>
            <sz val="9"/>
            <color indexed="81"/>
            <rFont val="Tahoma"/>
            <family val="2"/>
          </rPr>
          <t>Insight iXlW00004C0000011R0115899157S00000007P01236LAocjBAQBF1NjaVRlZ2ljLmRhdGEuTW9sZWN1bGUBbQF/ARJTY2lUZWdpYy5Nb2xlY3VsZQAAAQFkAv5qAQAAAAIAAgERGAAAAPwIAPwAAgAAAAAAAPC/AuF6FK5HQSZAAlg5tMh2PiPAAAAAABgAAAD8CAD8AAIAAAAAAADwvwIUrkfhelQoQAKu2F92Tz4jwAAAAAAYAAAA/AgA/AACAAAAAAAA8L8CQfFjzF1LJ0ACTRWMSuqkIsAAAAAAGAAAAPwIAPwAAgAAAAAAAPC/AhSuR+F6VChAAv32deCccSTAAAAAABgAAAD8CAD8AAIAAAAAAADwvwLhehSuR0EmQAJt5/up8XIkwAAAAAAYAAAA/AgA/AACAAAAAAAA8L8CeekmMQhMJ0AC0ETY8PQKJcAAAAAAHAAAAPwEAPwAAgAAAAAAAPC/Aq7YX3ZPXilAAjAqqRPQpCLAAAAAABgAAAD8CAD8AAIAAAAAAADwvwK5jQbwFmgqQAKu2F92Tz4jwAAAAAABbAAAAPwIAPwAAgAAAAAAAPC/Au2ePCzUeixAAgN4CyQoPiPAAAAAAAFsAAAA/AgA/AACAAAAAAAA8L8C4C2QoPhxK0ACTRWMSuqkIsAAAAAAAWwAAAD8CAD8AAIAAAAAAADwvwLtnjws1HosQAL+1HjpJnEkwAAAAAAcAAAA/AgA/AACAAAAAAAA8L8CuY0G8BZoKkAC+zpwzohyJMAAAAAAGAAAAPwIAPwAAgAAAAAAAPC/AhgmUwWjcitAArU3+MJkCiXAAAAAABgAAAD8BAD8AAIAAAAAAADwvwLQ1VbsLzsnQAKcM6K0N7gjwAAAAAABaQAAAPwEAPwAAgAAAAAAAPC/AnsUrkfhWiVAApwzorQ3uCPAAAAAABgAAAD8BAD8AAIAAAAAAADwvwIJG55eKYsrQALVeOkmMcgjwAAAAAABJwAAAPwEAPwAAgAAAAAAAPC/Agkbnl4pqy1AAtV46SYxyCPAAAAAAAEQFAwEAAQEAAAAEBQICAQEAAAABAgEAAQEAAAAABAEAAQEAAAADAQICAQEAAAACAAICAQEAAAABBgEAAAAAAAAGBwEAAAAAAAAMCgEAAQEAAAALDAICAQEAAAAICQEAAQEAAAAKCAICAQEAAAAJBwIDAQEAAAAHCwEAAQEAAAANDgEAAAAAAAAPAEQBAAAAAAAAAAAAQAAAAAAAAAAAAAAAAAAAAAAAAAAAA==</t>
        </r>
      </text>
    </comment>
    <comment ref="D12" authorId="0" shapeId="0" xr:uid="{94EFCA0E-C3DF-4988-AC53-04532AE9AECC}">
      <text>
        <r>
          <rPr>
            <sz val="9"/>
            <color indexed="81"/>
            <rFont val="Tahoma"/>
            <family val="2"/>
          </rPr>
          <t>Insight iXlW00004C0000012R0115899157S00000009P01288LAocjBAQBF1NjaVRlZ2ljLmRhdGEuTW9sZWN1bGUBbQF/ARJTY2lUZWdpYy5Nb2xlY3VsZQAAAQFkAv5qAQAAAAIAAgERGAAAAPwIAPwAAgAAAAAAAPC/AnZxGw3gjSdAAgWjkjoBDRvAAAAAABgAAAD8CAD8AAIAAAAAAADwvwKppE5AE6EpQAKx4emVsgwbwAAAAAAYAAAA/AgA/AACAAAAAAAA8L8C1edqK/aXKEAC7lpCPujZGcAAAAAAGAAAAPwIAPwAAgAAAAAAAPC/AqmkTkAToSlAAk8eFmpNcx3AAAAAABgAAAD8CAD8AAIAAAAAAADwvwJ2cRsN4I0nQAJL6gQ0EXYdwAAAAAAYAAAA/AgA/AACAAAAAAAA8L8CDeAtkKCYKEAC9bnaiv2lHsAAAAAAIAAAAPwEAPwAAgAAAAAAAPC/ArRZ9bnaqipAAtJvXwfO2RnAAAAAABgAAAD8BAD8AAIAAAAAAADwvwLWVuwvu4coQAIbDeAtkCAcwAAAAAABaQAAAPwEAPwAAgAAAAAAAPC/AtbFbTSAtyZAAhsN4C2QIBzAAAAAABgAAAD8CAD8AAIAAAAAAADwvwJNhA1Pr7QrQAKx4emVsgwbwAAAAAAYAAAA/AgA/AACAAAAAAAA8L8CgZVDi2zHLUACPzVeukkMG8AAAAAAGAAAAPwIAPwAAgAAAAAAAPC/AnQkl/+QvixAAtJvXwfO2RnAAAAAABgAAAD8CAD8AAIAAAAAAADwvwIPC7WmecctQAJR2ht8YXIdwAAAAAAYAAAA/AgA/AACAAAAAAAA8L8C2/l+ary0K0ACTKYKRiV1HcAAAAAAGAAAAPwIAPwAAgAAAAAAAPC/AjqSy39IvyxAAr6fGi/dpB7AAAAAABgAAAD8BAD8AAIAAAAAAADwvwIAAAAAAOAsQAKOdXEbDSAcwAAAAAABaQAAAPwEAPwAAgAAAAAAAPC/Ase6uI0GsC5AAo51cRsNIBzAAAAAAAEQFAwEAAQEAAAAEBQICAQEAAAABAgEAAQEAAAAABAEAAQEAAAADAQICAQEAAAACAAICAQEAAAABBgEAAAAAAAAHCAEAAAAAAAAGCQEAAAAAAAAODAEAAQEAAAANDgICAQEAAAAKCwEAAQEAAAAMCgICAQEAAAALCQIDAQEAAAAJDQEAAQEAAAAPAEQBAAAAAAAAAAAAQAAAAAAAAAAAAAAAAAECAEp0dHT09PT0/r2AlIx0fYQ8fHT0fYP+vH50fYP9B+F61G4Hu2/9fXx+vEAAAAAAAAA</t>
        </r>
      </text>
    </comment>
    <comment ref="D13" authorId="0" shapeId="0" xr:uid="{F883E0B9-FD40-4462-803B-B22A457D8DE3}">
      <text>
        <r>
          <rPr>
            <sz val="9"/>
            <color indexed="81"/>
            <rFont val="Tahoma"/>
            <family val="2"/>
          </rPr>
          <t>Insight iXlW00004C0000013R0115899157S00000008P00840LAocjBAQBF1NjaVRlZ2ljLmRhdGEuTW9sZWN1bGUBbQF/ARJTY2lUZWdpYy5Nb2xlY3VsZQAAAQFkAv5qAQAAAAIAAigYAAAA/PwA/AACAAAAAAAA8L8CQDVeuklMFEACeAskKH6MFcAAAAAAGAAAAPz8APwAAgAAAAAAAPC/AqabxCCwchhAAiRKe4MvjBXAAAAAABgAAAD8/AD8AAIAAAAAAADwvwL/If32dWAWQAJhw9MrZVkUwAAAAAAYAAAA/PwA/AACAAAAAAAA8L8CppvEILByGEACwoanV8ryF8AAAAAAGAAAAPz8APwAAgAAAAAAAPC/AkA1XrpJTBRAAr5SliGO9RfAAAAAABgAAAD8/AD8AAIAAAAAAADwvwJvEoPAymEWQAJoImx4eiUZwAAAAAAgAAAA/PwA/AACAAAAAAAA8L8CvAUSFD+GGkACRdjw9EpZFMAAAAAAAWkAAAD8/AD8AAIAAAAAAADwvwLvWkI+6JkcQAIkSnuDL4wVwAAAAAAYAAAA/PwA/AACAAAAAAAA8L8CAAAAAABAFkACjnVxGw2gFsAAAAAAAWkAAAD8/AD8AAIAAAAAAADwvwIB3gIJip8SQAKOdXEbDaAWwAAAAAAkFAwEAAAAAAAAEBQICAAAAAAABAgEAAAAAAAAABAEAAAAAAAADAQICAAAAAAACAAICAAAAAAABBgEAAAAAAAAGBwEAAAAAAAAICQEAAAAAAAAAAABAAAAAAAAAAAAAAAAAAQIATHR0dPT09PT+vYCUjHR9gfx8dPR9gf68fnR9gf0pHA9Ctej4L/0MzMzMzMz0z/18frxAAAAAAAAAA==</t>
        </r>
      </text>
    </comment>
    <comment ref="D14" authorId="0" shapeId="0" xr:uid="{47CA49EB-4838-4D17-BCF0-851C4C15B36C}">
      <text>
        <r>
          <rPr>
            <sz val="9"/>
            <color indexed="81"/>
            <rFont val="Tahoma"/>
            <family val="2"/>
          </rPr>
          <t>Insight iXlW00004C0000014R0115899157S00000010P00704LAocjBAQBF1NjaVRlZ2ljLmRhdGEuTW9sZWN1bGUBbQF/ARJTY2lUZWdpYy5Nb2xlY3VsZQAAAQFkAv5qAQAAAAIAAiQYAAAA/AgA/AACAAAAAAAA8L8CdnEbDeCNJ0ACvJaQD3o2I8AAAAAAGAAAAPwIAPwAAgAAAAAAAPC/AqmkTkAToSlAAhE2PL1SNiPAAAAAABgAAAD8CAD8AAIAAAAAAADwvwLV52or9pcoQAKwcmiR7ZwiwAAAAAAYAAAA/AgA/AACAAAAAAAA8L8CqaROQBOhKUACYVRSJ6BpJMAAAAAAGAAAAPwIAPwAAgAAAAAAAPC/AnZxGw3gjSdAAl66SQwCayTAAAAAABgAAAD8CAD8AAIAAAAAAADwvwIN4C2QoJgoQAI0orQ3+AIlwAAAAAAgAAAA/AQA/AACAAAAAAAA8L8CtFn1udqqKkACIv32deCcIsAAAAAAGAAAAPwEAPwAAgAAAAAAAPC/AtZW7C+7hyhAAsdLN4lBwCPAAAAAAAFpAAAA/AQA/AACAAAAAAAA8L8C1sVtNIC3JkACx0s3iUHAI8AAAAAAIBQMBAAEBAAAABAUCAgEBAAAAAQIBAAEBAAAAAAQBAAEBAAAAAwECAgEBAAAAAgACAgEBAAAAAQYBAAAAAAAABwgBAAAAAAAAAAAAQAAAAAAAAAAAAAAAAAAAAAAAAAAAA==</t>
        </r>
      </text>
    </comment>
    <comment ref="D15" authorId="0" shapeId="0" xr:uid="{96C1BBCC-51A9-428C-A120-01A145FB73DC}">
      <text>
        <r>
          <rPr>
            <sz val="9"/>
            <color indexed="81"/>
            <rFont val="Tahoma"/>
            <family val="2"/>
          </rPr>
          <t>Insight iXlW00004C0000015R0115899157S00000011P00900LAocjBAQBF1NjaVRlZ2ljLmRhdGEuTW9sZWN1bGUBbQF/ARJTY2lUZWdpYy5Nb2xlY3VsZQAAAQFkAv5qAQAAAAIAAjAYAAAA/AgA/AACAAAAAAAA8L8CPZtVn6vNJ0ACejarPle7I8AAAAAAGAAAAPwIAPwAAgAAAAAAAPC/Ap0Rpb3B1yhAAuCcEaW9ISPAAAAAABgAAAD8CAD8AAIAAAAAAADwvwJvEoPAyuEpQAJ6Nqs+V7sjwAAAAAAYAAAA/AgA/AACAAAAAAAA8L8CbxKDwMrhKUACrWnecYruJMAAAAAAGAAAAPwIAPwAAgAAAAAAAPC/Ap0Rpb3B1yhAAkcDeAskiCXAAAAAABgAAAD8CAD8AAIAAAAAAADwvwI9m1Wfq80nQAKtad5xiu4kwAAAAAABEAAAAPwEAPwAAgAAAAAAAPC/AkATYcPT6ypAAuCcEaW9ISPAAAAAACAAAAD8CAD8AAIAAAAAAADwvwKneccpOlIqQAIPnDOitBciwAAAAAAgAAAA/AgA/AACAAAAAAAA8L8CEhQ/xtz1K0ACRwN4CySIIsAAAAAAGAAAAPwEAPwAAgAAAAAAAPC/AraEfNCz2ShAAhZqTfOOUyTAAAAAAAFpAAAA/AQA/AACAAAAAAAA8L8CSZ2AJsLmJkACFmpN845TJMAAAAAAGAAAAPwEAPwAAgAAAAAAAPC/Atqs+lxthStAArKd76fGKyTAAAAAACwEAAgIBAQAAAAIBAQABAQAAAAMCAgIBAQAAAAQDAQABAQAAAAUEAgIBAQAAAAAFAQABAQAAAAIGAQAAAAAAAAYHAgAAAAAAAAYIAgAAAAAAAAkKAQAAAAAAAAYLAQAAAAAAAAAAAEAAAAAAAAAAAAAAAAAAAAAAAAAAAA=</t>
        </r>
      </text>
    </comment>
    <comment ref="D16" authorId="0" shapeId="0" xr:uid="{4C08CC2A-2A2B-437C-BFD2-AEDBE904A335}">
      <text>
        <r>
          <rPr>
            <sz val="9"/>
            <color indexed="81"/>
            <rFont val="Tahoma"/>
            <family val="2"/>
          </rPr>
          <t>Insight iXlW00004C0000016R0115899157S00000012P00880LAocjBAQBF1NjaVRlZ2ljLmRhdGEuTW9sZWN1bGUBbQF/ARJTY2lUZWdpYy5Nb2xlY3VsZQAAAQFkAv5qAQAAAAIAAiwYAAAA/AgA/AACAAAAAAAA8L8Cke18PzV+J0AC2IFzRpQWI8AAAAAAGAAAAPwIAPwAAgAAAAAAAPC/AsUgsHJokSlAAi0hH/RsFiPAAAAAABgAAAD8CAD8AAIAAAAAAADwvwLxY8xdS4goQALMXUvIB30iwAAAAAAYAAAA/AgA/AACAAAAAAAA8L8CxSCwcmiRKUACfT81XrpJJMAAAAAAGAAAAPwIAPwAAgAAAAAAAPC/ApHtfD81fidAAnqlLEMcSyTAAAAAABgAAAD8CAD8AAIAAAAAAADwvwIpXI/C9YgoQAJQjZduEuMkwAAAAAAYAAAA/AQA/AACAAAAAAAA8L8C0NVW7C+bKkACPujZrPp8IsAAAAAAGAAAAPwEAPwAAgAAAAAAAPC/ArmNBvAWiChAAuM2GsBboCPAAAAAAAFpAAAA/AQA/AACAAAAAAAA8L8CuY0G8BaoJkAC4zYawFugI8AAAAAAGAAAAPwMAPwAAgAAAAAAAPC/AmkAb4EEpStAAi0hH/RsFiPAAAAAABwAAAD8DAD8AAIAAAAAAADwvwICK4cW2a4sQAKrz9VW7K8jwAAAAAAoFAwEAAQEAAAAEBQICAQEAAAABAgEAAQEAAAAABAEAAQEAAAADAQICAQEAAAACAAICAQEAAAABBgEAAAAAAAAHCAEAAAAAAAAJCgMAAAAAAAAGCQEAAAAAAAAAAABAAAAAAAAAAAAAAAAAAQIAR/R0dPT09PT+vYCQ072AvYJ9grx8dPR9gn68fjx8frxAAAAAAAAAA==</t>
        </r>
      </text>
    </comment>
    <comment ref="D17" authorId="0" shapeId="0" xr:uid="{307D0E23-5CD0-46BC-A6AE-5058A5C1A7BE}">
      <text>
        <r>
          <rPr>
            <sz val="9"/>
            <color indexed="81"/>
            <rFont val="Tahoma"/>
            <family val="2"/>
          </rPr>
          <t>Insight iXlW00004C0000017R0115899157S00000013P01028LAocjBAQBF1NjaVRlZ2ljLmRhdGEuTW9sZWN1bGUBbQF/ARJTY2lUZWdpYy5Nb2xlY3VsZQAAAQFkAv5qAQAAAAIAAjgYAAAA/AgA/AACAAAAAAAA8L8Csb/snjysE0AC8BZIUPyYD8AAAAAAGAAAAPwIAPwAAgAAAAAAAPC/AhgmUwWj0hdAAkaU9gZfmA/AAAAAABgAAAD8CAD8AAIAAAAAAADwvwJxrIvbaMAVQALChqdXyjINwAAAAAAYAAAA/AgA/AACAAAAAAAA8L8CGCZTBaPSF0ACwoanV8oyEsAAAAAAGAAAAPwIAPwAAgAAAAAAAPC/ArG/7J48rBNAAr1SliGONRLAAAAAABgAAAD8CAD8AAIAAAAAAADwvwLgnBGlvcEVQAJoImx4emUTwAAAAAAYAAAA/AQA/AACAAAAAAAA8L8CSnuDL0zmGUACirDh6ZUyDcAAAAAAGAAAAPwIAPwAAgAAAAAAAPC/AmDl0CLb+RtAAkaU9gZfmA/AAAAAACAAAAD8BAD8AAIAAAAAAADwvwKTOgFNhA0eQAKKsOHplTINwAAAAAAgAAAA/AgA/AACAAAAAAAA8L8CYOXQItv5G0AC/Bhz1xIyEsAAAAAAGAAAAPwEAPwAAgAAAAAAAPC/AuPHmLuWECBAAkaU9gZfmA/AAAAAABgAAAD8BAD8AAIAAAAAAADwvwLufD81XhohQAKKsOHplTINwAAAAAAYAAAA/AQA/AACAAAAAAAA8L8CjnVxGw2gFUACjnVxGw3gEMAAAAAAAWkAAAD8BAD8AAIAAAAAAADwvwIAAAAAAEASQAKOdXEbDeAQwAAAAAA0FAwEAAQEAAAAEBQICAQEAAAABAgEAAQEAAAAABAEAAQEAAAADAQICAQEAAAACAAICAQEAAAABBgEAAAAAAAAGBwEAAAAAAAAHCAEAAAAAAAAHCQIAAAAAAAAICgEAAAAAAAAKCwEAAAAAAAAMDQEAAAAAAAAAAABAAAAAAAAAAAAAAAAAAAAAAAAAAAA</t>
        </r>
      </text>
    </comment>
    <comment ref="D18" authorId="0" shapeId="0" xr:uid="{414C4A89-EBC7-438E-B23F-A781B30346C2}">
      <text>
        <r>
          <rPr>
            <sz val="9"/>
            <color indexed="81"/>
            <rFont val="Tahoma"/>
            <family val="2"/>
          </rPr>
          <t>Insight iXlW00004C0000018R0115899157S00000014P01036LAocjBAQBF1NjaVRlZ2ljLmRhdGEuTW9sZWN1bGUBbQF/ARJTY2lUZWdpYy5Nb2xlY3VsZQAAAQFkAv5qAQAAAAIAAjQYAAAA/AgA/AACAAAAAAAA8L8C5BQdyeU/F0AC4L4OnDOiE8AAAAAAGAAAAPwIAPwAAgAAAAAAAPC/AqMBvAUSVBlAAqyL22gAbxLAAAAAABgAAAD8CAD8AAIAAAAAAADwvwJHA3gLJGgbQALgvg6cM6ITwAAAAAAYAAAA/AgA/AACAAAAAAAA8L8CRwN4CyRoG0ACRiV1ApoIFsAAAAAAGAAAAPwIAPwAAgAAAAAAAPC/AqMBvAUSVBlAAnlYqDXNOxfAAAAAABgAAAD8CAD8AAIAAAAAAADwvwLkFB3J5T8XQAJGJXUCmggWwAAAAAAcAAAA/AgA/AACAAAAAAAA8L8C6gQ0ETZ8HUACrIvbaABvEsAAAAAAARAAAAD8BAD8AAIAAAAAAADwvwKOBvAWSJAfQALgvg6cM6ITwAAAAAABaQAAAPwEAPwAAgAAAAAAAPC/AuCcEaW9YSBAAjy9UpYhjhHAAAAAACAAAAD8CAD8AAIAAAAAAADwvwIZBFYOLdIgQAIT8kHPZtUUwAAAAAAgAAAA/AgA/AACAAAAAAAA8L8CW9O84xRdHkACg8DKoUW2FcAAAAAAGAAAAPwEAPwAAgAAAAAAAPC/Ar7BFyZTBRlAAm40gLdAwhTAAAAAAAFpAAAA/AQA/AACAAAAAAAA8L8CV1uxv+xeFUACbjSAt0DCFMAAAAAAMAQACAgEBAAAAAgEBAAEBAAAAAwICAgEBAAAABAMBAAEBAAAABQQCAgEBAAAAAAUBAAEBAAAAAgYBAAAAAAAABgcBAAAAAAAABwgBAAAAAAAABwkCAAAAAAAABwoCAAAAAAAACwwBAAAAAAAAAAAAQAAAAAAAAAAAAAAAAAECAEx0dHT09PT0/r2AlIx0fYI8fHT0fYI+vH50fYI9DMzMzMzM9O/9KRwPQrXo+C/9fH68QAAAAAAAAA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B8" authorId="0" shapeId="0" xr:uid="{063122C5-C651-41AC-B978-693B1DB323E6}">
      <text>
        <r>
          <rPr>
            <sz val="9"/>
            <color indexed="81"/>
            <rFont val="Tahoma"/>
            <family val="2"/>
          </rPr>
          <t>Insight iXlW00002C0000008R0115899158S00000002P01040LAocjBAQBF1NjaVRlZ2ljLmRhdGEuTW9sZWN1bGUBbQF/ARJTY2lUZWdpYy5Nb2xlY3VsZQAAAQFkAv5qAQAAAAIAAjgYAAAA/AgA/AACAAAAAAAA8L8Cf2q8dJMYBkAC8BZIUPyYB8AAAAAAGAAAAPwIAPwAAgAAAAAAAPC/Akw3iUFgZQ5AAkaU9gZfmAfAAAAAABgAAAD8CAD8AAIAAAAAAADwvwL+Q/rt60AKQALChqdXyjIFwAAAAAAYAAAA/AgA/AACAAAAAAAA8L8CTDeJQWBlDkAChA1Pr5RlDMAAAAAAGAAAAPwIAPwAAgAAAAAAAPC/An9qvHSTGAZAAnqlLEMcawzAAAAAABgAAAD8CAD8AAIAAAAAAADwvwLdJAaBlUMKQALQRNjw9MoOwAAAAAAYAAAA/AQA/AACAAAAAAAA8L8CvAUSFD9GEUACirDh6ZUyBcAAAAAAGAAAAPwEAPwAAgAAAAAAAPC/At0kBoGVQwpAAkHxY8xdyxHAAAAAABwAAAD8CAD8AAIAAAAAAADwvwK8BRIUP0YRQAJB8WPMXcsOwAAAAAAYAAAA/AgA/AACAAAAAAAA8L8C7lpCPuhZE0AChA1Pr5RlDMAAAAAAGAAAAPwIAPwAAgAAAAAAAPC/AiGwcmiRbRVAAkHxY8xdyw7AAAAAACAAAAD8CAD8AAIAAAAAAADwvwLuWkI+6FkTQALSb18HzpkHwAAAAAAgAAAA/AgA/AACAAAAAAAA8L8CIbByaJFtFUACescpOpLLEcAAAAAAIAAAAPwEAPwAAgAAAAAAAPC/AjcawFsggRdAAoQNT6+UZQzAAAAAADgUDAQABAQAAAAQFAgIBAQAAAAECAQABAQAAAAAEAQABAQAAAAMBAgIBAQAAAAIAAgIBAQAAAAEGAQAAAAAAAAUHAQAAAAAAAAMIAQAAAAAAAAgJAQAAAAAAAAkKAQAAAAAAAAkLAgAAAAAAAAoMAgAAAAAAAAoNAQAAAAAAAAAAAEAAAAAAAAAAAAAAAAAAAAAAAAAAAA=</t>
        </r>
      </text>
    </comment>
    <comment ref="B9" authorId="0" shapeId="0" xr:uid="{A14C6CC4-416A-4228-8DDA-CE578127E0A4}">
      <text>
        <r>
          <rPr>
            <sz val="9"/>
            <color indexed="81"/>
            <rFont val="Tahoma"/>
            <family val="2"/>
          </rPr>
          <t>Insight iXlW00002C0000009R0115899158S00000003P02136LAocjBAQBF1NjaVRlZ2ljLmRhdGEuTW9sZWN1bGUBbQF/ARJTY2lUZWdpYy5Nb2xlY3VsZQAAAQFkAv5qAQAAAAIAAgEeIAAAAPwEAPwAAgAAAAAAAPC/AvvL7snDQhZAAgXFjzF37RjAAAAAABgAAAD8CAD8AAIAAAAAAADwvwIqqRPQRBgUQAIWak3zjhMawAAAAAAYAAAA/AgA/AACAAAAAAAA8L8CCYofY+4aEkAC+n5qvHTTGMAAAAAAGAAAAPwIAPwAAgAAAAAAAPC/AuXQItv5/g9AAigPC7Wm+RnAAAAAABgAAAD8CAD8AAIAAAAAAADwvwLl0CLb+f4PQAJWn6ut2F8cwAAAAAAYAAAA/AgA/AACAAAAAAAA8L8CsHJoke38EUACcoqO5PKfHcAAAAAAIAAAAPwEAPwAAgAAAAAAAPC/ArByaJHt/BFAAlCNl24SAyDAAAAAABgAAAD8CAD8AAIAAAAAAADwvwIqqRPQRBgUQAJg5dAi23kcwAAAAAAcAAAA/AgA/AACAAAAAAAA8L8CorQ3+MIkFkACYOXQItu5HcAAAAAAGAAAAPwIAPwAAgAAAAAAAPC/AjnWxW00QBhAAk9AE2HDkxzAAAAAACAAAAD8CAD8AAIAAAAAAADwvwI51sVtNEAYQAIhsHJokS0awAAAAAAYAAAA/AgA/AACAAAAAAAA8L8ClPYGX5hMGkACayv2l93THcAAAAAAGAAAAPwEAPwAAgAAAAAAAPC/AvvL7snDQhZAAtc07zhFhxbAAAAAABgAAAD8BAD8AAIAAAAAAADwvwLRkVz+Q/oTQALeAgmKH6MgwAAAAAAgAAAA/AQA/AACAAAAAAAA8L8C9bnaiv3lC0ACCyQofoy5GMAAAAAAGAAAAPwEAPwAAgAAAAAAAPC/AgFNhA1PrwdAAh3J5T+k3xnAAAAAABwAAAD8CAD8AAIAAAAAAADwvwIrGJXUCWgcQAJZhjjWxa0cwAAAAAAgAAAA/AgA/AACAAAAAAAA8L8ClPYGX5hMGkACzF1LyAcdIMAAAAAAGAAAAPwIAPwAAgAAAAAAAPC/AoY41sVtdB5AAnZxGw3g7R3AAAAAABgAAAD8CAD8AAIAAAAAAADwvwIOLbKd70cgQAJkzF1LyMccwAAAAAAYAAAA/AgA/AACAAAAAAAA8L8CLbKd76dGIUACgLdAguIHHsAAAAAAGAAAAPwIAPwAAgAAAAAAAPC/Ai2yne+nRiFAAtejcD0KNyDAAAAAABgAAAD8CAD8AAIAAAAAAADwvwJiodY07zggQAJgdk8eFsogwAAAAAAYAAAA/AgA/AACAAAAAAAA8L8ChjjWxW10HkAC0gDeAgkqIMAAAAAAIAAAAPwEAPwAAgAAAAAAAPC/Ag4tsp3vRyBAAhpR2ht8YRrAAAAAABgAAAD8BAD8AAIAAAAAAADwvwLfT42XbpIeQAIaUdobfCEZwAAAAAAgAAAA/AQA/AACAAAAAAAA8L8C0gDeAglKHEACW9O84xS9IMAAAAAAGAAAAPwEAPwAAgAAAAAAAPC/AtIA3gIJShxAAgCRfvs68CHAAAAAACAAAAD8BAD8AAIAAAAAAADwvwJbQj7o2UwiQAJlGeJYF9cgwAAAAAAYAAAA/AQA/AACAAAAAAAA8L8CJlMFo5JaI0AC3EYDeAtEIMAAAAAAAR8ABAQAAAAAAAAECAgMBAQAAAAIDAQABAQAAAAMEAgIBAQAAAAQFAQABAQAAAAUGAQAAAAAAAAUHAgIBAQAAAAcBAQABAQAAAAcIAQAAAAAAAAgJAQAAAAAAAAkKAgAAAAAAAAkLAQAAAAAAAAAMAQAAAAAAAAYNAQAAAAAAAAMOAQAAAAAAAA4PAQAAAAAAAAsARAEAAAAAAAALAERCAAAAAAAAAEQARIEAAAAAAAAARQBEwQABAQAAAABFQEUCAgEBAAAAAEWARUEAAQEAAAAARcBFggIBAQAAAABEwESCAwEBAAAAAESARcEAAQEAAAAARMBGAQAAAAAAAABGAEZBAAAAAAAAAEXARoEAAAAAAAAARoBGwQAAAAAAAABFQEcBAAAAAAAAAEcAR0EAAAAAAAAAAABAAAAAAAAAAAAAAAAAAAAAAAAAAAA</t>
        </r>
      </text>
    </comment>
    <comment ref="B10" authorId="0" shapeId="0" xr:uid="{2CEE412F-C9F3-4C75-9B25-7B95E6188F24}">
      <text>
        <r>
          <rPr>
            <sz val="9"/>
            <color indexed="81"/>
            <rFont val="Tahoma"/>
            <family val="2"/>
          </rPr>
          <t>Insight iXlW00002C0000010R0115899158S00000004P02300LAocjBAQBF1NjaVRlZ2ljLmRhdGEuTW9sZWN1bGUBbQF/ARJTY2lUZWdpYy5Nb2xlY3VsZQAAAQFkAv5qAQAAAAIAAgEgGAAAAPwIAPwAAgAAAAAAAPC/Ahb7y+7JAyJAAjeJQWDl0BfAAAAAABgAAAD8CAD8AAIAAAAAAADwvwJE+u3rwPkgQAIEVg4tsp0WwAAAAAAYAAAA/AgA/AACAAAAAAAA8L8CeAskKH6MF0AC/Knx0k2iEMAAAAAAGAAAAPwIAPwAAgAAAAAAAPC/AtUJaCJseBVAApHtfD813g7AAAAAABgAAAD8BAD8AAIAAAAAAADwvwLjx5i7llARQALr4jYawNsOwAAAAAAYAAAA/AgA/AACAAAAAAAA8L8CMQisHFpkE0AC/Knx0k2iEMAAAAAAGAAAAPwIAPwAAgAAAAAAAPC/AjEIrBxaZBNAAmIQWDm0CBPAAAAAABgAAAD8CAD8AAIAAAAAAADwvwKBBMWPMXcVQAJtVn2utqIWwAAAAAAYAAAA/AgA/AACAAAAAAAA8L8C1QloImx4FUAClkOLbOc7FMAAAAAAGAAAAPwIAPwAAgAAAAAAAPC/ApT2Bl+YjBdAAmIQWDm0CBPAAAAAABwAAAD8CAD8AAIAAAAAAADwvwI2PL1SlqEZQAKX/5B++zoUwAAAAAAgAAAA/AgA/AACAAAAAAAA8L8ChjjWxW20G0AC/yH99nWgEMAAAAAAGAAAAPwIAPwAAgAAAAAAAPC/Ar1SliGOtRtAAmaIY13cBhPAAAAAACAAAAD8CAD8AAIAAAAAAADwvwJ6xyk6kssdQAIB3gIJip8WwAAAAAAYAAAA/AgA/AACAAAAAAAA8L8CX5hMFYzKHUACmnecoiM5FMAAAAAAHAAAAPwIAPwAAgAAAAAAAPC/AuauJeSD3h9AAmkAb4EEBRPAAAAAABgAAAD8CAD8AAIAAAAAAADwvwJE+u3rwPkgQAKe76fGSzcUwAAAAAAYAAAA/AgA/AACAAAAAAAA8L8Cv30dOGcEIkACr5RliGOdEMAAAAAAGAAAAPwIAPwAAgAAAAAAAPC/Ahb7y+7JAyJAAmq8dJMYBBPAAAAAABgAAAD8CAD8AAIAAAAAAADwvwLn+6nx0g0jQAKe76fGSzcUwAAAAAAYAAAA/AgA/AACAAAAAAAA8L8C5/up8dINI0ACBFYOLbKdFsAAAAAAGAAAAPwEAPwAAgAAAAAAAPC/Ag+cM6K0FyRAAoqO5PIf0hfAAAAAABgAAAD8CAD8AAIAAAAAAADwvwIHzhlR2vsgQAIK16NwPQoKwAAAAAAYAAAA/AgA/AACAAAAAAAA8L8CCYofY+76IEACw2SqYFTSDsAAAAAAGAAAAPwIAPwAAgAAAAAAAPC/AhKlvcEXBiJAAoNRSZ2ApgfAAAAAABgAAAD8CAD8AAIAAAAAAADwvwLkg57Nqg8jQAL4wmSqYNQOwAAAAAAYAAAA/AgA/AACAAAAAAAA8L8CrWnecYoOI0ACKH6MuWsJCsAAAAAAGAAAAPwIAPwAAgAAAAAAAPC/AvFjzF1LiBdAAnsUrkfhOhrAAAAAABgAAAD8CAD8AAIAAAAAAADwvwLu68A5I4oXQAKfzarP1dYXwAAAAAAYAAAA/AgA/AACAAAAAAAA8L8C3bWEfNBzFUACW0I+6NlsG8AAAAAAGAAAAPwIAPwAAgAAAAAAAPC/Ajj4wmSqYBNAAoSezarP1RfAAAAAABgAAAD8CAD8AAIAAAAAAADwvwKlLEMc62ITQALswDkjSjsawAAAAAABIwABFAQABAQAAAAEAAgIBAQAAAABEAQEAAQEAAAACCQEAAQEAAAADAgICAQEAAAAFAwEAAQEAAAAFBAEAAAAAAAAGBQICAQEAAAAIBgEAAQEAAAAIBwEAAAAAAAAJCAICAQEAAAAKCQEAAAAAAAAMCgEAAAAAAAAMCwIAAAAAAAAODAEAAAAAAAAODQIAAAAAAAAPDgEAAAAAAAAARA8BAAAAAAAAAESARAIDAQEAAAAARIBEQQAAAAAAAABEwESBAAEBAAAAAEUARMICAQEAAAAARUBFAQAAAAAAAABGgEYBAAEBAAAAAEZARoICAQEAAAAARYBFwQABAQAAAABGAEWCAgEBAAAAAEXAREIDAQEAAAAAREBGQQABAQAAAABHwEdBAAEBAAAAAEeAR8ICAQEAAAAARsBHAQABAQAAAABHQEbCAgEBAAAAAEcHAgMBAQAAAAcAR4EAAQEAAAAAAABAAAAAAAAAAAAAAAAAAAAAAAAAAAA</t>
        </r>
      </text>
    </comment>
    <comment ref="B11" authorId="0" shapeId="0" xr:uid="{787A14A8-56F9-4443-8540-13317B3EB531}">
      <text>
        <r>
          <rPr>
            <sz val="9"/>
            <color indexed="81"/>
            <rFont val="Tahoma"/>
            <family val="2"/>
          </rPr>
          <t>Insight iXlW00002C0000011R0115899158S00000005P02164LAocjBAQBF1NjaVRlZ2ljLmRhdGEuTW9sZWN1bGUBbQF/ARJTY2lUZWdpYy5Nb2xlY3VsZQAAAQFkAv5qAQAAAAIAAgEeGAAAAPwIAPwAAgAAAAAAAPC/AjeJQWDl8CJAAtV46SYxyB7AAAAAABgAAAD8CAD8AAIAAAAAAADwvwL7XG3F/vIiQAIsZRniWJcgwAAAAAAYAAAA/AgA/AACAAAAAAAA8L8C0gDeAgnqIUACNBE2PL0yIcAAAAAAGAAAAPwIAPwAAgAAAAAAAPC/AuXQItv53iBAApf/kH77miDAAAAAABgAAAD8CAD8AAIAAAAAAADwvwKUh4Va09wgQALImLuWkM8ewAAAAAAYAAAA/AgA/AACAAAAAAAA8L8CS1mGONblIUACm1Wfq62YHcAAAAAAGAAAAPwIAPwAAgAAAAAAAPC/AnZPHhZq7SJAArIubqMB/BnAAAAAABgAAAD8CAD8AAIAAAAAAADwvwKHp1fKMuQhQALgLZCg+DEbwAAAAAAYAAAA/AgA/AACAAAAAAAA8L8CdQKaCBseE0ACD5wzorR3FsAAAAAAGAAAAPwIAPwAAgAAAAAAAPC/Au5aQj7oGRNAAqg1zTtOERTAAAAAABgAAAD8CAD8AAIAAAAAAADwvwJd/kP67SsVQAKY3ZOHhdoSwAAAAAAYAAAA/AgA/AACAAAAAAAA8L8CUkmdgCZCF0AC0gDeAgkKFMAAAAAAGAAAAPwIAPwAAgAAAAAAAPC/Atjw9EpZRhdAAjhnRGlvcBbAAAAAABgAAAD8CAD8AAIAAAAAAADwvwJqTfOOUzQVQAJlqmBUUqcXwAAAAAAYAAAA/AgA/AACAAAAAAAA8L8C8rBQa5o3FUACINJvXwcOGsAAAAAAGAAAAPwIAPwAAgAAAAAAAPC/AhNhw9MrJRNAAk7RkVz+QxvAAAAAABgAAAD8CAD8AAIAAAAAAADwvwKcxCCwcigTQAK1N/jCZKodwAAAAAAYAAAA/AgA/AACAAAAAAAA8L8CA3gLJCg+FUAC0LNZ9bnaHsAAAAAAGAAAAPwIAPwAAgAAAAAAAPC/AuPHmLuWUBdAAqK0N/jCpB3AAAAAABgAAAD8CAD8AAIAAAAAAADwvwJ2Tx4Wak0XQAI8TtGRXD4bwAAAAAAcAAAA/AgA/AACAAAAAAAA8L8CVOOlm8RgGUAC8KfGSzcJGsAAAAAAIAAAAPwIAPwAAgAAAAAAAPC/AvH0SlmGeBtAAoy5awn5oB3AAAAAABgAAAD8CAD8AAIAAAAAAADwvwKDwMqhRXYbQAIKaCJseDobwAAAAAAgAAAA/AgA/AACAAAAAAAA8L8CDwu1pnmHHUACdEaU9gafF8AAAAAAGAAAAPwIAPwAAgAAAAAAAPC/An0/NV66iR1AAtqs+lxtBRrAAAAAABwAAAD8CAD8AAIAAAAAAADwvwKsHFpkO58fQAIQWDm0yDYbwAAAAAAYAAAA/AgA/AACAAAAAAAA8L8C001iEFjZIEACxLEubqMBGsAAAAAAGAAAAPwIAPwAAgAAAAAAAPC/Ag+cM6K01yBAAl5LyAc9mxfAAAAAABgAAAD8CAD8AAIAAAAAAADwvwL+Q/rt6+AhQAITYcPTK2UWwAAAAAAYAAAA/AgA/AACAAAAAAAA8L8Csp3vp8brIkACS8gHPZuVF8AAAAAAASEAFAQABAQAAAAEAAgIBAQAAAAIBAQABAQAAAAMCAgIBAQAAAAQDAQABAQAAAAUEAgIBAQAAAAcFAQAAAAAAAAYAR0EAAQEAAAAHBgIDAQEAAAAARocBAAEBAAAACA0BAAEBAAAACQgCAgEBAAAACgkBAAEBAAAACwoCAgEBAAAADAsBAAEBAAAADQwCAgEBAAAADg0BAAAAAAAADgBEwQABAQAAAA8OAgMBAQAAAABEDwEAAQEAAAAAREBEAgIBAQAAAABEgERBAAEBAAAAAETARIICAQEAAAAARQBEwQAAAAAAAABFgEUBAAAAAAAAAEWARUIAAAAAAAAARgBFgQAAAAAAAABGAEXCAAAAAAAAAEZARgEAAAAAAAAARoBGQQAAAAAAAABGwEaCAgEBAAAAAEcARsEAAQEAAAAAR0BHAgIBAQAAAAAAAEAAAAAAAAAAAAAAAAAAAAAAAAAAAA=</t>
        </r>
      </text>
    </comment>
    <comment ref="B12" authorId="0" shapeId="0" xr:uid="{E0F2C0D8-953B-46D6-8DF3-CD3F431B6410}">
      <text>
        <r>
          <rPr>
            <sz val="9"/>
            <color indexed="81"/>
            <rFont val="Tahoma"/>
            <family val="2"/>
          </rPr>
          <t>Insight iXlW00002C0000012R0115899158S00000006P01724LAocjBAQBF1NjaVRlZ2ljLmRhdGEuTW9sZWN1bGUBbQF/ARJTY2lUZWdpYy5Nb2xlY3VsZQAAAQFkAv5qAQAAAAIAAgEYGAAAAPwEAPwAAgAAAAAAAPC/AqTfvg6cMyBAAq+UZYhjnRbAAAAAABgAAAD8CAD8AAIAAAAAAADwvwKk374OnDMgQAJqvHSTGAQZwAAAAAAYAAAA/AgA/AACAAAAAAAA8L8CduCcEaU9IUACnu+nxks3GsAAAAAAGAAAAPwIAPwAAgAAAAAAAPC/AnbgnBGlPSFAAgRWDi2ynRzAAAAAABgAAAD8CAD8AAIAAAAAAADwvwKk374OnDMgQAI3iUFg5dAdwAAAAAAYAAAA/AgA/AACAAAAAAAA8L8Cpb3BFyZTHkACBFYOLbKdHMAAAAAAGAAAAPwIAPwAAgAAAAAAAPC/AonS3uALUx5AAp7vp8ZLNxrAAAAAABwAAAD8CAD8AAIAAAAAAADwvwLnjCjtDT4cQAJpAG+BBAUZwAAAAAAgAAAA/AgA/AACAAAAAAAA8L8Cl5APejYrGkACAd4CCYqfHMAAAAAAGAAAAPwIAPwAAgAAAAAAAPC/AmB2Tx4WKhpAApp3nKIjORrAAAAAABgAAAD8BAD8AAIAAAAAAADwvwLy0k1iENgRQAJRa5p3nKIcwAAAAAAYAAAA/AgA/AACAAAAAAAA8L8C8tJNYhDYEUAClkOLbOc7GsAAAAAAGAAAAPwIAPwAAgAAAAAAAPC/ApyiI7n8hw9AAmIQWDm0CBnAAAAAABgAAAD8CAD8AAIAAAAAAADwvwKcoiO5/IcPQAL8qfHSTaIWwAAAAAAYAAAA/AgA/AACAAAAAAAA8L8C8tJNYhDYEUACyXa+nxpvFcAAAAAAGAAAAPwIAPwAAgAAAAAAAPC/ApXUCWgi7BNAAvyp8dJNohbAAAAAABgAAAD8CAD8AAIAAAAAAADwvwKV1AloIuwTQAJiEFg5tAgZwAAAAAAcAAAA/AgA/AACAAAAAAAA8L8CNxrAWyABFkACl/+Qfvs6GsAAAAAAGAAAAPwIAPwAAgAAAAAAAPC/Ar4wmSoYFRhAAmaIY13cBhnAAAAAACAAAAD8CAD8AAIAAAAAAADwvwKjAbwFEhQYQAL/If32daAWwAAAAAAYAAAA/AQA/AACAAAAAAAA8L8Cxyk6ksv/FUACHThnRGlvFcAAAAAAIAAAAPwEAPwAAgAAAAAAAPC/Ag8LtaZ5RyJAAuPHmLuW0B3AAAAAACAAAAD8BAD8AAIAAAAAAADwvwI4+MJkqmALQAIdOGdEaW8VwAAAAAAYAAAA/AQA/AACAAAAAAAA8L8Cc2iR7Xw/HEAC48eYu5bQHcAAAAAAARkEAAQAAAAAAAAEGAQABAQAAAAIBAgMBAQAAAAMCAQABAQAAAAQDAgIBAQAAAAUEAQABAQAAAAYFAgIBAQAAAAcGAQAAAAAAAAkHAQAAAAAAAAkIAgAAAAAAAABEiQEAAAAAAAALCgEAAAAAAAALAEQBAAEBAAAADAsCAwEBAAAADQwBAAEBAAAADg0CAgEBAAAADw4BAAEBAAAAAEQPAgIBAQAAAABEQEQBAAAAAAAAAESAREEAAAAAAAAARMBEggAAAAAAAA8ARQEAAAAAAAADAEVBAAAAAAAADQBFgQAAAAAAAAUARcEAAAAAAAAAAABAAAAAAAAAAAAAAAAAAAAAAAAAAAA</t>
        </r>
      </text>
    </comment>
    <comment ref="B13" authorId="0" shapeId="0" xr:uid="{E90FEB6E-FC7A-4E51-B6AE-A15A6BA38E0B}">
      <text>
        <r>
          <rPr>
            <sz val="9"/>
            <color indexed="81"/>
            <rFont val="Tahoma"/>
            <family val="2"/>
          </rPr>
          <t>Insight iXlW00002C0000013R0115899158S00000007P01592LAocjBAQBF1NjaVRlZ2ljLmRhdGEuTW9sZWN1bGUBbQF/ARJTY2lUZWdpYy5Nb2xlY3VsZQAAAQFkAv5qAQAAAAIAAgEWGAAAAPwEAPwAAgAAAAAAAPC/AuXQItv5fhRAAh4Wak3zDhXAAAAAABgAAAD8CAD8AAIAAAAAAADwvwLo2az6XG0SQALdJAaBlUMWwAAAAAAYAAAA/AgA/AACAAAAAAAA8L8Cn82qz9VWEEACNs07TtERFcAAAAAAGAAAAPwIAPwAAgAAAAAAAPC/ArpJDAIrhwxAAvXb14FzRhbAAAAAABgAAAD8CAD8AAIAAAAAAADwvwK6SQwCK4cMQAI/V1uxv6wYwAAAAAAYAAAA/AgA/AACAAAAAAAA8L8CJzEIrBxaEEACApoIG57eGcAAAAAAGAAAAPwEAPwAAgAAAAAAAPC/AicxCKwcWhBAAmkAb4EERRzAAAAAABgAAAD8CAD8AAIAAAAAAADwvwLo2az6XG0SQAJEi2zn+6kYwAAAAAAcAAAA/AgA/AACAAAAAAAA8L8CbjSAt0CCFEAC6+I2GsDbGcAAAAAAGAAAAPwIAPwAAgAAAAAAAPC/Ai/dJAaBlRZAAizUmuYdpxjAAAAAACAAAAD8CAD8AAIAAAAAAADwvwIv3SQGgZUWQALGbTSAt0AWwAAAAAAYAAAA/AgA/AACAAAAAAAA8L8C0SLb+X6qGEAC1CtlGeLYGcAAAAAAIAAAAPwIAPwAAgAAAAAAAPC/AtEi2/l+qhhAAjqSy39IPxzAAAAAABwAAAD8CAD8AAIAAAAAAADwvwKSy39Iv70aQAIVHcnlP6QYwAAAAAAYAAAA/AgA/AACAAAAAAAA8L8C3NeBc0bUHEACvHSTGATWGcAAAAAAGAAAAPwIAPwAAgAAAAAAAPC/AtnO91Pj5R5AAv5l9+RhoRjAAAAAABgAAAD8BAD8AAIAAAAAAADwvwLZzvdT4+UeQAKX/5B++zoWwAAAAAAYAAAA/AgA/AACAAAAAAAA8L8Cr5RliGN9IEACpb3BFybTGcAAAAAAGAAAAPwIAPwAAgAAAAAAAPC/Aq+UZYhjfSBAAgskKH6MORzAAAAAABgAAAD8CAD8AAIAAAAAAADwvwJhMlUwKukeQALKMsSxLm4dwAAAAAAYAAAA/AgA/AACAAAAAAAA8L8C3NeBc0bUHEACI9v5fmo8HMAAAAAAGAAAAPwEAPwAAgAAAAAAAPC/Ahsv3SQGwRpAAuLplbIMcR3AAAAAAAEXAAQEAAAAAAAABAgIDAQEAAAACAwEAAQEAAAADBAICAQEAAAAEBQEAAQEAAAAFBgEAAAAAAAAFBwICAQEAAAAHAQEAAQEAAAAHCAEAAAAAAAAICQEAAAAAAAAJCgIAAAAAAAAJCwEAAAAAAAALDAIAAAAAAAALDQEAAAAAAAANDgEAAAAAAAAODwICAQEAAAAPAEQBAAAAAAAADwBEQQABAQAAAABEQESCAgEBAAAAAESARMEAAQEAAAAARMBFAgIBAQAAAABFDgEAAQEAAAAARQBFQQAAAAAAAAAAAEAAAAAAAAAAAAAAAAAAAAAAAAAAAA=</t>
        </r>
      </text>
    </comment>
    <comment ref="B14" authorId="0" shapeId="0" xr:uid="{8DF0FA3F-17EC-403D-8FD2-81D4015E75E8}">
      <text>
        <r>
          <rPr>
            <sz val="9"/>
            <color indexed="81"/>
            <rFont val="Tahoma"/>
            <family val="2"/>
          </rPr>
          <t>Insight iXlW00002C0000014R0115899158S00000008P02300LAocjBAQBF1NjaVRlZ2ljLmRhdGEuTW9sZWN1bGUBbQF/ARJTY2lUZWdpYy5Nb2xlY3VsZQAAAQFkAv5qAQAAAAIAAgEgGAAAAPwIAPwAAgAAAAAAAPC/AgBvgQTFzyBAAg5Pr5RlSBvAAAAAABgAAAD8CAD8AAIAAAAAAADwvwLqBDQRNtwhQAIXSFD8GHMcwAAAAAAYAAAA/AgA/AACAAAAAAAA8L8CFvvL7snjIkAC1sVtNIA3G8AAAAAAGAAAAPwIAPwAAgAAAAAAAPC/AsnlP6Tf3iJAAoxK6gQ00RjAAAAAACAAAAD8BAD8AAIAAAAAAADwvwKTOgFNhM0hQAIc6+I2GkAVwAAAAAAYAAAA/AgA/AACAAAAAAAA8L8C30+Nl27SIUACg1FJnYCmF8AAAAAAGAAAAPwIAPwAAgAAAAAAAPC/ArRZ9bnayiBAAsPTK2UZ4hjAAAAAABwAAAD8CAD8AAIAAAAAAADwvwKWQ4ts53sfQAK4HoXrUbgXwAAAAAAgAAAA/AgA/AACAAAAAAAA8L8CD5wzorR3HUACQmDl0CJbG8AAAAAAGAAAAPwIAPwAAgAAAAAAAPC/AltCPujZbB1AAvfkYaHW9BjAAAAAACAAAAD8CAD8AAIAAAAAAADwvwLVeOkmMUgbQAK+nxov3WQVwAAAAAAYAAAA/AgA/AACAAAAAAAA8L8CidLe4AtTG0ACCRueXinLF8AAAAAAHAAAAPwIAPwAAgAAAAAAAPC/Amq8dJMYRBlAAkjhehSuBxnAAAAAABgAAAD8CAD8AAIAAAAAAADwvwKYTBWMSioXQAI9LNSa5t0XwAAAAAAgAAAA/AQA/AACAAAAAAAA8L8C24r9ZfckFUAC5BQdyeV/G8AAAAAAGAAAAPwIAPwAAgAAAAAAAPC/AkJg5dAiGxVAAn2utmJ/GRnAAAAAABgAAAD8CAD8AAIAAAAAAADwvwJuNIC3QAITQAJ0tRX7y+4XwAAAAAAYAAAA/AgA/AACAAAAAAAA8L8C8fRKWYb4EkACKjqSy3+IFcAAAAAAGAAAAPwIAPwAAgAAAAAAAPC/Aiv2l92TBxVAAum3rwPnTBTAAAAAABgAAAD8CAD8AAIAAAAAAADwvwL/If32dSAXQALysFBrmncVwAAAAAAYAAAA/AgA/AACAAAAAAAA8L8C9UpZhjgWE0AC0NVW7C+7HMAAAAAAGAAAAPwIAPwAAgAAAAAAAPC/AoZa07zj1CJAAjAqqRPQBBTAAAAAABgAAAD8CAD8AAIAAAAAAADwvwIQWDm0yNYjQAL3deCcEWUQwAAAAAAYAAAA/AgA/AACAAAAAAAA8L8CVTAqqRPQIkACV1uxv+yeEcAAAAAAGAAAAPwIAPwAAgAAAAAAAPC/AlCNl24S4yRAAsiYu5aQjxHAAAAAABgAAAD8CAD8AAIAAAAAAADwvwJuNIC3QOIjQAJUUiegiTAVwAAAAAAYAAAA/AgA/AACAAAAAAAA8L8CKjqSy3/oJEACNe84RUfyE8AAAAAAGAAAAPwIAPwAAgAAAAAAAPC/At9PjZduEhFAAgXFjzF3LSDAAAAAABgAAAD8CAD8AAIAAAAAAADwvwJWn6ut2B8TQAKppE5AEyEfwAAAAAAYAAAA/AgA/AACAAAAAAAA8L8CwcqhRbbzDUACOGdEaW8wH8AAAAAAGAAAAPwIAPwAAgAAAAAAAPC/AiSX/5B++xBAAqyt2F92jxvAAAAAABgAAAD8CAD8AAIAAAAAAADwvwJZF7fRAN4NQALLEMe6uM0cwAAAAAABIwAYBAAEBAAAAAQACAgEBAAAAAgEBAAEBAAAAAwICAgEBAAAABQMBAAEBAAAABQQBAAAAAAAABgUCAgEBAAAABwYBAAAAAAAACQcBAAAAAAAACQgCAAAAAAAACwkBAAAAAAAACwoCAAAAAAAADAsBAAAAAAAADQwBAAAAAAAADQBEwQABAQAAAA8NAgIBAQAAAA8OAQAAAAAAAABEDwEAAQEAAAAAREBEAgIBAQAAAABEgERBAAEBAAAAAETARIICAQEAAAAOAEUBAAAAAAAABABFQQAAAAAAAABGgEYBAAEBAAAAAEZARoICAQEAAAAARYBFwQABAQAAAABGAEWCAgEBAAAAAEXARUIDAQEAAAAARUBGQQABAQAAAABHwEdBAAEBAAAAAEeAR8ICAQEAAAAARsBHAQABAQAAAABHQEbCAgEBAAAAAEcARQIDAQEAAAAARQBHgQABAQAAAAAAAEAAAAAAAAAAAAAAAAAAAAAAAAAAAA=</t>
        </r>
      </text>
    </comment>
    <comment ref="B15" authorId="0" shapeId="0" xr:uid="{066CC22C-5F2C-4653-8321-639A6DBA84D8}">
      <text>
        <r>
          <rPr>
            <sz val="9"/>
            <color indexed="81"/>
            <rFont val="Tahoma"/>
            <family val="2"/>
          </rPr>
          <t>Insight iXlW00002C0000015R0115899158S00000009P01252LAocjBAQBF1NjaVRlZ2ljLmRhdGEuTW9sZWN1bGUBbQF/ARJTY2lUZWdpYy5Nb2xlY3VsZQAAAQFkAv5qAQAAAAIAAgERHAAAAPwIAPwAAgAAAAAAAPC/Ao51cRsNIBtAAgAAAAAAwBXAAAAAABgAAAD8CAD8AAIAAAAAAADwvwIydy0hHzQdQALNzMzMzIwUwAAAAAAgAAAA/AgA/AACAAAAAAAA8L8CMnctIR80HUAC9P3UeOkmEsAAAAAAGAAAAPwIAPwAAgAAAAAAAPC/AkjhehSuRx9AAqs+V1uxvxXAAAAAACAAAAD8BAD8AAIAAAAAAADwvwI9m1Wfq60gQALNzMzMzIwUwAAAAAAgAAAA/AgA/AACAAAAAAAA8L8CSOF6FK5HH0AChA1Pr5QlGMAAAAAAGAAAAPwIAPwAAgAAAAAAAPC/AlwgQfFjDBlAAiKOdXEbjRTAAAAAABgAAAD8CAD8AAIAAAAAAADwvwL0/dR46eYUQAJ2Tx4Wao0UwAAAAAAYAAAA/AgA/AACAAAAAAAA8L8CDeAtkKD4FkAC5BQdyeW/FcAAAAAAGAAAAPwIAPwAAgAAAAAAAPC/AvT91Hjp5hRAAmWqYFRSJxLAAAAAABgAAAD8CAD8AAIAAAAAAADwvwJcIEHxYwwZQAJq3nGKjiQSwAAAAAAYAAAA/AgA/AACAAAAAAAA8L8Cnu+nxkv3FkACFNBE2PD0EMAAAAAAGAAAAPwIAPwAAgAAAAAAAPC/AjJ3LSEf9BZAAlFrmnecIg3AAAAAABgAAAD8CAD8AAIAAAAAAADwvwIvbqMBvAUZQAK8lpAPerYKwAAAAAAYAAAA/AgA/AACAAAAAAAA8L8CjnVxGw0gG0ACzO7Jw0LtEMAAAAAAGAAAAPwIAPwAAgAAAAAAAPC/ArhAguLHGBtAAqrx0k1iEA3AAAAAABgAAAD8BAD8AAIAAAAAAADwvwIN4C2QoPgWQAKh+DHmriUYwAAAAAABEgAEBAAAAAAAAAQICAAAAAAAAAQMBAAAAAAAAAwQBAAAAAAAAAwUCAAAAAAAAAAYBAAAAAAAACwkBAAEBAAAACgsCAgEBAAAABwgBAAEBAAAACQcCAgEBAAAACAYCAwEBAAAABgoBAAEBAAAADw0BAAEBAAAADg8CAgEBAAAADQwCAgEBAAAACg4BAAEBAAAACwwBAAEBAAAACABEAQAAAAAAAAAAAEAAAAAAAAAAAAAAAAAAAAAAAAAAAA=</t>
        </r>
      </text>
    </comment>
    <comment ref="B16" authorId="0" shapeId="0" xr:uid="{50C83EA2-71DA-4D1F-9B68-91E6AB1BC53E}">
      <text>
        <r>
          <rPr>
            <sz val="9"/>
            <color indexed="81"/>
            <rFont val="Tahoma"/>
            <family val="2"/>
          </rPr>
          <t>Insight iXlW00002C0000016R0115899158S00000010P01320LAocjBAQBF1NjaVRlZ2ljLmRhdGEuTW9sZWN1bGUBbQF/ARJTY2lUZWdpYy5Nb2xlY3VsZQAAAQFkAv5qAQAAAAIAAgESHAAAAPwIAPwAAgAAAAAAAPC/Ao51cRsNYBVAAo51cRsNIBfAAAAAABgAAAD8CAD8AAIAAAAAAADwvwIydy0hH3QXQAJbQj7o2ewVwAAAAAAgAAAA/AgA/AACAAAAAAAA8L8CMnctIR90F0ACgnNGlPaGE8AAAAAAGAAAAPwIAPwAAgAAAAAAAPC/AkjhehSuhxlAAjm0yHa+HxfAAAAAABwAAAD8CAD8AAIAAAAAAADwvwJ6Nqs+V5sbQAJbQj7o2ewVwAAAAAAgAAAA/AgA/AACAAAAAAAA8L8CSOF6FK6HGUACEoPAyqGFGcAAAAAAGAAAAPwEAPwAAgAAAAAAAPC/AqyL22gArx1AAjm0yHa+HxfAAAAAABgAAAD8BAD8AAIAAAAAAADwvwJcIEHxY0wTQAKTGARWDu0VwAAAAAAYAAAA/AgA/AACAAAAAAAA8L8CKcsQx7o4EUACjnVxGw0gF8AAAAAAGAAAAPwIAPwAAgAAAAAAAPC/AsP1KFyPwh9AAltCPujZ7BXAAAAAACAAAAD8CAD8AAIAAAAAAADwvwIN4C2QoPgQQAJSSZ2AJoIZwAAAAAAYAAAA/AgA/AACAAAAAAAA8L8C/kP67etADUAC4JwRpb0BGsAAAAAAGAAAAPwIAPwAAgAAAAAAAPC/Ano2qz5X2wpAAgMJih9j7hfAAAAAABgAAAD8CAD8AAIAAAAAAADwvwLjx5i7lhAOQAJmZmZmZiYWwAAAAAAgAAAA/AgA/AACAAAAAAAA8L8Cb/CFyVQBIEACe4MvTKaKE8AAAAAAGAAAAPwIAPwAAgAAAAAAAPC/AgXFjzF3LSFAAuwvuycPCxPAAAAAABgAAAD8CAD8AAIAAAAAAADwvwJmiGNd3MYhQALKw0KtaR4VwAAAAAAYAAAA/AgA/AACAAAAAAAA8L8CCyQofoz5IEACZmZmZmbmFsAAAAAAARMABAQAAAAAAAAECAgAAAAAAAAEDAQAAAAAAAAMEAQAAAAAAAAMFAgAAAAAAAAQGAQAAAAAAAAAHAQAAAAAAAAcIAQAAAAAAAAYJAQAAAAAAAAwNAQABAQAAAAsMAgIBAQAAAAoLAQABAQAAAAoIAQABAQAAAA0IAgMBAQAAAABEAERBAAEBAAAADwBEAgIBAQAAAA4PAQABAQAAAA4JAQABAQAAAABESQIDAQEAAAAAAABAAAAAAAAAAAAAAAAAAAAAAAAAAAA</t>
        </r>
      </text>
    </comment>
    <comment ref="B17" authorId="0" shapeId="0" xr:uid="{3F195708-EA83-465D-9FD8-CCF3DEECD440}">
      <text>
        <r>
          <rPr>
            <sz val="9"/>
            <color indexed="81"/>
            <rFont val="Tahoma"/>
            <family val="2"/>
          </rPr>
          <t>Insight iXlW00002C0000017R0115899158S00000011P01324LAocjBAQBF1NjaVRlZ2ljLmRhdGEuTW9sZWN1bGUBbQF/ARJTY2lUZWdpYy5Nb2xlY3VsZQAAAQFkAv5qAQAAAAIAAgESGAAAAPwIAPwAAgAAAAAAAPC/Ag+cM6K0VyFAAn9qvHSTmBXAAAAAABgAAAD8CAD8AAIAAAAAAADwvwLD9Shcj4IiQAIK16NwPQoVwAAAAAAYAAAA/AgA/AACAAAAAAAA8L8CUWuad5wiI0ACguLHmLsWF8AAAAAAARAAAAD8BAD8AAIAAAAAAADwvwJCPujZrFoiQAJhMlUwKukYwAAAAAAYAAAA/AgA/AACAAAAAAAA8L8CpSxDHOtCIUAC1QloImz4F8AAAAAAGAAAAPwEAPwAAgAAAAAAAPC/AuoENBE2PCBAAtbFbTSANxnAAAAAABwAAAD8CAD8AAIAAAAAAADwvwJb07zjFF0eQALG3LWEfBAYwAAAAAAgAAAA/AgA/AACAAAAAAAA8L8C6Gor9pddHEACEhQ/xty1G8AAAAAAGAAAAPwIAPwAAgAAAAAAAPC/AuSDns2qTxxAAuSDns2qTxnAAAAAABgAAAD8CAD8AAIAAAAAAADwvwIE54wo7c0TQAKIhVrTvOMbwAAAAAAYAAAA/AgA/AACAAAAAAAA8L8CuB6F61F4EUAC/Bhz1xJyHMAAAAAAGAAAAPwIAPwAAgAAAAAAAPC/ApwzorQ3OBBAAqH4MeauZRrAAAAAAAEQAAAA/AQA/AACAAAAAAAA8L8CuY0G8BbIEUACpb3BFyaTGMAAAAAAGAAAAPwIAPwAAgAAAAAAAPC/AjqSy39I/xNAAjqSy39IfxnAAAAAABgAAAD8BAD8AAIAAAAAAADwvwKyne+nxgsWQALGbTSAt0AYwAAAAAAcAAAA/AgA/AACAAAAAAAA8L8CEOm3rwMnGEAC1lbsL7tnGcAAAAAAGAAAAPwIAPwAAgAAAAAAAPC/AoY41sVtNBpAArivA+eMKBjAAAAAACAAAAD8CAD8AAIAAAAAAADwvwKDUUmdgCYaQAKKH2PuWsIVwAAAAAABEwAQCAgEBAAAAAQABAAEBAAAAAgECAgEBAAAAAwIBAAEBAAAABAMBAAEBAAAABQQBAAAAAAAABgUBAAAAAAAACAYBAAAAAAAACAcCAAAAAAAAAEQIAQAAAAAAAAkNAgIBAQAAAAoJAQABAQAAAAsKAgIBAQAAAAwLAQABAQAAAA0MAQABAQAAAA4NAQAAAAAAAA8OAQAAAAAAAABEDwEAAAAAAAAAREBEAgAAAAAAAAAAAEAAAAAAAAAAAAAAAAAAAAAAAAAAAA=</t>
        </r>
      </text>
    </comment>
    <comment ref="B18" authorId="0" shapeId="0" xr:uid="{11BFC3FC-233B-4221-BC45-5EDBBAC6A3D7}">
      <text>
        <r>
          <rPr>
            <sz val="9"/>
            <color indexed="81"/>
            <rFont val="Tahoma"/>
            <family val="2"/>
          </rPr>
          <t>Insight iXlW00002C0000018R0115899158S00073737P01596LAocjBAQBF1NjaVRlZ2ljLmRhdGEuTW9sZWN1bGUBbQF/ARJTY2lUZWdpYy5Nb2xlY3VsZQAAAQFkAv5qAQAAAAIAAgEWGAAAAPwIAPwAAgAAAAAAAPC/Aj81XrpJTBBAAgaBlUOLLBPAAAAAABgAAAD8CAD8AAIAAAAAAADwvwKmm8QgsHIUQAKxv+yePCwTwAAAAAAYAAAA/AgA/AACAAAAAAAA8L8C/yH99nVgEkAC7zhFR3L5EcAAAAAAGAAAAPwIAPwAAgAAAAAAAPC/AqabxCCwchRAAlD8GHPXkhXAAAAAABgAAAD8CAD8AAIAAAAAAADwvwI/NV66SUwQQAIv3SQGgZUVwAAAAAAYAAAA/AgA/AACAAAAAAAA8L8CbxKDwMphEkAC9pfdk4fFFsAAAAAAGAAAAPwEAPwAAgAAAAAAAPC/ArwFEhQ/hhZAAi9uowG8xRbAAAAAABgAAAD8BAD8AAIAAAAAAADwvwLuWkI+6JkYQAJQ/Bhz15IVwAAAAAAcAAAA/AgA/AACAAAAAAAA8L8CIbByaJGtGkACL26jAbzFFsAAAAAAGAAAAPwIAPwAAgAAAAAAAPC/AjcawFsgwRxAAlD8GHPXkhXAAAAAABgAAAD8CAD8AAIAAAAAAADwvwJpb/CFydQeQAIvbqMBvMUWwAAAAAAgAAAA/AgA/AACAAAAAAAA8L8CNxrAWyDBHEACdy0hH/QsE8AAAAAAHAAAAPwIAPwAAgAAAAAAAPC/AsDsnjwsdCBAAlD8GHPXkhXAAAAAACAAAAD8CAD8AAIAAAAAAADwvwJpb/CFydQeQAIIPZtVnysZwAAAAAAYAAAA/AQA/AACAAAAAAAA8L8CWRe30QB+IUACL26jAbzFFsAAAAAAGAAAAPwEAPwAAgAAAAAAAPC/AvJBz2bVhyJAAlD8GHPXkhXAAAAAABgAAAD8CAD8AAIAAAAAAADwvwL99nXgnJEjQAIvbqMBvMUWwAAAAAAYAAAA/AgA/AACAAAAAAAA8L8CMQisHFqkJUAC2qz6XG3FFsAAAAAAGAAAAPwIAPwAAgAAAAAAAPC/AiSX/5B+myRAAm3n+6nxkhXAAAAAABgAAAD8CAD8AAIAAAAAAADwvwIxCKwcWqQlQALsUbgehSsZwAAAAAAYAAAA/AgA/AACAAAAAAAA8L8C/fZ14JyRI0ACyjLEsS4uGcAAAAAAGAAAAPwIAPwAAgAAAAAAAPC/AlyPwvUonCRAAj0s1JrmXRrAAAAAAAEXFAwEAAQEAAAAEBQICAQEAAAABAgEAAQEAAAAABAEAAQEAAAADAQICAQEAAAACAAICAQEAAAADBgEAAAAAAAAGBwEAAAAAAAAHCAEAAAAAAAAICQEAAAAAAAAJCgEAAAAAAAAJCwIAAAAAAAAKDAEAAAAAAAAKDQIAAAAAAAAMDgEAAAAAAAAODwEAAAAAAAAPAEQBAAAAAAAAAEVARMEAAQEAAAAARQBFQgIBAQAAAABEQESBAAEBAAAAAETAREICAQEAAAAARIBEAgMBAQAAAABEAEUBAAEBAAAAAAAAQAAAAAAAAAAAAAAAAAAAAAAAAAAAA==</t>
        </r>
      </text>
    </comment>
    <comment ref="B19" authorId="0" shapeId="0" xr:uid="{226A06A8-EC91-4B52-92D1-ADE9DA3A5B9B}">
      <text>
        <r>
          <rPr>
            <sz val="9"/>
            <color indexed="81"/>
            <rFont val="Tahoma"/>
            <family val="2"/>
          </rPr>
          <t>Insight iXlW00002C0000019R0115899158S00073739P01456LAocjBAQBF1NjaVRlZ2ljLmRhdGEuTW9sZWN1bGUBbQF/ARJTY2lUZWdpYy5Nb2xlY3VsZQAAAQFkAv5qAQAAAAIAAgEUGAAAAPwIAPwAAgAAAAAAAPC/An9qvHSTGAtAAgwCK4cW2Q3AAAAAABgAAAD8CAD8AAIAAAAAAADwvwKmm8QgsLIRQAJjf9k9edgNwAAAAAAYAAAA/AgA/AACAAAAAAAA8L8C/kP67etAD0AC3nGKjuRyC8AAAAAAGAAAAPwIAPwAAgAAAAAAAPC/AqabxCCwshFAAlD8GHPXUhHAAAAAABgAAAD8CAD8AAIAAAAAAADwvwJ/arx0kxgLQAIv3SQGgVURwAAAAAAYAAAA/AgA/AACAAAAAAAA8L8C3SQGgZVDD0AC9pfdk4eFEsAAAAAAGAAAAPwEAPwAAgAAAAAAAPC/ArwFEhQ/xhNAAm3F/rJ7cgvAAAAAABwAAAD8CAD8AAIAAAAAAADwvwLuWkI+6NkVQAJjf9k9edgNwAAAAAAYAAAA/AgA/AACAAAAAAAA8L8CIbByaJHtF0ACbcX+sntyC8AAAAAAGAAAAPwIAPwAAgAAAAAAAPC/AjcawFsgARpAAmN/2T152A3AAAAAACAAAAD8CAD8AAIAAAAAAADwvwIhsHJoke0XQAL0/dR46aYGwAAAAAAcAAAA/AgA/AACAAAAAAAA8L8CaW/whckUHEACbcX+sntyC8AAAAAAIAAAAPwIAPwAAgAAAAAAAPC/AjcawFsgARpAAoqO5PIfUhHAAAAAABgAAAD8BAD8AAIAAAAAAADwvwJ/2T15WCgeQAJjf9k9edgNwAAAAAAYAAAA/AgA/AACAAAAAAAA8L8CWRe30QAeIEACbcX+sntyC8AAAAAAGAAAAPwIAPwAAgAAAAAAAPC/Atc07zhFJyFAAhb7y+7JQwTAAAAAABgAAAD8CAD8AAIAAAAAAADwvwJ1ApoIGx4gQAK7Jw8LtaYGwAAAAAAYAAAA/AgA/AACAAAAAAAA8L8C/tR46SYxIkACC7WmecepBsAAAAAAGAAAAPwIAPwAAgAAAAAAAPC/Ailcj8L1KCFAAkJg5dAi2w3AAAAAABgAAAD8CAD8AAIAAAAAAADwvwIZ4lgXtzEiQAIdOGdEaW8LwAAAAAABFRQMBAAEBAAAABAUCAgEBAAAAAQIBAAEBAAAAAAQBAAEBAAAAAwECAgEBAAAAAgACAgEBAAAAAQYBAAAAAAAABgcBAAAAAAAABwgBAAAAAAAACAkBAAAAAAAACAoCAAAAAAAACQsBAAAAAAAACQwCAAAAAAAACw0BAAAAAAAADQ4BAAAAAAAAAETAREEAAQEAAAAARIBEwgIBAQAAAA8ARAEAAQEAAAAARE8CAgEBAAAAAEQOAgMBAQAAAA4ARIEAAQEAAAAAAABAAAAAAAAAAAAAAAAAAAAAAAAAAAA</t>
        </r>
      </text>
    </comment>
    <comment ref="B20" authorId="0" shapeId="0" xr:uid="{10DF7108-8DF1-416B-9A23-1F3DA2476D81}">
      <text>
        <r>
          <rPr>
            <sz val="9"/>
            <color indexed="81"/>
            <rFont val="Tahoma"/>
            <family val="2"/>
          </rPr>
          <t>Insight iXlW00002C0000020R0115899158S00073741P02028LAocjBAQBF1NjaVRlZ2ljLmRhdGEuTW9sZWN1bGUBbQF/ARJTY2lUZWdpYy5Nb2xlY3VsZQAAAQFkAv5qAQAAAAIAAgEcGAAAAPwIAPwAAgAAAAAAAPC/Aj81XrpJDBRAAgaBlUOLLBTAAAAAABgAAAD8CAD8AAIAAAAAAADwvwKmm8QgsDIYQAKxv+yePCwUwAAAAAAYAAAA/AgA/AACAAAAAAAA8L8C/yH99nUgFkAC7zhFR3L5EsAAAAAAGAAAAPwIAPwAAgAAAAAAAPC/AqabxCCwMhhAAlD8GHPXkhbAAAAAABgAAAD8CAD8AAIAAAAAAADwvwI/NV66SQwUQAIv3SQGgZUWwAAAAAAYAAAA/AgA/AACAAAAAAAA8L8CbxKDwMohFkAC9pfdk4fFF8AAAAAAGAAAAPwIAPwAAgAAAAAAAPC/Apm7lpAP+hFAAkT67evA+RLAAAAAABgAAAD8CAD8AAIAAAAAAADwvwKZu5aQD/oRQAKlvcEXJpMQwAAAAAAYAAAA/AgA/AACAAAAAAAA8L8C/yH99nUgFkACqvHSTWKQEMAAAAAAGAAAAPwIAPwAAgAAAAAAAPC/ArRZ9bnaChRAAv5D+u3rwA7AAAAAABgAAAD8BAD8AAIAAAAAAADwvwK8BRIUP0YaQAK3Yn/ZPfkSwAAAAAAcAAAA/AgA/AACAAAAAAAA8L8C7lpCPuhZHEACsb/snjwsFMAAAAAAGAAAAPwIAPwAAgAAAAAAAPC/AiGwcmiRbR5AArdif9k9+RLAAAAAABgAAAD8CAD8AAIAAAAAAADwvwIbDeAtkEAgQAKxv+yePCwUwAAAAAAgAAAA/AgA/AACAAAAAAAA8L8CIbByaJFtHkAC+n5qvHSTEMAAAAAAHAAAAPwIAPwAAgAAAAAAAPC/ArU3+MJkSiFAArdif9k9+RLAAAAAACAAAAD8CAD8AAIAAAAAAADwvwIbDeAtkEAgQAKKjuTyH5IWwAAAAAAYAAAA/AQA/AACAAAAAAAA8L8CwOyePCxUIkACsb/snjwsFMAAAAAAGAAAAPwIAPwAAgAAAAAAAPC/AlkXt9EAXiNAArdif9k9+RLAAAAAABgAAAD8CAD8AAIAAAAAAADwvwLXNO84RWckQAIW+8vuycMOwAAAAAAYAAAA/AgA/AACAAAAAAAA8L8CdQKaCBteI0AC3pOHhVqTEMAAAAAAGAAAAPwIAPwAAgAAAAAAAPC/Av7UeOkmcSVAAoZa07zjlBDAAAAAABgAAAD8CAD8AAIAAAAAAADwvwIpXI/C9WgkQAIhsHJokS0UwAAAAAAYAAAA/AgA/AACAAAAAAAA8L8CGeJYF7dxJUACD5wzorT3EsAAAAAAGAAAAPwIAPwAAgAAAAAAAPC/Ano2qz5XeyZAAtcS8kHPJhTAAAAAABgAAAD8CAD8AAIAAAAAAADwvwIFNBE2PH0mQAJcIEHxY4wWwAAAAAAYAAAA/AgA/AACAAAAAAAA8L8CtFn1udpqJEACS8gHPZuVFsAAAAAAGAAAAPwIAPwAAgAAAAAAAPC/Atlfdk8ediVAAv2H9NvXwRfAAAAAAAEfFAwEAAQEAAAAEBQICAQEAAAABAgEAAQEAAAAABAEAAQEAAAADAQICAQEAAAACAAICAQEAAAAJBwEAAQEAAAAICQICAQEAAAAHBgICAQEAAAACCAEAAQEAAAAABgEAAQEAAAABCgEAAAAAAAAKCwEAAAAAAAALDAEAAAAAAAAMDQEAAAAAAAAMDgIAAAAAAAANDwEAAAAAAAANAEQCAAAAAAAADwBEQQAAAAAAAABEQESBAAAAAAAAAEXARUEAAQEAAAAARYBFwgIBAQAAAABEwEUBAAEBAAAAAEVARMICAQEAAAAARQBEggMBAQAAAABEgEWBAAEBAAAAAEbARkEAAQEAAAAARoBGwgIBAQAAAABGQEYCAgEBAAAAAEWARoEAAQEAAAAARcBGAQABAQAAAAAAAEAAAAAAAAAAAAAAAAAAAAAAAAAAAA=</t>
        </r>
      </text>
    </comment>
    <comment ref="B21" authorId="0" shapeId="0" xr:uid="{66D054AC-A018-44A7-87F9-2190475C23ED}">
      <text>
        <r>
          <rPr>
            <sz val="9"/>
            <color indexed="81"/>
            <rFont val="Tahoma"/>
            <family val="2"/>
          </rPr>
          <t>Insight iXlW00002C0000021R0115899158S00000026P01876LAocjBAQBF1NjaVRlZ2ljLmRhdGEuTW9sZWN1bGUBbQF/ARJTY2lUZWdpYy5Nb2xlY3VsZQAAAQFkAv5qAQAAAAIAAgEaGAAAAPwIAPwAAgAAAAAAAPC/An9qvHSTmA1AAgwCK4cW2QzAAAAAABgAAAD8CAD8AAIAAAAAAADwvwKmm8QgsPISQAJjf9k9edgMwAAAAAAYAAAA/AgA/AACAAAAAAAA8L8C/yH99nXgEEAC3nGKjuRyCsAAAAAAGAAAAPwIAPwAAgAAAAAAAPC/AqabxCCw8hJAAlD8GHPX0hDAAAAAABgAAAD8CAD8AAIAAAAAAADwvwJ/arx0k5gNQAIv3SQGgdUQwAAAAAAYAAAA/AgA/AACAAAAAAAA8L8CbxKDwMrhEEAC9pfdk4cFEsAAAAAAGAAAAPwEAPwAAgAAAAAAAPC/AhrAWyBBcQlAAhdIUPwYcwrAAAAAABgAAAD8CAD8AAIAAAAAAADwvwJvEoPAyuEQQAKze/KwUGsUwAAAAAAYAAAA/AgA/AACAAAAAAAA8L8C9+Rhodb0EkACpgpGJXUCGMAAAAAAGAAAAPwIAPwAAgAAAAAAAPC/AoV80LNZ9RJAAsrDQq1pnhXAAAAAABgAAAD8CAD8AAIAAAAAAADwvwKMuWsJ+eAQQAKhZ7PqczUZwAAAAAAYAAAA/AgA/AACAAAAAAAA8L8CnRGlvcGXDUACHcnlP6SfFcAAAAAAGAAAAPwIAPwAAgAAAAAAAPC/Aldbsb/sng1AAoXrUbgeBRjAAAAAABwAAAD8CAD8AAIAAAAAAADwvwK8BRIUPwYVQAIvbqMBvAUSwAAAAAAYAAAA/AgA/AACAAAAAAAA8L8C7lpCPugZF0ACUPwYc9fSEMAAAAAAGAAAAPwIAPwAAgAAAAAAAPC/AiGwcmiRLRlAAi9uowG8BRLAAAAAACAAAAD8CAD8AAIAAAAAAADwvwLuWkI+6BkXQALuWkI+6NkMwAAAAAAcAAAA/AgA/AACAAAAAAAA8L8CNxrAWyBBG0ACUPwYc9fSEMAAAAAAIAAAAPwIAPwAAgAAAAAAAPC/AiGwcmiRLRlAAgg9m1WfaxTAAAAAABgAAAD8BAD8AAIAAAAAAADwvwJpb/CFyVQdQAIvbqMBvAUSwAAAAAAYAAAA/AgA/AACAAAAAAAA8L8Cf9k9eVhoH0ACUPwYc9fSEMAAAAAAGAAAAPwIAPwAAgAAAAAAAPC/Aj0K16NwvSBAAhBYObTIdgrAAAAAABgAAAD8CAD8AAIAAAAAAADwvwK4rwPnjGgfQAK2hHzQs9kMwAAAAAAYAAAA/AgA/AACAAAAAAAA8L8CZapgVFLHIUACBhIUP8bcDMAAAAAAGAAAAPwIAPwAAgAAAAAAAPC/ApAxdy0hvyBAAp5eKcsQBxLAAAAAABgAAAD8CAD8AAIAAAAAAADwvwIOLbKd78chQAKMSuoENNEQwAAAAAABHBQMBAAEBAAAABAUCAgEBAAAAAQIBAAEBAAAAAAQBAAEBAAAAAwECAgEBAAAAAgACAgEBAAAAAAYBAAAAAAAABQcBAAAAAAAADAoBAAEBAAAACwwCAgEBAAAACAkBAAEBAAAACggCAgEBAAAACQcCAwEBAAAABwsBAAEBAAAAAw0BAAAAAAAADQ4BAAAAAAAADg8BAAAAAAAADgBEAgAAAAAAAA8AREEAAAAAAAAPAESCAAAAAAAAAERARMEAAAAAAAAARMBFAQAAAAAAAABGQEXBAAEBAAAAAEYARkICAQEAAAAARUBFgQABAQAAAABFwEVCAgEBAAAAAEWARQIDAQEAAAAARQBGAQABAQAAAAAAAEAAAAAAAAAAAAAAAAAAAAAAAAAAAA=</t>
        </r>
      </text>
    </comment>
    <comment ref="B22" authorId="0" shapeId="0" xr:uid="{D4DFDE3A-1B4A-4FB1-8495-422121122A9E}">
      <text>
        <r>
          <rPr>
            <sz val="9"/>
            <color indexed="81"/>
            <rFont val="Tahoma"/>
            <family val="2"/>
          </rPr>
          <t>Insight iXlW00002C0000022R0115899158S00073727P01812LAocjBAQBF1NjaVRlZ2ljLmRhdGEuTW9sZWN1bGUBbQF/ARJTY2lUZWdpYy5Nb2xlY3VsZQAAAQFkAv5qAQAAAAIAAgEZGAAAAPwIAPwAAgAAAAAAAPC/Arn8h/Tblx5AAv7UeOkm8SHAAAAAABgAAAD8CAD8AAIAAAAAAADwvwI2zTtO0VEgQAIijnVxG40iwAAAAAAYAAAA/AgA/AACAAAAAAAA8L8CAAAAAABgIUACoImw4en1IcAAAAAAGAAAAPwIAPwAAgAAAAAAAPC/AgAAAAAAYCFAAm1Wfa62wiDAAAAAABwAAAD8CAD8AAIAAAAAAADwvwLPZtXnamsiQALsUbgehSsgwAAAAAAYAAAA/AgA/AACAAAAAAAA8L8CowG8BRJ0I0ACnYAmwobHIMAAAAAAIAAAAPwIAPwAAgAAAAAAAPC/AqMBvAUSdCNAAtCzWfW5+iHAAAAAABgAAAD8CAD8AAIAAAAAAADwvwJzaJHtfH8kQAIcfGEyVTAgwAAAAAAgAAAA/AgA/AACAAAAAAAA8L8Cc2iR7Xx/JEAC0ZFc/kP6HcAAAAAAHAAAAPwIAPwAAgAAAAAAAPC/AkcDeAskiCVAAs6qz9VWzCDAAAAAABgAAAD8BAD8AAIAAAAAAADwvwIWak3zjpMmQAK+MJkqGDUgwAAAAAAYAAAA/AgA/AACAAAAAAAA8L8C6gQ0ETacJ0ACcF8HzhnRIMAAAAAAGAAAAPwIAPwAAgAAAAAAAPC/ArprCfmgpyhAAu5aQj7oOSDAAAAAABgAAAD8CAD8AAIAAAAAAADwvwKOBvAWSLApQAKgibDh6dUgwAAAAAAYAAAA/AgA/AACAAAAAAAA8L8CjgbwFkiwKUACRUdy+Q8JIsAAAAAAGAAAAPwIAPwAAgAAAAAAAPC/AsPTK2UZoihAAlXBqKROoCLAAAAAABgAAAD8CAD8AAIAAAAAAADwvwLqBDQRNpwnQAKjkjoBTQQiwAAAAAAYAAAA/AgA/AACAAAAAAAA8L8CLGUZ4lhXIEACSZ2AJsImIMAAAAAAGAAAAPwIAPwAAgAAAAAAAPC/Arn8h/Tblx5AAsuhRbbzvSDAAAAAABgAAAD8CAD8AAIAAAAAAADwvwIsZRniWFcgQAIs1JrmHecdwAAAAAAYAAAA/AgA/AACAAAAAAAA8L8C9pfdk4dlIUACKcsQx7q4HMAAAAAAGAAAAPwIAPwAAgAAAAAAAPC/AvaX3ZOHZSFAAsNkqmBUUhrAAAAAABgAAAD8CAD8AAIAAAAAAADwvwIdyeU/pF8gQAJ88rBQaxoZwAAAAAAYAAAA/AgA/AACAAAAAAAA8L8CnMQgsHKoHkACf/s6cM5IGsAAAAAAGAAAAPwIAPwAAgAAAAAAAPC/ApzEILByqB5AAsl2vp8arxzAAAAAAAEbAAQICAQEAAAABAgEAAQEAAAACAwIDAQEAAAADBAEAAAAAAAAEBQEAAAAAAAAFBgIAAAAAAAAFBwEAAAAAAAAHCAIAAAAAAAAHCQEAAAAAAAAJCgEAAAAAAAAKCwEAAAAAAAALDAIDAQEAAAAMDQEAAQEAAAANDgICAQEAAAAODwEAAQEAAAAPAEQCAgEBAAAAAEQLAQABAQAAAAMAREEAAQEAAAAAREBEggIBAQAAAABEgAEAAQEAAAAAREBEwQAAAAAAAABEwEUCAwEBAAAAAEUARUEAAQEAAAAARUBFggIBAQAAAABFgEXBAAEBAAAAAEXARgICAQEAAAAARgBEwQABAQAAAAAAAEAAAAAAAAAAAAAAAAAAAAAAAAAAAA=</t>
        </r>
      </text>
    </comment>
    <comment ref="B23" authorId="0" shapeId="0" xr:uid="{7906A7FB-4EF6-48FA-8D53-B57A0964F463}">
      <text>
        <r>
          <rPr>
            <sz val="9"/>
            <color indexed="81"/>
            <rFont val="Tahoma"/>
            <family val="2"/>
          </rPr>
          <t>Insight iXlW00002C0000023R0115899158S00073729P01608LAocjBAQBF1NjaVRlZ2ljLmRhdGEuTW9sZWN1bGUBbQF/ARJTY2lUZWdpYy5Nb2xlY3VsZQAAAQFkAv5qAQAAAAIAAgEWGAAAAPwIAPwAAgAAAAAAAPC/ArG/7J48bBlAAgaBlUOLbBDAAAAAABgAAAD8CAD8AAIAAAAAAADwvwIYJlMFo5IdQAKxv+yePGwQwAAAAAAYAAAA/AgA/AACAAAAAAAA8L8CcayL22iAG0AC3nGKjuRyDsAAAAAAGAAAAPwIAPwAAgAAAAAAAPC/AhgmUwWjkh1AAlD8GHPX0hLAAAAAABgAAAD8CAD8AAIAAAAAAADwvwKxv+yePGwZQAIv3SQGgdUSwAAAAAAYAAAA/AgA/AACAAAAAAAA8L8C4JwRpb2BG0AC9pfdk4cFFMAAAAAAGAAAAPwIAPwAAgAAAAAAAPC/Ak0VjErqhBtAAu/Jw0KtaRbAAAAAABgAAAD8CAD8AAIAAAAAAADwvwLecYqO5HIZQAJyio7k8p8XwAAAAAAYAAAA/AgA/AACAAAAAAAA8L8C8tJNYhBYF0ACIo51cRsNFMAAAAAAGAAAAPwIAPwAAgAAAAAAAPC/AsgHPZtVXxdAAqabxCCwchbAAAAAABwAAAD8CAD8AAIAAAAAAADwvwJKe4MvTKYfQAIvbqMBvAUUwAAAAAAYAAAA/AgA/AACAAAAAAAA8L8CsHJoke3cIEACUPwYc9fSEsAAAAAAGAAAAPwIAPwAAgAAAAAAAPC/AkmdgCbC5iFAAi9uowG8BRTAAAAAACAAAAD8CAD8AAIAAAAAAADwvwKwcmiR7dwgQAJ3LSEf9GwQwAAAAAAcAAAA/AgA/AACAAAAAAAA8L8C48eYu5bwIkACUPwYc9fSEsAAAAAAIAAAAPwIAPwAAgAAAAAAAPC/AkmdgCbC5iFAAgg9m1WfaxbAAAAAABgAAAD8BAD8AAIAAAAAAADwvwLufD81XvojQAIvbqMBvAUUwAAAAAAYAAAA/AgA/AACAAAAAAAA8L8Ch6dXyjIEJUACUPwYc9fSEsAAAAAAIAAAAPwIAPwAAgAAAAAAAPC/AhUdyeU/JCVAAnE9CtejcBDAAAAAABgAAAD8CAD8AAIAAAAAAADwvwIcfGEyVVAmQALD0ytlGeIPwAAAAAAYAAAA/AgA/AACAAAAAAAA8L8CfT81XrrpJkACv30dOGcEEsAAAAAAGAAAAPwIAPwAAgAAAAAAAPC/ArFQa5p3HCZAAlwgQfFjzBPAAAAAAAEYFAwEAAQEAAAAEBQICAQEAAAABAgEAAQEAAAAABAEAAQEAAAADAQICAQEAAAACAAICAQEAAAAJBwEAAQEAAAAICQICAQEAAAAHBgICAQEAAAAECAEAAQEAAAAFBgEAAQEAAAADCgEAAAAAAAAKCwEAAAAAAAALDAEAAAAAAAALDQIAAAAAAAAMDgEAAAAAAAAMDwIAAAAAAAAOAEQBAAAAAAAAAEQAREEAAAAAAAAARQBFQQABAQAAAABEwEUCAgEBAAAAAESARMEAAQEAAAAARIBEQQABAQAAAABFQERCAwEBAAAAAAAAQAAAAAAAAAAAAAAAAAAAAAAAAAAAA==</t>
        </r>
      </text>
    </comment>
    <comment ref="B24" authorId="0" shapeId="0" xr:uid="{CD444A4C-7859-4FDE-8DCD-C599EB198CD7}">
      <text>
        <r>
          <rPr>
            <sz val="9"/>
            <color indexed="81"/>
            <rFont val="Tahoma"/>
            <family val="2"/>
          </rPr>
          <t>Insight iXlW00002C0000024R0115899158S00000048P01672LAocjBAQBF1NjaVRlZ2ljLmRhdGEuTW9sZWN1bGUBbQF/ARJTY2lUZWdpYy5Nb2xlY3VsZQAAAQFkAv5qAQAAAAIAAgEX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IAAAAPwIAPwAAgAAAAAAAPC/Au58PzVeWi1AAkSLbOf7iSHAAAAAABgAAAD8CAD8AAIAAAAAAADwvwL129eBc4YuQAJ8YTJVMEohwAAAAAAYAAAA/AgA/AACAAAAAAAA8L8CVp+rrdgfL0ACayv2l91TIsAAAAAAGAAAAPwIAPwAAgAAAAAAAPC/Aoqw4emVUi5AArn8h/TbNyPAAAAAABgAAAD8BAD8AAIAAAAAAADwvwLwp8ZLNwkoQALnHafoSO4gwAAAAAABGRQMBAAEBAAAABAUCAgEBAAAAAQIBAAEBAAAAAAQBAAEBAAAAAwECAgEBAAAAAgACAgEBAAAACQcBAAEBAAAACAkCAgEBAAAABwYCAgEBAAAABAgBAAEBAAAABQYBAAEBAAAAAwoBAAAAAAAACgsBAAAAAAAACwwBAAAAAAAACw0CAAAAAAAADA4BAAAAAAAADA8CAAAAAAAADgBEAQAAAAAAAABEAERBAAAAAAAAAEUARUEAAQEAAAAARMBFAgIBAQAAAABEgETBAAEBAAAAAESAREEAAQEAAAAARUBEQgMBAQAAAAEARYEAAAAAAAAAAABAAAAAAAAAAAAAAAAAAAAAAAAAAAA</t>
        </r>
      </text>
    </comment>
    <comment ref="B25" authorId="0" shapeId="0" xr:uid="{33052DAB-198B-4261-B476-113A7D770C46}">
      <text>
        <r>
          <rPr>
            <sz val="9"/>
            <color indexed="81"/>
            <rFont val="Tahoma"/>
            <family val="2"/>
          </rPr>
          <t>Insight iXlW00002C0000025R0115899158S00000049P01740LAocjBAQBF1NjaVRlZ2ljLmRhdGEuTW9sZWN1bGUBbQF/ARJTY2lUZWdpYy5Nb2xlY3VsZQAAAQFkAv5qAQAAAAIAAgEY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GAAAAPwEAPwAAgAAAAAAAPC/AvCnxks3CShAAucdp+hI7iDAAAAAABgAAAD8CAD8AAIAAAAAAADwvwLdJAaBlUMuQAKPwvUoXO8gwAAAAAAYAAAA/AgA/AACAAAAAAAA8L8CfPKwUGs6LUACRwN4CySIIcAAAAAAGAAAAPwIAPwAAgAAAAAAAPC/AgXFjzF3TS9AApvmHafoiCHAAAAAABgAAAD8CAD8AAIAAAAAAADwvwKh1jTvOEUuQALaG3xhMlUjwAAAAAAYAAAA/AgA/AACAAAAAAAA8L8CINJvXwdOL0ACXwfOGVG6Is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6" authorId="0" shapeId="0" xr:uid="{154AA85F-514C-4104-A6AA-A4F6C85A5A4B}">
      <text>
        <r>
          <rPr>
            <sz val="9"/>
            <color indexed="81"/>
            <rFont val="Tahoma"/>
            <family val="2"/>
          </rPr>
          <t>Insight iXlW00002C0000026R0115899158S00000050P01740LAocjBAQBF1NjaVRlZ2ljLmRhdGEuTW9sZWN1bGUBbQF/ARJTY2lUZWdpYy5Nb2xlY3VsZQAAAQFkAv5qAQAAAAIAAgEYGAAAAPwIAPwAAgAAAAAAAPC/AkymCkYl1SRAAtXnaiv2NyLAAAAAABgAAAD8CAD8AAIAAAAAAADwvwJ/2T15WOgmQAIrhxbZzjciwAAAAAAYAAAA/AgA/AACAAAAAAAA8L8CrBxaZDvfJUACysNCrWmeIcAAAAAAGAAAAPwIAPwAAgAAAAAAAPC/An/ZPXlY6CZAAnqlLEMcayPAAAAAABgAAAD8CAD8AAIAAAAAAADwvwJMpgpGJdUkQALqlbIMcWwjwAAAAAAYAAAA/AgA/AACAAAAAAAA8L8C5BQdyeXfJUACTfOOU3QEJMAAAAAAGAAAAPwIAPwAAgAAAAAAAPC/AuQUHcnl3yVAAkoMAiuHNiXAAAAAABgAAAD8CAD8AAIAAAAAAADwvwJjf9k9edgkQAKLbOf7qdElwAAAAAAYAAAA/AgA/AACAAAAAAAA8L8C7C+7Jw/LI0ACY+5aQj4IJMAAAAAAGAAAAPwIAPwAAgAAAAAAAPC/AuwvuycPyyNAAiV1ApoIOyXAAAAAABwAAAD8CAD8AAIAAAAAAADwvwIZBFYOLfInQAJq3nGKjgQkwAAAAAAYAAAA/AgA/AACAAAAAAAA8L8CJLn8h/T7KEACeqUsQxxrI8AAAAAAGAAAAPwIAPwAAgAAAAAAAPC/Ar3jFB3JBSpAAmrecYqOBCTAAAAAACAAAAD8CAD8AAIAAAAAAADwvwIkufyH9PsoQAIOvjCZKjgiwAAAAAAcAAAA/AgA/AACAAAAAAAA8L8CVg4tsp0PK0ACeqUsQxxrI8AAAAAAIAAAAPwIAPwAAgAAAAAAAPC/Ar3jFB3JBSpAAtbFbTSANyXAAAAAABgAAAD8BAD8AAIAAAAAAADwvwJhw9MrZRksQAJq3nGKjgQkwAAAAAAYAAAA/AgA/AACAAAAAAAA8L8C+u3rwDkjLUACeqUsQxxrI8AAAAAAGAAAAPwEAPwAAgAAAAAAAPC/AoqO5PIf8idAAq7YX3ZPniHAAAAAABgAAAD8CAD8AAIAAAAAAADwvwJ4CyQofiwuQAJWfa62Yp8hwAAAAAAYAAAA/AgA/AACAAAAAAAA8L8C+u3rwDkjLUACDr4wmSo4IsAAAAAAGAAAAPwIAPwAAgAAAAAAAPC/Aru4jQbwNi9AAmKh1jTvOCLAAAAAABwAAAD8CAD8AAIAAAAAAADwvwI8vVKWIS4uQAKh1jTvOAUkwAAAAAAYAAAA/AgA/AACAAAAAAAA8L8Cu7iNBvA2L0ACJ8KGp1dqI8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7" authorId="0" shapeId="0" xr:uid="{45AFA7DC-47D5-4CB6-B101-027AA83B824D}">
      <text>
        <r>
          <rPr>
            <sz val="9"/>
            <color indexed="81"/>
            <rFont val="Tahoma"/>
            <family val="2"/>
          </rPr>
          <t>Insight iXlW00002C0000027R0115899158S00000051P02012LAocjBAQBF1NjaVRlZ2ljLmRhdGEuTW9sZWN1bGUBbQF/ARJTY2lUZWdpYy5Nb2xlY3VsZQAAAQFkAv5qAQAAAAIAAgEcGAAAAPwIAPwAAgAAAAAAAPC/AnZPHhZqTRBAAr1SliGO9RrAAAAAABgAAAD8CAD8AAIAAAAAAADwvwJ2Tx4Wak0QQAKPwvUoXI8YwAAAAAAYAAAA/AgA/AACAAAAAAAA8L8C8IXJVMFoEkACKVyPwvVoF8AAAAAAGAAAAPwIAPwAAgAAAAAAAPC/Ap88LNSaZhRAAg1xrIvbqBjAAAAAABgAAAD8CAD8AAIAAAAAAADwvwKfPCzUmmYUQAI7AU2EDQ8bwAAAAAAYAAAA/AgA/AACAAAAAAAA8L8CJQaBlUNLEkACoWez6nM1HMAAAAAAGAAAAPwIAPwAAgAAAAAAAPC/AvCFyVTBaBJAAvvL7snDAhXAAAAAABgAAAD8BAD8AAIAAAAAAADwvwIzMzMzM3MWQAIeFmpN804cwAAAAAAcAAAA/AgA/AACAAAAAAAA8L8C48eYu5aQFkACpgpGJXWCF8AAAAAAGAAAAPwIAPwAAgAAAAAAAPC/AgRWDi2yXRhAAn9qvHSTGBnAAAAAABgAAAD8CAD8AAIAAAAAAADwvwKkcD0K16MaQALc14FzRlQYwAAAAAAgAAAA/AgA/AACAAAAAAAA8L8Cat5xio7kF0AC3nGKjuRyG8AAAAAAHAAAAPwIAPwAAgAAAAAAAPC/AsX+snvycBxAArU3+MJk6hnAAAAAACAAAAD8CAD8AAIAAAAAAADwvwI+6Nms+hwbQAJ90LNZ9fkVwAAAAAAYAAAA/AQA/AACAAAAAAAA8L8CgQTFjzG3HkACEqW9wRcmGcAAAAAAGAAAAPwIAPwAAgAAAAAAAPC/AsPTK2UZQiBAAuoENBE2vBrAAAAAABgAAAD8CAD8AAIAAAAAAADwvwL2l92ThwUgQAJKDAIrhxYdwAAAAAAYAAAA/AgA/AACAAAAAAAA8L8CB1+YTBXsIEACImx4eqWsHsAAAAAAGAAAAPwIAPwAAgAAAAAAAPC/AlfsL7snDyJAAn/ZPXlY6B3AAAAAABgAAAD8CAD8AAIAAAAAAADwvwKyne+nxksiQAIg0m9fB44bwAAAAAAYAAAA/AgA/AACAAAAAAAA8L8CodY07zhlIUACZF3cRgP4GcAAAAAAIAAAAPwEAPwAAgAAAAAAAPC/Amiz6nO19SJAAlg5tMh2fh/AAAAAABgAAAD8BAD8AAIAAAAAAADwvwJGtvP91BgkQALRkVz+Q7oewAAAAAAgAAAA/AgA/AACAAAAAAAA8L8CV+wvuyePEEAC5/up8dKNE8AAAAAAGAAAAPwIAPwAAgAAAAAAAPC/AiV1ApoIWxFAAgrXo3A9ShHAAAAAABwAAAD8CAD8AAIAAAAAAADwvwJTBaOSOsETQAIK16NwPUoRwAAAAAAcAAAA/AgA/AACAAAAAAAA8L8C4umVsgxxFEAChA1Pr5SlE8AAAAAAGAAAAPwEAPwAAgAAAAAAAPC/Al1txf6y+w9AAsWPMXctoQ7AAAAAAAEeBAAICAQEAAAACAQEAAQEAAAADAgICAQEAAAAEAwEAAQEAAAAFBAICAQEAAAAABQEAAQEAAAACBgEAAAAAAAAEBwEAAAAAAAADCAEAAAAAAAAICQEAAAAAAAAJCgEAAAAAAAAJCwIAAAAAAAAKDAEAAAAAAAAKDQIAAAAAAAAMDgEAAAAAAAAODwEAAAAAAAAAREBEAQABAQAAAABEgERCAgEBAAAAAETARIEAAQEAAAAARQBEwgIBAQAAAABEDwIDAQEAAAAPAEUBAAEBAAAAAESARUEAAAAAAAAARUBFgQAAAAAAAABFwEYBAAEBAAAAAEYARkICAQEAAAAARkBGgQABAQAAAABFxgEAAQEAAAAARoYCAwEBAAAAAEYARsEAAAAAAAAAAABAAAAAAAAAAAAAAAAAAAAAAAAAAAA</t>
        </r>
      </text>
    </comment>
    <comment ref="B28" authorId="0" shapeId="0" xr:uid="{6F35F089-01E3-4ACC-A533-E0B05A77ADFD}">
      <text>
        <r>
          <rPr>
            <sz val="9"/>
            <color indexed="81"/>
            <rFont val="Tahoma"/>
            <family val="2"/>
          </rPr>
          <t>Insight iXlW00002C0000028R0115899158S00000052P01732LAocjBAQBF1NjaVRlZ2ljLmRhdGEuTW9sZWN1bGUBbQF/ARJTY2lUZWdpYy5Nb2xlY3VsZQAAAQFkAv5qAQAAAAIAAgEYGAAAAPwIAPwAAgAAAAAAAPC/ArG/7J487BVAAgaBlUOLLBDAAAAAABgAAAD8CAD8AAIAAAAAAADwvwIYJlMFoxIaQAKxv+yePCwQwAAAAAAYAAAA/AgA/AACAAAAAAAA8L8CcayL22gAGEAC3nGKjuTyDcAAAAAAGAAAAPwIAPwAAgAAAAAAAPC/AhgmUwWjEhpAAlD8GHPXkhLAAAAAABgAAAD8CAD8AAIAAAAAAADwvwKxv+yePOwVQAIv3SQGgZUSwAAAAAAYAAAA/AgA/AACAAAAAAAA8L8C4JwRpb0BGEAC9pfdk4fFE8AAAAAAGAAAAPwEAPwAAgAAAAAAAPC/An9qvHST2BNAAio6kst/yBPAAAAAABgAAAD8BAD8AAIAAAAAAADwvwJxrIvbaAAYQAIs1JrmHScJwAAAAAAYAAAA/AQA/AACAAAAAAAA8L8CW0I+6NnsFUACb/CFyVTBBsAAAAAAGAAAAPwEAPwAAgAAAAAAAPC/Akp7gy9MJhxAAi9uowG8xRPAAAAAABgAAAD8BAD8AAIAAAAAAADwvwJKe4MvTCYcQAIIPZtVnysWwAAAAAAcAAAA/AgA/AACAAAAAAAA8L8CSnuDL0wmHEACbcX+snvyDcAAAAAAGAAAAPwIAPwAAgAAAAAAAPC/AmDl0CLbOR5AArG/7J48LBDAAAAAABgAAAD8CAD8AAIAAAAAAADwvwJJnYAmwiYgQAJtxf6ye/INwAAAAAAgAAAA/AgA/AACAAAAAAAA8L8CYOXQIts5HkACio7k8h+SEsAAAAAAIAAAAPwIAPwAAgAAAAAAAPC/AkmdgCbCJiBAAvT91HjpJgnAAAAAABwAAAD8CAD8AAIAAAAAAADwvwLjx5i7ljAhQAKxv+yePCwQwAAAAAAYAAAA/AQA/AACAAAAAAAA8L8C7nw/NV46IkACbcX+snvyDcAAAAAAGAAAAPwIAPwAAgAAAAAAAPC/AoenV8oyRCNAArG/7J48LBDAAAAAABgAAAD8CAD8AAIAAAAAAADwvwK7uI0G8FYlQAJd/kP67SsQwAAAAAAcAAAA/AgA/AACAAAAAAAA8L8CrkfhehROJEAC3nGKjuTyDcAAAAAAGAAAAPwIAPwAAgAAAAAAAPC/Aru4jQbwViVAAlK4HoXrkRLAAAAAABgAAAD8CAD8AAIAAAAAAADwvwKHp1fKMkQjQAJNhA1Pr5QSwAAAAAAYAAAA/AgA/AACAAAAAAAA8L8C5j+k375OJEACv30dOGfEE8AAAAAAARkUDAQABAQAAAAQFAgIBAQAAAAECAQABAQAAAAAEAQABAQAAAAMBAgIBAQAAAAIAAgIBAQAAAAQGAQAAAAAAAAIHAQAAAAAAAAcIAQAAAAAAAAMJAQAAAAAAAAkKAQAAAAAAAAELAQAAAAAAAAsMAQAAAAAAAAwNAQAAAAAAAAwOAgAAAAAAAA0PAgAAAAAAAA0ARAEAAAAAAAAARABEQQAAAAAAAABEQESBAAAAAAAAAEXARUEAAQEAAAAARYBFwgIBAQAAAABEwEUBAAEBAAAAAEVARMICAQEAAAAARQBEggMBAQAAAABEgEWBAAEBAAAAAAAAQAAAAAAAAAAAAAAAAAAAAAAAAAAAA==</t>
        </r>
      </text>
    </comment>
    <comment ref="B29" authorId="0" shapeId="0" xr:uid="{D3EE0DB4-7CE0-49F1-A971-8122CC73C202}">
      <text>
        <r>
          <rPr>
            <sz val="9"/>
            <color indexed="81"/>
            <rFont val="Tahoma"/>
            <family val="2"/>
          </rPr>
          <t>Insight iXlW00002C0000029R0115899158S00000053P01184LAocjBAQBF1NjaVRlZ2ljLmRhdGEuTW9sZWN1bGUBbQF/ARJTY2lUZWdpYy5Nb2xlY3VsZQAAAQFkAv5qAQAAAAIAAgEQHAAAAPwIAPwAAgAAAAAAAPC/Ao51cRsNIBVAAgAAAAAAwBnAAAAAABgAAAD8CAD8AAIAAAAAAADwvwIydy0hHzQXQALNzMzMzIwYwAAAAAAgAAAA/AgA/AACAAAAAAAA8L8CMnctIR80F0AC9P3UeOkmFsAAAAAAGAAAAPwIAPwAAgAAAAAAAPC/AkjhehSuRxlAAqs+V1uxvxnAAAAAABwAAAD8CAD8AAIAAAAAAADwvwJ6Nqs+V1sbQALNzMzMzIwYwAAAAAAgAAAA/AgA/AACAAAAAAAA8L8CSOF6FK5HGUAChA1Pr5QlHMAAAAAAHAAAAPwIAPwAAgAAAAAAAPC/AlwgQfFjDBNAAiKOdXEbjRjAAAAAABwAAAD8CAD8AAIAAAAAAADwvwKsi9toAG8dQAKrPldbsb8ZwAAAAAAYAAAA/AgA/AACAAAAAAAA8L8C5fIf0m+fH0ACoBov3STGGMAAAAAAGAAAAPwIAPwAAgAAAAAAAPC/AsxdS8gHnSBAAjy9UpYhjhrAAAAAABgAAAD8CAD8AAIAAAAAAADwvwJrmnecogMgQAIaUdobfKEcwAAAAAAYAAAA/AgA/AACAAAAAAAA8L8CyXa+nxqvHUACi/1l9+QhHMAAAAAAGAAAAPwIAPwAAgAAAAAAAPC/AgfOGVHa2xBAAi2yne+nhhnAAAAAABgAAAD8CAD8AAIAAAAAAADwvwLf4AuTqYIOQAKRD3o2q74XwAAAAAAYAAAA/AgA/AACAAAAAAAA8L8CFYxK6gR0EEACs3vysFCrFcAAAAAAGAAAAPwIAPwAAgAAAAAAAPC/Aj81XrpJzBJAAkLPZtXnKhbAAAAAAAERAAQEAAAAAAAABAgIAAAAAAAABAwEAAAAAAAADBAEAAAAAAAADBQIAAAAAAAAABgEAAAAAAAAEBwEAAAAAAAAKCwICAQEAAAAJCgEAAQEAAAAICQICAQEAAAAIBwEAAQEAAAALBwEAAQEAAAAODwICAQEAAAANDgEAAQEAAAAMDQICAQEAAAAMBgEAAQEAAAAPBgEAAQEAAAAAAABAAAAAAAAAAAAAAAAAAAAAAAAAAAA</t>
        </r>
      </text>
    </comment>
    <comment ref="B30" authorId="0" shapeId="0" xr:uid="{732DD783-F012-46DE-A2F4-EFF126FE3A8C}">
      <text>
        <r>
          <rPr>
            <sz val="9"/>
            <color indexed="81"/>
            <rFont val="Tahoma"/>
            <family val="2"/>
          </rPr>
          <t>Insight iXlW00002C0000030R0115899158S00000054P01468LAocjBAQBF1NjaVRlZ2ljLmRhdGEuTW9sZWN1bGUBbQF/ARJTY2lUZWdpYy5Nb2xlY3VsZQAAAQFkAv5qAQAAAAIBAgEUHAAAAPwEAPwAAgAAAAAAAPC/Au2ePCzUGhBAAm40gLdAAhTAAAAAABgAAAD8BAD8AAIAAAAAAADwvwIWak3zjlMMQAIp7Q2+MJkSwAAAAAAYCAAA/AQA/AACAAAAAAAA8L8Cc9cS8kHPDUACG55eKctQEMAAAAAAGAAAAPwEAPwAAgAAAAAAAPC/AiDSb18HThFAAhueXinLUBDAAAAAABgMAAD8BAD8AAIAAAAAAADwvwLOiNLe4AsSQAIp7Q2+MJkSwAAAAAAgAAAA/AQA/AACAAAAAAAA8L8CsHJoke38CkACc2iR7Xy/DMAAAAAAGAAAAPwIAPwAAgAAAAAAAPC/AtzXgXNGVBRAAtejcD0KVxPAAAAAABwAAAD8CAD8AAIAAAAAAADwvwIGEhQ/xhwWQAKWQ4ts57sRwAAAAAAgAAAA/AgA/AACAAAAAAAA8L8ChxbZzvfTFEACx7q4jQawFcAAAAAAGAAAAPwIAPwAAgAAAAAAAPC/AhNhw9MrZRhAAkT67evAeRLAAAAAABgAAAD8CAD8AAIAAAAAAADwvwJZhjjWxS0aQAICmggbnt4QwAAAAAAYAAAA/AgA/AACAAAAAAAA8L8CS+oENBF2HEACzTtO0ZGcEcAAAAAAGAAAAPwIAPwAAgAAAAAAAPC/AvYoXI/C9RxAAqFns+pz9RPAAAAAABgAAAD8CAD8AAIAAAAAAADwvwLM7snDQi0bQALjx5i7lpAVwAAAAAAYAAAA/AgA/AACAAAAAAAA8L8Cvp8aL93kGEACNBE2PL3SFMAAAAAAGAAAAPwIAPwAAgAAAAAAAPC/ApJc/kP6rRlAAl3cRgN4Cw3AAAAAABgAAAD8CAD8AAIAAAAAAADwvwLYgXNGlHYbQALaG3xhMtUJwAAAAAAYAAAA/AgA/AACAAAAAAAA8L8CyeU/pN++HUACN4lBYOVQC8AAAAAAGAAAAPwIAPwAAgAAAAAAAPC/ApEPejarPh5AAozbaABvARDAAAAAABgAAAD8BAD8AAIAAAAAAADwvwJ4eqUsQxwXQAJ2cRsN4G0WwAAAAAABFgAEBAAEAAAAAAQIBAAEAAAAAAgMBAAEAAAAAAwQBAAEAAAAABAABAAEAAAAAAgUBBQAAAAAABAYBBAAAAAAABgcBAAAAAAAABggCAAAAAAAABwkBAAAAAAAACwoBAAEBAAAADAsCAgEBAAAADQwBAAEBAAAADg0CAgEBAAAACgkCAwEBAAAACQ4BAAEBAAAAAEQPAgIBAQAAAABEQEQBAAEBAAAAAESAREICAQEAAAALAESBAAEBAAAACg8BAAEBAAAADgBEwQAAAAAAAAAAAEAAAAAAAAAAAAAAAAAAAAAAAAAAAA=</t>
        </r>
      </text>
    </comment>
    <comment ref="B31" authorId="0" shapeId="0" xr:uid="{57BD5E10-E2E8-4F2E-A8BF-53E70F63DD5D}">
      <text>
        <r>
          <rPr>
            <sz val="9"/>
            <color indexed="81"/>
            <rFont val="Tahoma"/>
            <family val="2"/>
          </rPr>
          <t>Insight iXlW00002C0000031R0115899158S00000055P01536LAocjBAQBF1NjaVRlZ2ljLmRhdGEuTW9sZWN1bGUBbQF/ARJTY2lUZWdpYy5Nb2xlY3VsZQAAAQFkAv5qAQAAAAIAAgEVGAAAAPwIAPwAAgAAAAAAAPC/Aj81XrpJzBVAAngLJCh+TBnAAAAAABgAAAD8CAD8AAIAAAAAAADwvwKmm8QgsPIZQAIjSnuDL0wZwAAAAAAYAAAA/AgA/AACAAAAAAAA8L8C/yH99nXgF0ACYcPTK2UZGMAAAAAAGAAAAPwIAPwAAgAAAAAAAPC/AqabxCCw8hlAAsKGp1fKshvAAAAAABgAAAD8CAD8AAIAAAAAAADwvwI/NV66ScwVQAK9UpYhjrUbwAAAAAAcAAAA/AgA/AACAAAAAAAA8L8CbxKDwMrhF0ACaCJseHrlHMAAAAAAIAAAAPwEAPwAAgAAAAAAAPC/Av8h/fZ14BdAAqTfvg6csxXAAAAAABgAAAD8CAD8AAIAAAAAAADwvwK8BRIUPwYcQAKh+DHmruUcwAAAAAAcAAAA/AgA/AACAAAAAAAA8L8C7lpCPugZHkACwoanV8qyG8AAAAAAIAAAAPwIAPwAAgAAAAAAAPC/ArwFEhQ/BhxAAnrHKTqSSx/AAAAAABgAAAD8CAD8AAIAAAAAAADwvwIQWDm0yBYgQAKh+DHmruUcwAAAAAAYAAAA/AgA/AACAAAAAAAA8L8CRGlv8IUpIkACaCJseHrlHMAAAAAAGAAAAPwIAPwAAgAAAAAAAPC/AqqCUUmdICFAAt5xio7kshvAAAAAABgAAAD8CAD8AAIAAAAAAADwvwJEaW/whSkiQAJd3EYDeEsfwAAAAAAYAAAA/AgA/AACAAAAAAAA8L8CEFg5tMgWIEACWKg1zTtOH8AAAAAAGAAAAPwIAPwAAgAAAAAAAPC/AuF6FK5HISFAAuXQItv5PiDAAAAAABgAAAD8CAD8AAIAAAAAAADwvwI3GsBbICEhQAIbnl4py1AZwAAAAAAYAAAA/AgA/AACAAAAAAAA8L8CmEwVjEoqIkACdEaU9gYfGMAAAAAAGAAAAPwIAPwAAgAAAAAAAPC/AsHKoUW2MyNAAm3F/rJ7shvAAAAAABgAAAD8CAD8AAIAAAAAAADwvwIZBFYOLTIjQAICK4cW2U4ZwAAAAAAYAAAA/AQA/AACAAAAAAAA8L8C7lpCPugZHkACGw3gLZBAIMAAAAAAARcUDAQABAQAAAAQFAgIBAQAAAAECAQABAQAAAAAEAQABAQAAAAMBAgIBAQAAAAIAAgIBAQAAAAIGAQAAAAAAAAMHAQAAAAAAAAcIAQAAAAAAAAcJAgAAAAAAAAgKAQAAAAAAAA8NAQABAQAAAA4PAgIBAQAAAAsMAQABAQAAAA0LAgIBAQAAAAwKAgMBAQAAAAoOAQABAQAAAABEwERBAAEBAAAAAESARMICAQEAAAAAREBEAgIBAQAAAAsARIEAAQEAAAAMAEQBAAEBAAAADgBFAQAAAAAAAAAAAEAAAAAAAAAAAAAAAAAAAAAAAAAAAA=</t>
        </r>
      </text>
    </comment>
  </commentList>
</comments>
</file>

<file path=xl/sharedStrings.xml><?xml version="1.0" encoding="utf-8"?>
<sst xmlns="http://schemas.openxmlformats.org/spreadsheetml/2006/main" count="1574" uniqueCount="805">
  <si>
    <t>Green solvents</t>
  </si>
  <si>
    <t>Class</t>
  </si>
  <si>
    <t>Solvent</t>
  </si>
  <si>
    <t>Structure</t>
  </si>
  <si>
    <t>Properties</t>
  </si>
  <si>
    <t>Source</t>
  </si>
  <si>
    <t>Bp</t>
  </si>
  <si>
    <t>Density</t>
  </si>
  <si>
    <t>Replacement</t>
  </si>
  <si>
    <t>Reaction types</t>
  </si>
  <si>
    <t>Limitations</t>
  </si>
  <si>
    <t>Reference 1</t>
  </si>
  <si>
    <t>Reference 2</t>
  </si>
  <si>
    <t>Reference 3</t>
  </si>
  <si>
    <t>Nonpolar</t>
  </si>
  <si>
    <t>Dimethyl carbonate (DMC)</t>
  </si>
  <si>
    <t>fully miscible with organic solvents, good miscibility with water, biodegrades readily in atmosphere, non-toxic</t>
  </si>
  <si>
    <t>not bio-based (obtained by oxidative carbonylation of methanol with oxygen)</t>
  </si>
  <si>
    <t>90 °C</t>
  </si>
  <si>
    <t>1.07</t>
  </si>
  <si>
    <t>ketone, EtOAc</t>
  </si>
  <si>
    <t>Cross-coupling reactions</t>
  </si>
  <si>
    <t>Reacts with oxidizers and recuving agents.</t>
  </si>
  <si>
    <t>Dimethyl carbonate as a green chemical</t>
  </si>
  <si>
    <t>Polar aprotic</t>
  </si>
  <si>
    <t>Sulfolane</t>
  </si>
  <si>
    <t>miscible with water, high stability (thermal + against acids), not miscible with TBME (all other dipolar aprotic solvents are)</t>
  </si>
  <si>
    <t>not bio-based (sulfur dioxide + butadiene, then hydrogenation)</t>
  </si>
  <si>
    <t>285 °C</t>
  </si>
  <si>
    <t>1.26</t>
  </si>
  <si>
    <t>DMSO, DMF, DMAC, NMP</t>
  </si>
  <si>
    <t>acidic reactions at elevated temp. (Friedel-Crafts for ex.) / reactions with extractive work-up using TBME (immiscibility)</t>
  </si>
  <si>
    <t>high boiling point, more toxic but very low skin penetration</t>
  </si>
  <si>
    <t>Sulfolane: A Versatile Dipolar Aprotic Solvent</t>
  </si>
  <si>
    <t>Dimethyl isosorbide (DMI)</t>
  </si>
  <si>
    <t>low toxicity</t>
  </si>
  <si>
    <t>bio-based (methylation of isosorbide, plant-based chemical)</t>
  </si>
  <si>
    <t>234 °C</t>
  </si>
  <si>
    <t>1.15</t>
  </si>
  <si>
    <t>DMF, NMP</t>
  </si>
  <si>
    <t>Pd-catalyzed cross-coupling reactions, peptide chemistry</t>
  </si>
  <si>
    <t>Dimethylisosorbide (DMI) as a Bio-Derived Solvent for Pd-Catalyzed Cross-Coupling Reactions</t>
  </si>
  <si>
    <t>Dimethyl Isosorbide As a Green Solvent for Sustainable Ultrafiltration and Microfiltration Membrane Preparation</t>
  </si>
  <si>
    <t>Green Synthesis of Dimethyl Isosorbide</t>
  </si>
  <si>
    <t>1,3-Dioxolane</t>
  </si>
  <si>
    <t>non-toxic</t>
  </si>
  <si>
    <t>not bio-based (formaldehyde + ethylene glycol)</t>
  </si>
  <si>
    <t>78 °C</t>
  </si>
  <si>
    <t>1.06</t>
  </si>
  <si>
    <t>NMP, dioxane</t>
  </si>
  <si>
    <t>long-term storage can form peroxides, Avoid reaction with oxidizing agent. Incompatible material: Mg, nitrate, Ti.</t>
  </si>
  <si>
    <t>Butironitrile (BuCN)</t>
  </si>
  <si>
    <t>not bio-based</t>
  </si>
  <si>
    <t>115 °C</t>
  </si>
  <si>
    <t xml:space="preserve">does not tolerate strong bases or acids and strong oxidizing or reducing agents </t>
  </si>
  <si>
    <t>Cyrene</t>
  </si>
  <si>
    <t>fully biodegradable, low toxicity</t>
  </si>
  <si>
    <t>bio-based (from cellulose waste)</t>
  </si>
  <si>
    <t>226 °C</t>
  </si>
  <si>
    <t>1.25</t>
  </si>
  <si>
    <t>carbon-carbon coupling reactions, nucleophilic substitution, amides or ureas formation</t>
  </si>
  <si>
    <r>
      <t xml:space="preserve">does not tolerate strong bases or acids and strong oxidizing or reducing agents / high viscosity </t>
    </r>
    <r>
      <rPr>
        <sz val="11"/>
        <color theme="1"/>
        <rFont val="Calibri"/>
        <family val="2"/>
      </rPr>
      <t>→ can be adressed by using co-solvent (see ref. Paper 2)</t>
    </r>
  </si>
  <si>
    <t>Cyrene: A bio-based sustainable solvent for organic synthesis</t>
  </si>
  <si>
    <t>Cyrene blends: a greener solvent system for organic syntheses</t>
  </si>
  <si>
    <t>Synthesis of amides from acid chlorides and amines in the bio-based solvent Cyrene</t>
  </si>
  <si>
    <t>Methyl isobutyl ketone (MIBK)</t>
  </si>
  <si>
    <t>quite low water solubility, similar polarity than EtOAc but greater acid/base stability</t>
  </si>
  <si>
    <t>not bio-based (three steps from acetone)</t>
  </si>
  <si>
    <t>116 °C</t>
  </si>
  <si>
    <t>0.80</t>
  </si>
  <si>
    <t>d-Limonene</t>
  </si>
  <si>
    <t>biodegradable, non-toxic, immiscible with water</t>
  </si>
  <si>
    <t>bio-based (from citrus)</t>
  </si>
  <si>
    <t>178 °C</t>
  </si>
  <si>
    <t>0.84</t>
  </si>
  <si>
    <t>chlorinated solvents, acetone, MEK, toluene</t>
  </si>
  <si>
    <t>Polar protic</t>
  </si>
  <si>
    <t>Ethyl lactate (and other lactate esters)</t>
  </si>
  <si>
    <t>fully biodegradable, non-toxic</t>
  </si>
  <si>
    <t>biomass-derived (lactic acid + ethanol, from fermentation of agro-based chemicals)</t>
  </si>
  <si>
    <t>154 °C</t>
  </si>
  <si>
    <t>1.03</t>
  </si>
  <si>
    <t>NMP, toluene, ethyl acetate, acetone, xylene</t>
  </si>
  <si>
    <t>cross-coupling reactions</t>
  </si>
  <si>
    <t>Ethyl lactate as a solvent: Properties, applications and production processes – a review</t>
  </si>
  <si>
    <t>Ethyl lactate as a green solvent in the pharmaceutical industry</t>
  </si>
  <si>
    <t>Biomass-derived solvents as effective media for cross-coupling reactions and C–H functionalization processes</t>
  </si>
  <si>
    <r>
      <rPr>
        <sz val="11"/>
        <color theme="1"/>
        <rFont val="Calibri"/>
        <family val="2"/>
      </rPr>
      <t>γ</t>
    </r>
    <r>
      <rPr>
        <sz val="8.8000000000000007"/>
        <color theme="1"/>
        <rFont val="Calibri"/>
        <family val="2"/>
      </rPr>
      <t>-</t>
    </r>
    <r>
      <rPr>
        <sz val="11"/>
        <color theme="1"/>
        <rFont val="Calibri"/>
        <family val="2"/>
        <scheme val="minor"/>
      </rPr>
      <t>Valerolactone (GVL)</t>
    </r>
  </si>
  <si>
    <t>readily biodegradable, low toxicity, miscible with water</t>
  </si>
  <si>
    <t>bio-based (from cellulose biomass)</t>
  </si>
  <si>
    <t>205 °C</t>
  </si>
  <si>
    <t>1.05</t>
  </si>
  <si>
    <t>DMF, NMP, MEK, EtOAc, acetone</t>
  </si>
  <si>
    <t>cross-coupling reactions, nucleophilic substitution</t>
  </si>
  <si>
    <t>The green platform molecule gamma-valerolactone – ecotoxicity, biodegradability, solvent properties, and potential applications</t>
  </si>
  <si>
    <t>γ-Valerolactone as a Renewable Dipolar Aprotic Solvent Deriving from Biomass Degradation for the Hiyama Reaction</t>
  </si>
  <si>
    <t>4-Methyltetrahydropyran</t>
  </si>
  <si>
    <t>immiscible with water</t>
  </si>
  <si>
    <t>not bio-based (four steps from isobutene)</t>
  </si>
  <si>
    <t>105 °C</t>
  </si>
  <si>
    <t>0.86</t>
  </si>
  <si>
    <t>ethers, chlorinated solvents</t>
  </si>
  <si>
    <t>broad range of reactions</t>
  </si>
  <si>
    <t>incompatible with strong Lewis acids</t>
  </si>
  <si>
    <t>4-Methyltetrahydropyran (4-MeTHP): Application as an Organic Reaction Solvent</t>
  </si>
  <si>
    <t>4-Methyltetrahydropyran as a Convenient Alternative Solvent for Olefin Metathesis Reaction: Model Studies and Medicinal Chemistry Applications</t>
  </si>
  <si>
    <t>Diformylxylose (DFX)</t>
  </si>
  <si>
    <t>poor miscibility with water</t>
  </si>
  <si>
    <t>bio-based (from lignocellulosic biomass)</t>
  </si>
  <si>
    <t>237 °C</t>
  </si>
  <si>
    <t>1.35</t>
  </si>
  <si>
    <t>DMF, NMP, DMSO</t>
  </si>
  <si>
    <t>alkylation, cross-coupling reactions, hydrogenation</t>
  </si>
  <si>
    <t>Diformylxylose as a new polar aprotic solvent produced from renewable biomass</t>
  </si>
  <si>
    <t>Eucalyptol</t>
  </si>
  <si>
    <t>bio-based (from essential oil fractions of plants)</t>
  </si>
  <si>
    <t>177 °C</t>
  </si>
  <si>
    <t>0.93</t>
  </si>
  <si>
    <t>heterocycles synthesis, cross-coupling reactions</t>
  </si>
  <si>
    <t>Eucalyptol: a new solvent for the synthesis of heterocycles containing oxygen, sulfur and nitrogen</t>
  </si>
  <si>
    <t>Eucalyptol as bio-based solvent for Migita–Kosugi–Stille coupling reaction on O,S,N-heterocycle</t>
  </si>
  <si>
    <t>General articles</t>
  </si>
  <si>
    <t>First Screening</t>
  </si>
  <si>
    <t>DMSO</t>
  </si>
  <si>
    <t>Tools and techniques for solvent selection: green solvent selection guides</t>
  </si>
  <si>
    <t>Dioxolane</t>
  </si>
  <si>
    <t>Replacement strategies for non-green dipolar aprotic solvents</t>
  </si>
  <si>
    <t>BuCN</t>
  </si>
  <si>
    <t>The Future of Solvents: BioRenewable (Aldrich)</t>
  </si>
  <si>
    <t>4-methyltetrahydropyran</t>
  </si>
  <si>
    <t>Amide coupling</t>
  </si>
  <si>
    <t>Reaction scheme:</t>
  </si>
  <si>
    <t>Conditions #</t>
  </si>
  <si>
    <t>Building block 1</t>
  </si>
  <si>
    <t>Building block 2</t>
  </si>
  <si>
    <t>Base</t>
  </si>
  <si>
    <t>Coupling agent</t>
  </si>
  <si>
    <t>Temperature</t>
  </si>
  <si>
    <t>Reference</t>
  </si>
  <si>
    <t>ELN</t>
  </si>
  <si>
    <t>Comments</t>
  </si>
  <si>
    <t>Acid</t>
  </si>
  <si>
    <t>Amine 1.1 equiv.</t>
  </si>
  <si>
    <t>DIPEA 3.0 equiv.</t>
  </si>
  <si>
    <t>T3P 1.5 equiv.</t>
  </si>
  <si>
    <t>ACN or ethyl acetate</t>
  </si>
  <si>
    <t>RT (up to 60 °C)</t>
  </si>
  <si>
    <t>22-44064</t>
  </si>
  <si>
    <t>DIPEA 2.0 equiv.</t>
  </si>
  <si>
    <t>COMU(R) 1.5 equiv.</t>
  </si>
  <si>
    <t>21-9106</t>
  </si>
  <si>
    <t>NMI 3.0 equiv.</t>
  </si>
  <si>
    <t>TCFH 2.0 equiv.</t>
  </si>
  <si>
    <t>RT</t>
  </si>
  <si>
    <t>22-59115</t>
  </si>
  <si>
    <t>hindered carboxylic acids with non-nucleophilic amines</t>
  </si>
  <si>
    <t>Acid chloride</t>
  </si>
  <si>
    <t>-</t>
  </si>
  <si>
    <t>Pyridine</t>
  </si>
  <si>
    <t>RT to reflux</t>
  </si>
  <si>
    <t>20-27679</t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</si>
  <si>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or NEt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3.0 equiv.</t>
    </r>
  </si>
  <si>
    <t>Amine 1.5 equiv.</t>
  </si>
  <si>
    <t>KI 0.1 equiv.</t>
  </si>
  <si>
    <t>ACN</t>
  </si>
  <si>
    <t>20-6100</t>
  </si>
  <si>
    <t>for unreactive amine</t>
  </si>
  <si>
    <t>Amine 1.0 equiv.</t>
  </si>
  <si>
    <t>Pyridine 2.0 equiv.</t>
  </si>
  <si>
    <t>EDC.HCl 1.3 equiv.</t>
  </si>
  <si>
    <t>Water (PS-750-M 3%)</t>
  </si>
  <si>
    <t>60 °C</t>
  </si>
  <si>
    <t>Org. Lett. 2020, 22, 5737</t>
  </si>
  <si>
    <t>20-42214</t>
  </si>
  <si>
    <t>sometimes works in pure water</t>
  </si>
  <si>
    <t>General tips</t>
  </si>
  <si>
    <t>Order of reactivity</t>
  </si>
  <si>
    <t>COMU &lt; T3P &lt; Acid chloride</t>
  </si>
  <si>
    <t>Coupling agents</t>
  </si>
  <si>
    <t>Expected by-products</t>
  </si>
  <si>
    <t>reaction</t>
  </si>
  <si>
    <t>results</t>
  </si>
  <si>
    <t>conditions#</t>
  </si>
  <si>
    <t>carboxylic_acid</t>
  </si>
  <si>
    <t>carboxylic_acid_value</t>
  </si>
  <si>
    <t>amine</t>
  </si>
  <si>
    <t>amine_value</t>
  </si>
  <si>
    <t>base</t>
  </si>
  <si>
    <t>base_value</t>
  </si>
  <si>
    <t>coupling_agent</t>
  </si>
  <si>
    <t>coupling_agent_value</t>
  </si>
  <si>
    <t>additive</t>
  </si>
  <si>
    <t>additive_value</t>
  </si>
  <si>
    <t>concentration_value</t>
  </si>
  <si>
    <t>temperature_value</t>
  </si>
  <si>
    <t>reference</t>
  </si>
  <si>
    <t>link</t>
  </si>
  <si>
    <t>standard</t>
  </si>
  <si>
    <t>yes</t>
  </si>
  <si>
    <t>DIPEA</t>
  </si>
  <si>
    <t xml:space="preserve">T3P </t>
  </si>
  <si>
    <t>19-51633</t>
  </si>
  <si>
    <t>decomposition</t>
  </si>
  <si>
    <t>no</t>
  </si>
  <si>
    <t>COMU®</t>
  </si>
  <si>
    <t>EDC.HCl</t>
  </si>
  <si>
    <t>https://doi.org/10.1021/acs.orglett.0c01676</t>
  </si>
  <si>
    <t>unreactive</t>
  </si>
  <si>
    <t>NMI</t>
  </si>
  <si>
    <t>TCFH</t>
  </si>
  <si>
    <t>22-6615</t>
  </si>
  <si>
    <t>KI</t>
  </si>
  <si>
    <t>Buchwald cross-coupling</t>
  </si>
  <si>
    <t>Catalyst / Ligand</t>
  </si>
  <si>
    <t>R-X</t>
  </si>
  <si>
    <r>
      <t>R2-NH</t>
    </r>
    <r>
      <rPr>
        <vertAlign val="subscript"/>
        <sz val="11"/>
        <color theme="1"/>
        <rFont val="Calibri"/>
        <family val="2"/>
        <scheme val="minor"/>
      </rPr>
      <t>2</t>
    </r>
  </si>
  <si>
    <t>NaOtBu 1.2 equiv.</t>
  </si>
  <si>
    <t>BrettPhos precat. 0.10 equiv.</t>
  </si>
  <si>
    <t>toluene</t>
  </si>
  <si>
    <t>100 °C</t>
  </si>
  <si>
    <t>standard for amines I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</si>
  <si>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</si>
  <si>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BrettPhos Pd G3 0.10 equiv.</t>
  </si>
  <si>
    <t>tBuOH</t>
  </si>
  <si>
    <t>110 °C</t>
  </si>
  <si>
    <t>if base-sensitive substrates</t>
  </si>
  <si>
    <t>R2-NH-R3</t>
  </si>
  <si>
    <t>RuPhos Pd G3 0.10 equiv.</t>
  </si>
  <si>
    <t>THF</t>
  </si>
  <si>
    <t>80 °C</t>
  </si>
  <si>
    <t>standard for amines II</t>
  </si>
  <si>
    <t>amide / sulfonamide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</si>
  <si>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1.4 equiv.</t>
    </r>
  </si>
  <si>
    <t>tBuBrettPhos Pd G3 0.10 equiv.</t>
  </si>
  <si>
    <r>
      <t xml:space="preserve">for X </t>
    </r>
    <r>
      <rPr>
        <sz val="11"/>
        <color theme="1"/>
        <rFont val="Calibri"/>
        <family val="2"/>
      </rPr>
      <t>≠ Cl, XantPhos precat. highly effective also</t>
    </r>
  </si>
  <si>
    <t>aryl alcohol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</si>
  <si>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2.0 equiv.</t>
    </r>
  </si>
  <si>
    <t>tBuXPhos precat. 0.05 equiv.</t>
  </si>
  <si>
    <t>J. Org. Chem. 2012, 77, 2543</t>
  </si>
  <si>
    <t>cyclic and acyclic primary or secondary alcohol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</si>
  <si>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 equiv.</t>
    </r>
  </si>
  <si>
    <t>RockPhos Pd G3 0.05 equiv.</t>
  </si>
  <si>
    <t>ACIE 2011, 50, 9943</t>
  </si>
  <si>
    <r>
      <t xml:space="preserve">KOH or CsOH </t>
    </r>
    <r>
      <rPr>
        <b/>
        <sz val="11"/>
        <color theme="1"/>
        <rFont val="Calibri"/>
        <family val="2"/>
        <scheme val="minor"/>
      </rPr>
      <t>3.0 equiv.</t>
    </r>
  </si>
  <si>
    <t>/</t>
  </si>
  <si>
    <t>tBuBrettPhos Pd G3 0.05 equiv.</t>
  </si>
  <si>
    <t>dioxolane / water</t>
  </si>
  <si>
    <t>J. Org. Chem. 2014, 79, 5351</t>
  </si>
  <si>
    <t>R2-SH</t>
  </si>
  <si>
    <t>XantPhos precat. 0.05 equiv.</t>
  </si>
  <si>
    <t>Org. Lett. 2004, 6, 4587</t>
  </si>
  <si>
    <t>tolerate electrophilic and base sensitive functional groups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</si>
  <si>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</si>
  <si>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t>Water (TPGS 2%) / (HPMC 0.1% + 20% ACN)</t>
  </si>
  <si>
    <t>65 °C</t>
  </si>
  <si>
    <t>ACS Catal. 2019, 9, 10389</t>
  </si>
  <si>
    <t>22-13932</t>
  </si>
  <si>
    <t>NaOtBu 1.5 equiv.</t>
  </si>
  <si>
    <r>
      <t>[(allyl)PdCl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0.011 equiv. + cBRIDP 0.044 equiv.</t>
    </r>
  </si>
  <si>
    <t>Water (TPGS 2%)</t>
  </si>
  <si>
    <t>RT to 40 °C</t>
  </si>
  <si>
    <t>Tetrahedron 2014, 70, 3413</t>
  </si>
  <si>
    <t>Review</t>
  </si>
  <si>
    <t>Chem. Sci. 2011, 2, 27</t>
  </si>
  <si>
    <t>(without precatalysts)</t>
  </si>
  <si>
    <t>Reactivity</t>
  </si>
  <si>
    <r>
      <t xml:space="preserve">X = I better for oxidative addition, BUT C-N coupling suffers from iodide inhibition → </t>
    </r>
    <r>
      <rPr>
        <b/>
        <sz val="11"/>
        <rFont val="Calibri"/>
        <family val="2"/>
        <scheme val="minor"/>
      </rPr>
      <t>X = Br or Cl better if possible</t>
    </r>
  </si>
  <si>
    <t>Practical tip</t>
  </si>
  <si>
    <t>Always degas reaction mixture with argon</t>
  </si>
  <si>
    <t>Temperature_value</t>
  </si>
  <si>
    <t>Chan-Lam cross-coupling</t>
  </si>
  <si>
    <t>Catalyst</t>
  </si>
  <si>
    <t>Oxidant</t>
  </si>
  <si>
    <t>Additive</t>
  </si>
  <si>
    <r>
      <rPr>
        <sz val="11"/>
        <color theme="1"/>
        <rFont val="Calibri"/>
        <family val="2"/>
        <scheme val="minor"/>
      </rPr>
      <t>Simple alkyl or aryl amines</t>
    </r>
    <r>
      <rPr>
        <b/>
        <sz val="11"/>
        <color theme="1"/>
        <rFont val="Calibri"/>
        <family val="2"/>
        <scheme val="minor"/>
      </rPr>
      <t xml:space="preserve"> 1.0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</si>
  <si>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</si>
  <si>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</si>
  <si>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</si>
  <si>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t>air</t>
  </si>
  <si>
    <t>4A MS</t>
  </si>
  <si>
    <t>acetonitrile</t>
  </si>
  <si>
    <t>J. Org. Chem. 2016, 81, 3942-3950</t>
  </si>
  <si>
    <t>22-42882</t>
  </si>
  <si>
    <r>
      <t>Amines / Anilines / Phenols / Thiols / Azoles / Sulfonamides</t>
    </r>
    <r>
      <rPr>
        <b/>
        <sz val="11"/>
        <color theme="1"/>
        <rFont val="Calibri"/>
        <family val="2"/>
        <scheme val="minor"/>
      </rPr>
      <t xml:space="preserve"> 2.0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</si>
  <si>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</si>
  <si>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 xml:space="preserve">4A MS + </t>
    </r>
    <r>
      <rPr>
        <b/>
        <sz val="11"/>
        <color theme="1"/>
        <rFont val="Calibri"/>
        <family val="2"/>
        <scheme val="minor"/>
      </rPr>
      <t>B(OH)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2.0 equiv.</t>
    </r>
  </si>
  <si>
    <t>J. Am. Chem. Soc. 2017, 139, 4769-4779</t>
  </si>
  <si>
    <t>Alcohols</t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</si>
  <si>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</si>
  <si>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pyridine 4.0 equiv.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</si>
  <si>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</si>
  <si>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from HSS standard methods (HSS1532)</t>
  </si>
  <si>
    <t>Amines</t>
  </si>
  <si>
    <r>
      <rPr>
        <sz val="11"/>
        <color rgb="FF000000"/>
        <rFont val="Calibri"/>
        <family val="2"/>
      </rPr>
      <t>RB(OH)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</si>
  <si>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</t>
    </r>
  </si>
  <si>
    <t>Cu-Mn 25 wt%</t>
  </si>
  <si>
    <t>water</t>
  </si>
  <si>
    <t xml:space="preserve"> Tetrahedron Letters 2013, 54, 5351-5354</t>
  </si>
  <si>
    <t>Oxidation process important ! Atmospheric oxygen often used as the oxidant ("open to air" &lt; bubbling air)</t>
  </si>
  <si>
    <r>
      <t>But "</t>
    </r>
    <r>
      <rPr>
        <b/>
        <sz val="11"/>
        <rFont val="Calibri"/>
        <family val="2"/>
        <scheme val="minor"/>
      </rPr>
      <t>open to air</t>
    </r>
    <r>
      <rPr>
        <sz val="11"/>
        <rFont val="Calibri"/>
        <family val="2"/>
        <scheme val="minor"/>
      </rPr>
      <t xml:space="preserve">" also means likely water → use </t>
    </r>
    <r>
      <rPr>
        <b/>
        <sz val="11"/>
        <rFont val="Calibri"/>
        <family val="2"/>
        <scheme val="minor"/>
      </rPr>
      <t>moleculare sieves</t>
    </r>
  </si>
  <si>
    <t>Reactivity BB1</t>
  </si>
  <si>
    <t>Secondary amines/anilines/sulfonamides challenging !</t>
  </si>
  <si>
    <t>Reactivity BB2</t>
  </si>
  <si>
    <t>Boronic esters (pinacol) can be used instead of boronic acids BUT can inhibit coupling:</t>
  </si>
  <si>
    <r>
      <t xml:space="preserve">→ adding </t>
    </r>
    <r>
      <rPr>
        <b/>
        <sz val="11"/>
        <rFont val="Calibri"/>
        <family val="2"/>
        <scheme val="minor"/>
      </rPr>
      <t>boric acid</t>
    </r>
    <r>
      <rPr>
        <sz val="11"/>
        <rFont val="Calibri"/>
        <family val="2"/>
        <scheme val="minor"/>
      </rPr>
      <t xml:space="preserve"> (B(OH)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</si>
  <si>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Pd-catalyzed cyanation</t>
  </si>
  <si>
    <t>Building block</t>
  </si>
  <si>
    <t>Cyanide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</si>
  <si>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</si>
  <si>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0.05 equiv.</t>
    </r>
  </si>
  <si>
    <t>DMF</t>
  </si>
  <si>
    <t>under MW at 150 °C</t>
  </si>
  <si>
    <r>
      <t xml:space="preserve">with XPhos Pd G2: ELN </t>
    </r>
    <r>
      <rPr>
        <b/>
        <sz val="11"/>
        <color rgb="FF000000"/>
        <rFont val="Calibri"/>
        <family val="2"/>
        <scheme val="minor"/>
      </rPr>
      <t>22-2129</t>
    </r>
  </si>
  <si>
    <t>if not working with tetrakis, try precat. (for example, XPhos Pd G2)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</si>
  <si>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[Fe(CN)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].3H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0.50 equiv.</t>
    </r>
  </si>
  <si>
    <t>tBuXPhos Pd G3 0.016 equiv.</t>
  </si>
  <si>
    <t>KOAc 0.125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</si>
  <si>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</si>
  <si>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Angew. Chem. Int. Ed. 2013, 52, 10035</t>
  </si>
  <si>
    <t>non-toxic CN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</si>
  <si>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1.8 equiv.</t>
    </r>
  </si>
  <si>
    <r>
      <t>Pd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(dba)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0.03 equiv. + P(t-Bu)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0.05 equiv. + Zn 0.12 equiv.</t>
    </r>
  </si>
  <si>
    <t>Synlett. 2003, 14, 2237</t>
  </si>
  <si>
    <t>room temperature conditions</t>
  </si>
  <si>
    <r>
      <t>Zn(CN)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 (0.56Eq publi)</t>
    </r>
  </si>
  <si>
    <t>XantPhos Pd G3 0.05 equiv.</t>
  </si>
  <si>
    <t>PMHS (reductant) 3.0 equiv. (1eq publi)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</si>
  <si>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(Brij30 2%) / MeTHF (9:1)</t>
    </r>
  </si>
  <si>
    <t>75 °C</t>
  </si>
  <si>
    <t>https://doi.org/10.1002/cctc.202001742</t>
  </si>
  <si>
    <t>23-199</t>
  </si>
  <si>
    <t>Need the reductant to work</t>
  </si>
  <si>
    <t>Aryl</t>
  </si>
  <si>
    <t>cyanide sources</t>
  </si>
  <si>
    <t>cyanide sources_value</t>
  </si>
  <si>
    <t>catalyst</t>
  </si>
  <si>
    <t>ligand</t>
  </si>
  <si>
    <t>ligand_value</t>
  </si>
  <si>
    <t>aryl-Br,Cl</t>
  </si>
  <si>
    <t>Zn(CN)2</t>
  </si>
  <si>
    <t>XantPhos Pd G3</t>
  </si>
  <si>
    <t>PMHS</t>
  </si>
  <si>
    <t>Water (Brij30 2%)/MeTHF (9:1)</t>
  </si>
  <si>
    <t>75°C</t>
  </si>
  <si>
    <t>need the reductant to work</t>
  </si>
  <si>
    <t>K4[Fe(CN)6].3H2O</t>
  </si>
  <si>
    <t>tBuXPhos Pd G3</t>
  </si>
  <si>
    <t>KOAc</t>
  </si>
  <si>
    <t>Dioxolane/H2O</t>
  </si>
  <si>
    <t>100°C</t>
  </si>
  <si>
    <t>Pd2(dba)3</t>
  </si>
  <si>
    <t>P(t-Bu)3</t>
  </si>
  <si>
    <t>Zn</t>
  </si>
  <si>
    <t>cyanide_sources</t>
  </si>
  <si>
    <t>ChemCatChem (2020), 13(1), 212-216</t>
  </si>
  <si>
    <t>https://doi.org/10.1002/anie.201304188</t>
  </si>
  <si>
    <t>P(t-Bu)3.HBr</t>
  </si>
  <si>
    <t>https://doi.org/10.1055/s-2003-42069</t>
  </si>
  <si>
    <t>Mitsunobu</t>
  </si>
  <si>
    <t>Reagent A</t>
  </si>
  <si>
    <t>Reagent B</t>
  </si>
  <si>
    <t>Alcohol</t>
  </si>
  <si>
    <t>Nu-H 1.0 equiv.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</si>
  <si>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1.50 equiv.</t>
    </r>
  </si>
  <si>
    <t>DIAD 40% in toluene 1.50 equiv.</t>
  </si>
  <si>
    <t>MeTHF</t>
  </si>
  <si>
    <t>22-60978</t>
  </si>
  <si>
    <r>
      <t xml:space="preserve">Nu-H must be acidic </t>
    </r>
    <r>
      <rPr>
        <sz val="11"/>
        <color theme="1"/>
        <rFont val="Calibri"/>
        <family val="2"/>
      </rPr>
      <t>→ protonation of DIAD in the reaction to prevent side reactions</t>
    </r>
  </si>
  <si>
    <t>Reagents</t>
  </si>
  <si>
    <t>Negishi cross-coupling</t>
  </si>
  <si>
    <t>Ar(Het)-X</t>
  </si>
  <si>
    <t>R-Zn-X 1.3 equiv.</t>
  </si>
  <si>
    <t>XPhos precat. + Xphos 0.05 equiv.</t>
  </si>
  <si>
    <t>ACIE, 2013, 52, 615</t>
  </si>
  <si>
    <t>particularly useful for primary alkyl groups</t>
  </si>
  <si>
    <t>secondary alkylzincs</t>
  </si>
  <si>
    <t>CPhos Pd G3 0.10 equiv.</t>
  </si>
  <si>
    <t>THF / toluene</t>
  </si>
  <si>
    <t>0 °C to RT</t>
  </si>
  <si>
    <t>Org. Lett. 2014, 16, 4638</t>
  </si>
  <si>
    <t>more challenging</t>
  </si>
  <si>
    <t>R-X 3.0 equiv.</t>
  </si>
  <si>
    <r>
      <t>Pd(Cl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(Amphos)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</si>
  <si>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Zn dust 3.0 equiv + TMEDA 3-5 equiv.</t>
  </si>
  <si>
    <t>water (2% TPGS)</t>
  </si>
  <si>
    <t>Tet. Lett. 2011, 57, 2203</t>
  </si>
  <si>
    <t>Useful when boronic acids are unavailable or unstable</t>
  </si>
  <si>
    <t>SNAr</t>
  </si>
  <si>
    <r>
      <t>DIPEA or 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4.0 equiv</t>
    </r>
  </si>
  <si>
    <t>up to 100 °C</t>
  </si>
  <si>
    <t>22-37714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</si>
  <si>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2.0 equiv.</t>
    </r>
  </si>
  <si>
    <t>RT (up to 80 °C)</t>
  </si>
  <si>
    <t>22-37959</t>
  </si>
  <si>
    <t>secondary amine</t>
  </si>
  <si>
    <t>KOH 1.0 equiv.</t>
  </si>
  <si>
    <t>water (HPMC 0.1%)</t>
  </si>
  <si>
    <t>Green Chem. 2021, 23, 3955</t>
  </si>
  <si>
    <t>21-37669</t>
  </si>
  <si>
    <t>Sonogashira cross-coupling</t>
  </si>
  <si>
    <t>R-I or activated non-hindered R-Br</t>
  </si>
  <si>
    <t>alkyne partner 1.1 equiv.</t>
  </si>
  <si>
    <r>
      <t>HNEt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15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</si>
  <si>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 + CuI 0.20 equiv.</t>
    </r>
  </si>
  <si>
    <t>under MW at 120 °C</t>
  </si>
  <si>
    <t>J. Org. Chem. 2001, 66, 12, 4165</t>
  </si>
  <si>
    <t>excess of diethylamine beneficial</t>
  </si>
  <si>
    <t>less reactive R-Br or R-Cl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</si>
  <si>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0.20 equiv.</t>
    </r>
  </si>
  <si>
    <r>
      <t>addition of 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improve stability of Pd cat.</t>
    </r>
  </si>
  <si>
    <t>more challenging substrates</t>
  </si>
  <si>
    <t>alkyne partner 1.3 equiv.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</si>
  <si>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</si>
  <si>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(MeCN)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XPhos 0.02 equiv.</t>
    </r>
  </si>
  <si>
    <t>70-90 °C</t>
  </si>
  <si>
    <t>Angew.Chem.Int.Ed. 2003, 42, 5993</t>
  </si>
  <si>
    <t>CuI free conditions</t>
  </si>
  <si>
    <t>R-I or R-Br</t>
  </si>
  <si>
    <t>alkyne partner 1.05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</si>
  <si>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3.0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</si>
  <si>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CuI 0.04 equiv.</t>
    </r>
  </si>
  <si>
    <t>DMI = Dimethylisosorbide</t>
  </si>
  <si>
    <t>Synlett 2018, 29, 2293</t>
  </si>
  <si>
    <t>more sustainable and milder conditions</t>
  </si>
  <si>
    <t>R-I</t>
  </si>
  <si>
    <r>
      <rPr>
        <sz val="11"/>
        <color rgb="FF000000"/>
        <rFont val="Calibri"/>
        <family val="2"/>
      </rPr>
      <t>NEt</t>
    </r>
    <r>
      <rPr>
        <vertAlign val="sub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2.0 equiv.</t>
    </r>
  </si>
  <si>
    <t>CataCXium A Pd G3 0.002 equiv</t>
  </si>
  <si>
    <t>Glucose 0.05 equiv.</t>
  </si>
  <si>
    <t>water (TPGS 2%) + 15% MeTHF</t>
  </si>
  <si>
    <t>45 °C</t>
  </si>
  <si>
    <t>Helv. Chim. Acta 2019, 102, e1900024</t>
  </si>
  <si>
    <t>R-Br and R-Cl</t>
  </si>
  <si>
    <t>alkyne partner 1.5equiv.</t>
  </si>
  <si>
    <t>Ni(COD)(DQ) 0.05equiv. + CuI 0.1 equiv.</t>
  </si>
  <si>
    <t>L1</t>
  </si>
  <si>
    <t>DMC (1M)</t>
  </si>
  <si>
    <t>80°C</t>
  </si>
  <si>
    <t>RDM</t>
  </si>
  <si>
    <t>L2</t>
  </si>
  <si>
    <t>BuCN (1M)</t>
  </si>
  <si>
    <t>By-product</t>
  </si>
  <si>
    <t>Avoid air to prevent formation of undesired by-product</t>
  </si>
  <si>
    <t>Suzuki cross-coupling</t>
  </si>
  <si>
    <t>boronic acid / ester 1.1 equiv.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</si>
  <si>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</si>
  <si>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Pd tetrakis 0.05 equiv.</t>
  </si>
  <si>
    <t>2-MeTHF/water</t>
  </si>
  <si>
    <t>19-64079</t>
  </si>
  <si>
    <t>boronic acid / ester1.2 equiv.</t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</si>
  <si>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</t>
    </r>
  </si>
  <si>
    <t>ACN/water</t>
  </si>
  <si>
    <t>22-55973</t>
  </si>
  <si>
    <t>boronic acid / ester 1.2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</si>
  <si>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</si>
  <si>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XPhos Pd G2 0.10 equiv.</t>
  </si>
  <si>
    <t>80 °C or under MW at 110 °C</t>
  </si>
  <si>
    <t>22-30134</t>
  </si>
  <si>
    <r>
      <t>Cs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CO</t>
    </r>
    <r>
      <rPr>
        <vertAlign val="sub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2.0 equiv.</t>
    </r>
  </si>
  <si>
    <t>RockPhos Pd G3 0.10 equiv.</t>
  </si>
  <si>
    <t>18-86686</t>
  </si>
  <si>
    <t>For bulky reagents and 5-membered ring boronics</t>
  </si>
  <si>
    <t>boronic acid / ester 2.4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</si>
  <si>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5M 2.0 equiv.</t>
    </r>
  </si>
  <si>
    <t>EtOH/Toluene</t>
  </si>
  <si>
    <t>R-Br and I</t>
  </si>
  <si>
    <t>boronic acid / ester 1.25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</si>
  <si>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CsF 2.0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</si>
  <si>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(dtbpf) 0.05 equiv.</t>
    </r>
  </si>
  <si>
    <t>RT to 80 °C</t>
  </si>
  <si>
    <t>20-48700</t>
  </si>
  <si>
    <t>Work well for unstable boronic</t>
  </si>
  <si>
    <t>boronic acid / ester 1.0 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</si>
  <si>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3.0 equiv.</t>
    </r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</si>
  <si>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0.04 equiv.</t>
    </r>
  </si>
  <si>
    <t>Alternative solvent, lower temp. and catalyst loading</t>
  </si>
  <si>
    <t>boronic acid / ester 1.5equiv.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</si>
  <si>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1.5 equiv.</t>
    </r>
  </si>
  <si>
    <r>
      <t>Ni(dppp).Cl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</si>
  <si>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MeTHF (0.4M)</t>
  </si>
  <si>
    <t>Adv. Synth. Catal. 2011, 353, 1543</t>
  </si>
  <si>
    <t>EGO-002015-16</t>
  </si>
  <si>
    <t>Earth-abundant metal</t>
  </si>
  <si>
    <t>Practical tips</t>
  </si>
  <si>
    <r>
      <t xml:space="preserve">For electron-deficient boronic acids, order of addition matters! </t>
    </r>
    <r>
      <rPr>
        <b/>
        <sz val="12"/>
        <color theme="1"/>
        <rFont val="Calibri"/>
        <family val="2"/>
        <scheme val="minor"/>
      </rPr>
      <t>Add base at last</t>
    </r>
    <r>
      <rPr>
        <sz val="12"/>
        <color theme="1"/>
        <rFont val="Calibri"/>
        <family val="2"/>
        <scheme val="minor"/>
      </rPr>
      <t xml:space="preserve"> (leaving boronic acid with base without catalyst → protodeboronation)</t>
    </r>
  </si>
  <si>
    <t>Sterically hindered and electro-rich boronic acids (high pKa, difficult boronate formation) require strong bases if tolerable</t>
  </si>
  <si>
    <t>Stability of boronic acids</t>
  </si>
  <si>
    <t>Not stable</t>
  </si>
  <si>
    <t>Basic nitrogen in α to boron:</t>
  </si>
  <si>
    <t>Electron-poor aryls (ortho-EWGs):</t>
  </si>
  <si>
    <t>More stable</t>
  </si>
  <si>
    <t>Nitrogen not in α:</t>
  </si>
  <si>
    <t>EWGs in para or meta:</t>
  </si>
  <si>
    <t>Troubleshooting</t>
  </si>
  <si>
    <t>Observed by-products</t>
  </si>
  <si>
    <t>Possible causes</t>
  </si>
  <si>
    <t>Potential solutions</t>
  </si>
  <si>
    <t>Protodeboronation R2-H</t>
  </si>
  <si>
    <t>Unstable boronic acid</t>
  </si>
  <si>
    <t>Other coupling reactions (Stille, Negishi...)</t>
  </si>
  <si>
    <t>Boronic acid oxidation R2-OH</t>
  </si>
  <si>
    <t>Oxidation from oxygen or peroxides</t>
  </si>
  <si>
    <t>Inert atmosphere, degas solvent, check peroxide levels</t>
  </si>
  <si>
    <t>Use of protected boronic acids</t>
  </si>
  <si>
    <t>Homocoupling R2-R2</t>
  </si>
  <si>
    <t>Oxidation from oxygen</t>
  </si>
  <si>
    <t>Inert atmosphere</t>
  </si>
  <si>
    <t>Pd(II) to Pd(0) activation process</t>
  </si>
  <si>
    <t>Use of precatalysts</t>
  </si>
  <si>
    <t>Protodehalogenation R1-H</t>
  </si>
  <si>
    <t>Catalyst decomposition</t>
  </si>
  <si>
    <t>Lower temperature</t>
  </si>
  <si>
    <t>Boronic</t>
  </si>
  <si>
    <t>aryl-Br,I</t>
  </si>
  <si>
    <t>boronic acid / ester</t>
  </si>
  <si>
    <t>XPhos Pd G4</t>
  </si>
  <si>
    <t>Na2CO3</t>
  </si>
  <si>
    <t>ACN/H2O (9:1)</t>
  </si>
  <si>
    <t>90°C</t>
  </si>
  <si>
    <t>Pd(dppf)2Cl2</t>
  </si>
  <si>
    <t>K2CO3</t>
  </si>
  <si>
    <t>ACN/H2O (9:1) or DMI</t>
  </si>
  <si>
    <t>Pd Tetrakis</t>
  </si>
  <si>
    <t>MeTHF/H2O (2:1)</t>
  </si>
  <si>
    <t>unstable boronic</t>
  </si>
  <si>
    <t>PdCl2(dtbpf)</t>
  </si>
  <si>
    <t>NEt3</t>
  </si>
  <si>
    <t>H2O (TPGS 2%)</t>
  </si>
  <si>
    <t>RT (up to 80°C)</t>
  </si>
  <si>
    <t>aryl-Cl,Br,I</t>
  </si>
  <si>
    <t>Ni(dppp).Cl2</t>
  </si>
  <si>
    <t>K3PO4</t>
  </si>
  <si>
    <t xml:space="preserve">MeTHF </t>
  </si>
  <si>
    <t>22-5881</t>
  </si>
  <si>
    <t>aryl_halide</t>
  </si>
  <si>
    <t>boronic_acid</t>
  </si>
  <si>
    <t>solvent</t>
  </si>
  <si>
    <t>https://doi.org/10.1055/s-0037-1611054</t>
  </si>
  <si>
    <t>https://doi.org/10.1002/adsc.201100101</t>
  </si>
  <si>
    <t>activity</t>
  </si>
  <si>
    <t>category</t>
  </si>
  <si>
    <t>priority</t>
  </si>
  <si>
    <t>property_1</t>
  </si>
  <si>
    <t>property_2</t>
  </si>
  <si>
    <t>property_3</t>
  </si>
  <si>
    <t>recommendations</t>
  </si>
  <si>
    <t>Stille cross-coupling</t>
  </si>
  <si>
    <t>tin reagent 1.1 equiv.</t>
  </si>
  <si>
    <t>CsF 2.0 equiv.</t>
  </si>
  <si>
    <t>22-55845</t>
  </si>
  <si>
    <t>Pd tetrakis commonly used</t>
  </si>
  <si>
    <t>Pd-PEPPSI-IPent 0.04 equiv.</t>
  </si>
  <si>
    <t>dioxane</t>
  </si>
  <si>
    <t>30 to 80 °C</t>
  </si>
  <si>
    <t>Chem. Eur. J. 2010, 16, 4279</t>
  </si>
  <si>
    <t>for unactivated Ar-Cl, hindered substrates...</t>
  </si>
  <si>
    <r>
      <t>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:Xphos (1:1.1) 0.01 equiv. </t>
    </r>
  </si>
  <si>
    <t>CsF 2.2 equiv.</t>
  </si>
  <si>
    <t>dimethoxyethane</t>
  </si>
  <si>
    <t>Adv. Synth. Catal. 2008, 350, 957</t>
  </si>
  <si>
    <t>tin reagent 1.0 equiv.</t>
  </si>
  <si>
    <t>tBuDavePhos Pd G4 0.01 equiv + CuI 0.05 equiv.</t>
  </si>
  <si>
    <t>TBACl 0.1 equiv. (+ KF 3.0 equiv.)</t>
  </si>
  <si>
    <t>H2O (Brij 30 2%)</t>
  </si>
  <si>
    <t>55-60 °C</t>
  </si>
  <si>
    <t>Angew.Chem. 2021, 133, 4204</t>
  </si>
  <si>
    <t>should also work with XantPhos Pd G4</t>
  </si>
  <si>
    <t>Ullmann cross-coupling</t>
  </si>
  <si>
    <t>Ligand</t>
  </si>
  <si>
    <t>Ar-Br or I</t>
  </si>
  <si>
    <t>R2-NHR</t>
  </si>
  <si>
    <t>CuI 0.10 equiv.</t>
  </si>
  <si>
    <t>N,N-dimethylcyclohexane or proline 0.20 equiv.</t>
  </si>
  <si>
    <t>40 - 100 °C</t>
  </si>
  <si>
    <t>Ar-Cl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</si>
  <si>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 tBuONa</t>
    </r>
  </si>
  <si>
    <t>different sources of Cu</t>
  </si>
  <si>
    <t>Ma's ligand</t>
  </si>
  <si>
    <t>DMSO or tBuOH</t>
  </si>
  <si>
    <t>120 °C</t>
  </si>
  <si>
    <t>see Summary Ma's ligands tab</t>
  </si>
  <si>
    <t>Aryl alcohol</t>
  </si>
  <si>
    <t>picolinic acid 0.20 equiv.</t>
  </si>
  <si>
    <t>J. Org. Chem. 2010, 75, 1791</t>
  </si>
  <si>
    <t>Ar-I</t>
  </si>
  <si>
    <t>Aryl or acyclic alcohol</t>
  </si>
  <si>
    <t>1,10-phenanthroline 0.20 equiv.</t>
  </si>
  <si>
    <r>
      <t xml:space="preserve">toluene or alcohol </t>
    </r>
    <r>
      <rPr>
        <b/>
        <sz val="11"/>
        <color theme="1"/>
        <rFont val="Calibri"/>
        <family val="2"/>
        <scheme val="minor"/>
      </rPr>
      <t>(see comments)</t>
    </r>
  </si>
  <si>
    <t>J. Org. Chem. 2008, 73, 284</t>
  </si>
  <si>
    <r>
      <rPr>
        <b/>
        <sz val="11"/>
        <color theme="1"/>
        <rFont val="Calibri"/>
        <family val="2"/>
        <scheme val="minor"/>
      </rPr>
      <t>acyclic secondary alcohols</t>
    </r>
    <r>
      <rPr>
        <sz val="11"/>
        <color theme="1"/>
        <rFont val="Calibri"/>
        <family val="2"/>
        <scheme val="minor"/>
      </rPr>
      <t xml:space="preserve"> only couple when </t>
    </r>
    <r>
      <rPr>
        <b/>
        <sz val="11"/>
        <color theme="1"/>
        <rFont val="Calibri"/>
        <family val="2"/>
        <scheme val="minor"/>
      </rPr>
      <t>used as solvent</t>
    </r>
  </si>
  <si>
    <t>Aryl sulfonimide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</si>
  <si>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2.5 equiv.</t>
    </r>
  </si>
  <si>
    <t>CuI 0.20 equiv.</t>
  </si>
  <si>
    <t>water (TPGS 2%)</t>
  </si>
  <si>
    <t>50 °C</t>
  </si>
  <si>
    <t>22-5566</t>
  </si>
  <si>
    <t>Amide / Carbamate, Heterocycles</t>
  </si>
  <si>
    <t>NaOtBu 2.0 equiv.</t>
  </si>
  <si>
    <r>
      <t>CuBr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 equiv</t>
    </r>
  </si>
  <si>
    <t>(R,R)-N,N′-Dimethyl-1,2-cyclohexanediamine 0.01 equiv. + D-Glucose 0.01 equiv.</t>
  </si>
  <si>
    <t>Chem.Eur.J. 2017, 23, 13676</t>
  </si>
  <si>
    <t>Amide / Carbamate, sulfonimide</t>
  </si>
  <si>
    <t>K2CO3 2.0 equiv.</t>
  </si>
  <si>
    <t>CuI 0.1 equiv</t>
  </si>
  <si>
    <t xml:space="preserve">(R,R)-N,N′-Dimethyl-1,2-cyclohexanediamine 0.1 equiv. </t>
  </si>
  <si>
    <t>Toluene (1M)</t>
  </si>
  <si>
    <t>110°C</t>
  </si>
  <si>
    <t>R2-NHR 1.5equiv.</t>
  </si>
  <si>
    <t>KOH 0.6 equiv.</t>
  </si>
  <si>
    <t>CuI 0.05 equiv</t>
  </si>
  <si>
    <t>BTMPO 0.1equiv.</t>
  </si>
  <si>
    <t>EtOH (1M)</t>
  </si>
  <si>
    <t>Ar-Br or I hindered</t>
  </si>
  <si>
    <t>K3PO4 2 equiv.</t>
  </si>
  <si>
    <t>CuBr 0.05 equiv</t>
  </si>
  <si>
    <t>2,2,6,6-tetramethylheptane-3,5-dione 0.05equiv.</t>
  </si>
  <si>
    <t>Copper sources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</si>
  <si>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CuI &gt; CuBr &gt; CuCl</t>
    </r>
  </si>
  <si>
    <t>ArI &gt; ArBr</t>
  </si>
  <si>
    <t>ArCl very challenging → Ma's oxalic amides</t>
  </si>
  <si>
    <r>
      <t xml:space="preserve">For coupling of </t>
    </r>
    <r>
      <rPr>
        <b/>
        <sz val="11"/>
        <rFont val="Calibri"/>
        <family val="2"/>
        <scheme val="minor"/>
      </rPr>
      <t>thiols</t>
    </r>
    <r>
      <rPr>
        <sz val="11"/>
        <rFont val="Calibri"/>
        <family val="2"/>
        <scheme val="minor"/>
      </rPr>
      <t xml:space="preserve">, most common to use </t>
    </r>
    <r>
      <rPr>
        <b/>
        <sz val="11"/>
        <rFont val="Calibri"/>
        <family val="2"/>
        <scheme val="minor"/>
      </rPr>
      <t>Pd-catalysed conditions</t>
    </r>
    <r>
      <rPr>
        <sz val="11"/>
        <rFont val="Calibri"/>
        <family val="2"/>
        <scheme val="minor"/>
      </rPr>
      <t xml:space="preserve"> → with Cu, less well developed and generally limited to Ar-I</t>
    </r>
  </si>
  <si>
    <t>Conditions using Ma's ligands for Ullmann coupling</t>
  </si>
  <si>
    <t>Entry #</t>
  </si>
  <si>
    <t>Nucleophile</t>
  </si>
  <si>
    <t>Product</t>
  </si>
  <si>
    <t>Amount catalyst (equiv.)</t>
  </si>
  <si>
    <t>Amount ligand (equiv.)</t>
  </si>
  <si>
    <t>Temp. (° C)</t>
  </si>
  <si>
    <t>Yields (%)</t>
  </si>
  <si>
    <t>aliphatic secondary amine</t>
  </si>
  <si>
    <t>CuI</t>
  </si>
  <si>
    <t>0.05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</si>
  <si>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</si>
  <si>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t>50-97</t>
  </si>
  <si>
    <t>J. Am. Chem. Soc. 2015, 137, 37, 11942–11945</t>
  </si>
  <si>
    <t>amide / oxazolidinone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</si>
  <si>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</si>
  <si>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0.10</t>
  </si>
  <si>
    <t>L10</t>
  </si>
  <si>
    <t>54-92</t>
  </si>
  <si>
    <t>Org. Lett. 2017, 19, 18, 4864–4867</t>
  </si>
  <si>
    <r>
      <t>aqueous or gaseous NH</t>
    </r>
    <r>
      <rPr>
        <vertAlign val="subscript"/>
        <sz val="11"/>
        <color theme="1"/>
        <rFont val="Calibri"/>
        <family val="2"/>
        <scheme val="minor"/>
      </rPr>
      <t>3</t>
    </r>
  </si>
  <si>
    <t>0.05 - 0.10</t>
  </si>
  <si>
    <t>L3</t>
  </si>
  <si>
    <t>43-95</t>
  </si>
  <si>
    <t>Org. Lett. 2015, 17, 23, 5934–5937</t>
  </si>
  <si>
    <t>heteroaniline</t>
  </si>
  <si>
    <t>CuBr</t>
  </si>
  <si>
    <t>L12</t>
  </si>
  <si>
    <t>tBuONa</t>
  </si>
  <si>
    <t>56-90</t>
  </si>
  <si>
    <t>Org. Lett. 2019, 21, 17, 6874–6878</t>
  </si>
  <si>
    <t>phenol</t>
  </si>
  <si>
    <t>L14</t>
  </si>
  <si>
    <t>40-98</t>
  </si>
  <si>
    <t>Angew. Chem. Int. Ed. 2016, 55, 6211–6215</t>
  </si>
  <si>
    <t>alcohol and carbohydrate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</si>
  <si>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</si>
  <si>
    <t>L13</t>
  </si>
  <si>
    <t>DMF or dioxane</t>
  </si>
  <si>
    <t>42-99</t>
  </si>
  <si>
    <t>J. Am. Chem. Soc. 2019, 141, 8, 3541–3549</t>
  </si>
  <si>
    <t>KOH or LiOH</t>
  </si>
  <si>
    <r>
      <t>Cu(acac)</t>
    </r>
    <r>
      <rPr>
        <vertAlign val="subscript"/>
        <sz val="11"/>
        <color theme="1"/>
        <rFont val="Calibri"/>
        <family val="2"/>
        <scheme val="minor"/>
      </rPr>
      <t>2</t>
    </r>
  </si>
  <si>
    <t>L5</t>
  </si>
  <si>
    <r>
      <t>DMSO:H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4:1</t>
    </r>
  </si>
  <si>
    <t>52-96</t>
  </si>
  <si>
    <t>J. Am. Chem. Soc. 2016, 138, 41, 13493–13496</t>
  </si>
  <si>
    <r>
      <t>NaSO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Me</t>
    </r>
  </si>
  <si>
    <t>L23</t>
  </si>
  <si>
    <t>72-96</t>
  </si>
  <si>
    <t>Chin. J. Chem. 2017, 35, 1661-1664</t>
  </si>
  <si>
    <t>ethyl cyanoacetate</t>
  </si>
  <si>
    <t>L19</t>
  </si>
  <si>
    <t>iPrOH</t>
  </si>
  <si>
    <t>13-86</t>
  </si>
  <si>
    <t>Angew. Chem. Int. Ed. 2021, 60, 7082-7086</t>
  </si>
  <si>
    <t>diethyl malonate</t>
  </si>
  <si>
    <t>CuCl</t>
  </si>
  <si>
    <r>
      <t xml:space="preserve">EtOH (4 eq.) in </t>
    </r>
    <r>
      <rPr>
        <sz val="11"/>
        <color rgb="FFFF0000"/>
        <rFont val="Calibri"/>
        <family val="2"/>
        <scheme val="minor"/>
      </rPr>
      <t>dioxane</t>
    </r>
  </si>
  <si>
    <t>to be published</t>
  </si>
  <si>
    <t>primary sulfonamide</t>
  </si>
  <si>
    <t>L24</t>
  </si>
  <si>
    <t>ethylene glycol</t>
  </si>
  <si>
    <t>64-95</t>
  </si>
  <si>
    <t>Angew. Chem.Int. Ed. 2022, 61, e202210483</t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</si>
  <si>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generation bidentate ligands</t>
    </r>
  </si>
  <si>
    <t>General structure:</t>
  </si>
  <si>
    <t>CAS number</t>
  </si>
  <si>
    <t>Name</t>
  </si>
  <si>
    <t>Code ligand</t>
  </si>
  <si>
    <t>Börse available</t>
  </si>
  <si>
    <t>2903-48-2</t>
  </si>
  <si>
    <t>DMPAO</t>
  </si>
  <si>
    <r>
      <t xml:space="preserve">ü </t>
    </r>
    <r>
      <rPr>
        <sz val="11"/>
        <color theme="1"/>
        <rFont val="Calibri"/>
        <family val="2"/>
        <scheme val="minor"/>
      </rPr>
      <t>(CCL)</t>
    </r>
  </si>
  <si>
    <t>957476-07-2</t>
  </si>
  <si>
    <t>BTMPO</t>
  </si>
  <si>
    <t>ü</t>
  </si>
  <si>
    <t>1809289-04-0</t>
  </si>
  <si>
    <t>BPMPO</t>
  </si>
  <si>
    <t>21022-17-3</t>
  </si>
  <si>
    <t>BPPO</t>
  </si>
  <si>
    <t>L4</t>
  </si>
  <si>
    <t>1809288-95-6</t>
  </si>
  <si>
    <t>BHMPO</t>
  </si>
  <si>
    <t>91325-47-2</t>
  </si>
  <si>
    <t>BMPO</t>
  </si>
  <si>
    <t>L6</t>
  </si>
  <si>
    <t>1809288-98-9</t>
  </si>
  <si>
    <t>BBPO</t>
  </si>
  <si>
    <t>L7</t>
  </si>
  <si>
    <t>2180146-10-3</t>
  </si>
  <si>
    <t>MNAO</t>
  </si>
  <si>
    <t>L8</t>
  </si>
  <si>
    <t>69010-90-8</t>
  </si>
  <si>
    <t>BFMO</t>
  </si>
  <si>
    <t>L9</t>
  </si>
  <si>
    <t>920366-91-2</t>
  </si>
  <si>
    <t>BTMO</t>
  </si>
  <si>
    <t>14040-79-0</t>
  </si>
  <si>
    <t>DPEO</t>
  </si>
  <si>
    <t>L11</t>
  </si>
  <si>
    <t>3551-78-8</t>
  </si>
  <si>
    <t>DBO</t>
  </si>
  <si>
    <t>2281918-10-1</t>
  </si>
  <si>
    <t>BNMO</t>
  </si>
  <si>
    <t>1909333-82-9</t>
  </si>
  <si>
    <t>PMPBO</t>
  </si>
  <si>
    <t>1909333-78-3</t>
  </si>
  <si>
    <t>PPBO</t>
  </si>
  <si>
    <t>L15</t>
  </si>
  <si>
    <t>428840-15-7</t>
  </si>
  <si>
    <t>NFO</t>
  </si>
  <si>
    <t>L16</t>
  </si>
  <si>
    <t>2072109-00-1</t>
  </si>
  <si>
    <t>MNFO</t>
  </si>
  <si>
    <t>L17</t>
  </si>
  <si>
    <t>2072108-68-8</t>
  </si>
  <si>
    <t>MNBO</t>
  </si>
  <si>
    <t>L18</t>
  </si>
  <si>
    <t>2611225-93-3</t>
  </si>
  <si>
    <t>MNPMO</t>
  </si>
  <si>
    <t>2097754-96-4</t>
  </si>
  <si>
    <t>L20</t>
  </si>
  <si>
    <t>2757336-07-3</t>
  </si>
  <si>
    <t>L21</t>
  </si>
  <si>
    <t>2624073-04-5</t>
  </si>
  <si>
    <t>L22</t>
  </si>
  <si>
    <t>2170816-89-2</t>
  </si>
  <si>
    <t>HMNPC</t>
  </si>
  <si>
    <t>2844468-71-7</t>
  </si>
  <si>
    <t>not commercial, can be prepared from 22468-26-4</t>
  </si>
  <si>
    <t>amine_equiv</t>
  </si>
  <si>
    <t>base_equiv</t>
  </si>
  <si>
    <t>coupling_agent_equiv</t>
  </si>
  <si>
    <t>additive_equiv</t>
  </si>
  <si>
    <t>carboxylic_acid_equiv</t>
  </si>
  <si>
    <t>standard/no/decomposition/1</t>
  </si>
  <si>
    <t>standard/no/decomposition/2</t>
  </si>
  <si>
    <t>challenging</t>
  </si>
  <si>
    <t>rank</t>
  </si>
  <si>
    <t>output</t>
  </si>
  <si>
    <t>child_of</t>
  </si>
  <si>
    <t>level</t>
  </si>
  <si>
    <t>bool_1</t>
  </si>
  <si>
    <t>bool_2</t>
  </si>
  <si>
    <t>standard/yes/1</t>
  </si>
  <si>
    <t>standard/no/unreactive/no/1</t>
  </si>
  <si>
    <t>standard/no/unreactive/no/2</t>
  </si>
  <si>
    <t>standard/no/unreactive/yes/challenging/1</t>
  </si>
  <si>
    <t>standard/no/unreactive/yes/challenging/2</t>
  </si>
  <si>
    <t>standard/no/unreactive/yes/challenging/3</t>
  </si>
  <si>
    <t>EtOAc (7 mL/mmol)</t>
  </si>
  <si>
    <t>EtOAc (5 mL/mmol)</t>
  </si>
  <si>
    <t>Water (PS-750-M 3%)  (2 mL/mmol)</t>
  </si>
  <si>
    <t>CH3CN or EtOAc  (5 mL/mmol)</t>
  </si>
  <si>
    <t>Pyridine  (20 mL/mmol)</t>
  </si>
  <si>
    <t>CH3CN  (3.4 mL/mmol)</t>
  </si>
  <si>
    <t>25 up to 60 °C</t>
  </si>
  <si>
    <t>60°C</t>
  </si>
  <si>
    <t>25°C</t>
  </si>
  <si>
    <t>26 up to 60°C</t>
  </si>
  <si>
    <t>very challenging</t>
  </si>
  <si>
    <t>extremely challenging</t>
  </si>
  <si>
    <t>Level_1</t>
  </si>
  <si>
    <t>Level_2</t>
  </si>
  <si>
    <t>Level_3</t>
  </si>
  <si>
    <t>reacts normally</t>
  </si>
  <si>
    <t>decomposes</t>
  </si>
  <si>
    <t>is unreactive</t>
  </si>
  <si>
    <t>Water (Brij30 2%)/MeTHF (9:1) (12.5 mL/mmol)</t>
  </si>
  <si>
    <t>Dioxolane/H2O (5 mL/mmol)</t>
  </si>
  <si>
    <t>DMF  (10 mL/mmol)</t>
  </si>
  <si>
    <t>ACN/H2O (9:1) (1.3 mL/mmol)</t>
  </si>
  <si>
    <t>MeTHF  (2.5 mL/mmol</t>
  </si>
  <si>
    <t>H2O (TPGS 2%) (12 mL/mmol</t>
  </si>
  <si>
    <t>MeTHF/H2O (2:1) (5.7 mL/mmol</t>
  </si>
  <si>
    <t>ACN/H2O (9:1) or DMI  (5 mL/mmol</t>
  </si>
  <si>
    <t>cyanide_sources_equiv</t>
  </si>
  <si>
    <t>catalyst_equiv</t>
  </si>
  <si>
    <t>ligand_equiv</t>
  </si>
  <si>
    <t>catalys_equiv</t>
  </si>
  <si>
    <t>aryl_halide_equiv</t>
  </si>
  <si>
    <t>boronic_equiv</t>
  </si>
  <si>
    <t>boronic acid is unstable</t>
  </si>
  <si>
    <t>boronic acid is unreactive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</si>
</sst>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D0D0D"/>
      <name val="Calibri"/>
      <family val="2"/>
    </font>
    <font>
      <sz val="11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vertAlign val="superscript"/>
      <sz val="16"/>
      <color theme="1"/>
      <name val="Calibri"/>
      <family val="2"/>
      <scheme val="minor"/>
    </font>
    <font>
      <sz val="8.8000000000000007"/>
      <color theme="1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4" fillId="3" borderId="0" xfId="0" applyFont="1" applyFill="1" applyAlignment="1">
      <alignment horizontal="center" vertical="center" wrapText="1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9" fillId="0" borderId="0" xfId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1" applyAlignment="1">
      <alignment horizontal="center" wrapText="1"/>
    </xf>
    <xf numFmtId="0" fontId="18" fillId="2" borderId="0" xfId="0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4" xfId="0" applyBorder="1"/>
    <xf numFmtId="0" fontId="24" fillId="4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9" fillId="2" borderId="0" xfId="1" applyFill="1" applyAlignment="1">
      <alignment horizontal="center" vertical="center"/>
    </xf>
    <xf numFmtId="0" fontId="4" fillId="0" borderId="4" xfId="0" applyFont="1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vertical="center"/>
    </xf>
    <xf numFmtId="0" fontId="0" fillId="2" borderId="4" xfId="0" applyFill="1" applyBorder="1"/>
    <xf numFmtId="0" fontId="19" fillId="2" borderId="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4" fillId="6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1" fillId="6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9" fillId="0" borderId="4" xfId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9" fillId="2" borderId="0" xfId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9" fillId="2" borderId="4" xfId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/>
    </xf>
    <xf numFmtId="0" fontId="18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3" fillId="7" borderId="0" xfId="1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/>
    </xf>
    <xf numFmtId="0" fontId="19" fillId="8" borderId="0" xfId="0" applyFont="1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19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9" fillId="6" borderId="0" xfId="1" applyFill="1" applyAlignment="1">
      <alignment horizontal="center" vertical="center"/>
    </xf>
    <xf numFmtId="0" fontId="9" fillId="6" borderId="0" xfId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3" fillId="6" borderId="0" xfId="1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6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31" fillId="9" borderId="12" xfId="0" applyFont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wrapText="1"/>
    </xf>
    <xf numFmtId="0" fontId="33" fillId="10" borderId="12" xfId="0" applyFont="1" applyFill="1" applyBorder="1" applyAlignment="1">
      <alignment wrapText="1"/>
    </xf>
    <xf numFmtId="0" fontId="33" fillId="0" borderId="1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wrapText="1"/>
    </xf>
    <xf numFmtId="0" fontId="9" fillId="10" borderId="12" xfId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18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3" xfId="0" applyBorder="1"/>
    <xf numFmtId="0" fontId="19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3" xfId="0" applyFont="1" applyBorder="1"/>
    <xf numFmtId="0" fontId="1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8" fillId="0" borderId="0" xfId="0" applyFont="1"/>
    <xf numFmtId="0" fontId="33" fillId="0" borderId="12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0" xfId="0" applyFill="1"/>
    <xf numFmtId="0" fontId="33" fillId="0" borderId="15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wrapText="1"/>
    </xf>
    <xf numFmtId="0" fontId="22" fillId="0" borderId="14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horizontal="center" vertical="center" wrapText="1"/>
    </xf>
    <xf numFmtId="0" fontId="31" fillId="9" borderId="18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horizontal="left" vertical="center" wrapText="1"/>
    </xf>
    <xf numFmtId="0" fontId="33" fillId="14" borderId="12" xfId="0" applyFont="1" applyFill="1" applyBorder="1" applyAlignment="1">
      <alignment horizontal="left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31" fillId="0" borderId="21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wrapText="1"/>
    </xf>
    <xf numFmtId="0" fontId="33" fillId="0" borderId="24" xfId="0" applyFont="1" applyFill="1" applyBorder="1" applyAlignment="1">
      <alignment wrapText="1"/>
    </xf>
    <xf numFmtId="0" fontId="0" fillId="0" borderId="19" xfId="0" applyFill="1" applyBorder="1"/>
    <xf numFmtId="0" fontId="9" fillId="0" borderId="19" xfId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 wrapText="1"/>
    </xf>
    <xf numFmtId="0" fontId="33" fillId="0" borderId="24" xfId="0" applyFont="1" applyFill="1" applyBorder="1" applyAlignment="1">
      <alignment horizontal="center" vertical="center" wrapText="1"/>
    </xf>
    <xf numFmtId="0" fontId="33" fillId="0" borderId="25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 wrapText="1"/>
    </xf>
    <xf numFmtId="0" fontId="24" fillId="0" borderId="26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wrapText="1"/>
    </xf>
    <xf numFmtId="0" fontId="0" fillId="0" borderId="26" xfId="0" applyFill="1" applyBorder="1"/>
    <xf numFmtId="0" fontId="0" fillId="0" borderId="26" xfId="0" applyFill="1" applyBorder="1" applyAlignment="1">
      <alignment horizontal="center" vertical="center"/>
    </xf>
    <xf numFmtId="0" fontId="33" fillId="0" borderId="27" xfId="0" applyFont="1" applyFill="1" applyBorder="1" applyAlignment="1">
      <alignment wrapText="1"/>
    </xf>
    <xf numFmtId="0" fontId="31" fillId="0" borderId="16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37" fillId="0" borderId="8" xfId="0" applyFont="1" applyFill="1" applyBorder="1"/>
    <xf numFmtId="0" fontId="33" fillId="0" borderId="8" xfId="0" applyFont="1" applyFill="1" applyBorder="1" applyAlignment="1">
      <alignment wrapText="1"/>
    </xf>
    <xf numFmtId="0" fontId="11" fillId="0" borderId="8" xfId="1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4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tmp"/><Relationship Id="rId2" Type="http://schemas.openxmlformats.org/officeDocument/2006/relationships/image" Target="../media/image26.tmp"/><Relationship Id="rId1" Type="http://schemas.openxmlformats.org/officeDocument/2006/relationships/image" Target="../media/image25.tmp"/><Relationship Id="rId5" Type="http://schemas.openxmlformats.org/officeDocument/2006/relationships/image" Target="../media/image29.emf"/><Relationship Id="rId4" Type="http://schemas.openxmlformats.org/officeDocument/2006/relationships/image" Target="../media/image28.tmp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tmp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tmp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tmp"/><Relationship Id="rId7" Type="http://schemas.openxmlformats.org/officeDocument/2006/relationships/image" Target="../media/image20.emf"/><Relationship Id="rId2" Type="http://schemas.openxmlformats.org/officeDocument/2006/relationships/image" Target="../media/image15.tmp"/><Relationship Id="rId1" Type="http://schemas.openxmlformats.org/officeDocument/2006/relationships/image" Target="../media/image14.tmp"/><Relationship Id="rId6" Type="http://schemas.openxmlformats.org/officeDocument/2006/relationships/image" Target="../media/image19.tmp"/><Relationship Id="rId5" Type="http://schemas.openxmlformats.org/officeDocument/2006/relationships/image" Target="../media/image18.tmp"/><Relationship Id="rId4" Type="http://schemas.openxmlformats.org/officeDocument/2006/relationships/image" Target="../media/image17.tmp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tmp"/><Relationship Id="rId3" Type="http://schemas.openxmlformats.org/officeDocument/2006/relationships/image" Target="../media/image48.tmp"/><Relationship Id="rId7" Type="http://schemas.openxmlformats.org/officeDocument/2006/relationships/image" Target="../media/image52.tmp"/><Relationship Id="rId12" Type="http://schemas.openxmlformats.org/officeDocument/2006/relationships/image" Target="../media/image57.emf"/><Relationship Id="rId2" Type="http://schemas.openxmlformats.org/officeDocument/2006/relationships/image" Target="../media/image47.tmp"/><Relationship Id="rId1" Type="http://schemas.openxmlformats.org/officeDocument/2006/relationships/image" Target="../media/image46.tmp"/><Relationship Id="rId6" Type="http://schemas.openxmlformats.org/officeDocument/2006/relationships/image" Target="../media/image51.tmp"/><Relationship Id="rId11" Type="http://schemas.openxmlformats.org/officeDocument/2006/relationships/image" Target="../media/image56.tmp"/><Relationship Id="rId5" Type="http://schemas.openxmlformats.org/officeDocument/2006/relationships/image" Target="../media/image50.tmp"/><Relationship Id="rId10" Type="http://schemas.openxmlformats.org/officeDocument/2006/relationships/image" Target="../media/image55.tmp"/><Relationship Id="rId4" Type="http://schemas.openxmlformats.org/officeDocument/2006/relationships/image" Target="../media/image49.tmp"/><Relationship Id="rId9" Type="http://schemas.openxmlformats.org/officeDocument/2006/relationships/image" Target="../media/image54.tmp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tmp"/><Relationship Id="rId13" Type="http://schemas.openxmlformats.org/officeDocument/2006/relationships/image" Target="../media/image70.tmp"/><Relationship Id="rId18" Type="http://schemas.openxmlformats.org/officeDocument/2006/relationships/image" Target="../media/image75.tmp"/><Relationship Id="rId3" Type="http://schemas.openxmlformats.org/officeDocument/2006/relationships/image" Target="../media/image60.tmp"/><Relationship Id="rId21" Type="http://schemas.openxmlformats.org/officeDocument/2006/relationships/image" Target="../media/image78.tmp"/><Relationship Id="rId7" Type="http://schemas.openxmlformats.org/officeDocument/2006/relationships/image" Target="../media/image64.tmp"/><Relationship Id="rId12" Type="http://schemas.openxmlformats.org/officeDocument/2006/relationships/image" Target="../media/image69.tmp"/><Relationship Id="rId17" Type="http://schemas.openxmlformats.org/officeDocument/2006/relationships/image" Target="../media/image74.tmp"/><Relationship Id="rId25" Type="http://schemas.openxmlformats.org/officeDocument/2006/relationships/image" Target="../media/image82.emf"/><Relationship Id="rId2" Type="http://schemas.openxmlformats.org/officeDocument/2006/relationships/image" Target="../media/image59.tmp"/><Relationship Id="rId16" Type="http://schemas.openxmlformats.org/officeDocument/2006/relationships/image" Target="../media/image73.tmp"/><Relationship Id="rId20" Type="http://schemas.openxmlformats.org/officeDocument/2006/relationships/image" Target="../media/image77.tmp"/><Relationship Id="rId1" Type="http://schemas.openxmlformats.org/officeDocument/2006/relationships/image" Target="../media/image58.tmp"/><Relationship Id="rId6" Type="http://schemas.openxmlformats.org/officeDocument/2006/relationships/image" Target="../media/image63.tmp"/><Relationship Id="rId11" Type="http://schemas.openxmlformats.org/officeDocument/2006/relationships/image" Target="../media/image68.tmp"/><Relationship Id="rId24" Type="http://schemas.openxmlformats.org/officeDocument/2006/relationships/image" Target="../media/image81.tmp"/><Relationship Id="rId5" Type="http://schemas.openxmlformats.org/officeDocument/2006/relationships/image" Target="../media/image62.tmp"/><Relationship Id="rId15" Type="http://schemas.openxmlformats.org/officeDocument/2006/relationships/image" Target="../media/image72.tmp"/><Relationship Id="rId23" Type="http://schemas.openxmlformats.org/officeDocument/2006/relationships/image" Target="../media/image80.tmp"/><Relationship Id="rId10" Type="http://schemas.openxmlformats.org/officeDocument/2006/relationships/image" Target="../media/image67.tmp"/><Relationship Id="rId19" Type="http://schemas.openxmlformats.org/officeDocument/2006/relationships/image" Target="../media/image76.tmp"/><Relationship Id="rId4" Type="http://schemas.openxmlformats.org/officeDocument/2006/relationships/image" Target="../media/image61.tmp"/><Relationship Id="rId9" Type="http://schemas.openxmlformats.org/officeDocument/2006/relationships/image" Target="../media/image66.tmp"/><Relationship Id="rId14" Type="http://schemas.openxmlformats.org/officeDocument/2006/relationships/image" Target="../media/image71.tmp"/><Relationship Id="rId22" Type="http://schemas.openxmlformats.org/officeDocument/2006/relationships/image" Target="../media/image79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739378</xdr:colOff>
      <xdr:row>4</xdr:row>
      <xdr:rowOff>332185</xdr:rowOff>
    </xdr:from>
    <xdr:to>
      <xdr:col>3</xdr:col>
      <xdr:colOff>1432322</xdr:colOff>
      <xdr:row>4</xdr:row>
      <xdr:rowOff>810816</xdr:rowOff>
    </xdr:to>
    <xdr:pic>
      <xdr:nvPicPr>
        <xdr:cNvPr id="42" name="Picture 41" descr="Insight 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878" y="1627585"/>
          <a:ext cx="692944" cy="478631"/>
        </a:xfrm>
        <a:prstGeom prst="rect">
          <a:avLst/>
        </a:prstGeom>
      </xdr:spPr>
    </xdr:pic>
    <xdr:clientData/>
  </xdr:twoCellAnchor>
  <xdr:twoCellAnchor editAs="oneCell">
    <xdr:from>
      <xdr:col>3</xdr:col>
      <xdr:colOff>869156</xdr:colOff>
      <xdr:row>5</xdr:row>
      <xdr:rowOff>275035</xdr:rowOff>
    </xdr:from>
    <xdr:to>
      <xdr:col>3</xdr:col>
      <xdr:colOff>1226344</xdr:colOff>
      <xdr:row>5</xdr:row>
      <xdr:rowOff>867966</xdr:rowOff>
    </xdr:to>
    <xdr:pic>
      <xdr:nvPicPr>
        <xdr:cNvPr id="44" name="Picture 43" descr="Insight 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656" y="2713435"/>
          <a:ext cx="357188" cy="592931"/>
        </a:xfrm>
        <a:prstGeom prst="rect">
          <a:avLst/>
        </a:prstGeom>
      </xdr:spPr>
    </xdr:pic>
    <xdr:clientData/>
  </xdr:twoCellAnchor>
  <xdr:twoCellAnchor editAs="oneCell">
    <xdr:from>
      <xdr:col>3</xdr:col>
      <xdr:colOff>497681</xdr:colOff>
      <xdr:row>6</xdr:row>
      <xdr:rowOff>196453</xdr:rowOff>
    </xdr:from>
    <xdr:to>
      <xdr:col>3</xdr:col>
      <xdr:colOff>1597819</xdr:colOff>
      <xdr:row>6</xdr:row>
      <xdr:rowOff>946547</xdr:rowOff>
    </xdr:to>
    <xdr:pic>
      <xdr:nvPicPr>
        <xdr:cNvPr id="46" name="Picture 45" descr="Insight 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7181" y="3777853"/>
          <a:ext cx="1100138" cy="750094"/>
        </a:xfrm>
        <a:prstGeom prst="rect">
          <a:avLst/>
        </a:prstGeom>
      </xdr:spPr>
    </xdr:pic>
    <xdr:clientData/>
  </xdr:twoCellAnchor>
  <xdr:twoCellAnchor editAs="oneCell">
    <xdr:from>
      <xdr:col>3</xdr:col>
      <xdr:colOff>840581</xdr:colOff>
      <xdr:row>7</xdr:row>
      <xdr:rowOff>371475</xdr:rowOff>
    </xdr:from>
    <xdr:to>
      <xdr:col>3</xdr:col>
      <xdr:colOff>1254919</xdr:colOff>
      <xdr:row>7</xdr:row>
      <xdr:rowOff>771525</xdr:rowOff>
    </xdr:to>
    <xdr:pic>
      <xdr:nvPicPr>
        <xdr:cNvPr id="48" name="Picture 47" descr="Insight 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081" y="5095875"/>
          <a:ext cx="414338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9</xdr:row>
      <xdr:rowOff>175022</xdr:rowOff>
    </xdr:from>
    <xdr:to>
      <xdr:col>3</xdr:col>
      <xdr:colOff>1304925</xdr:colOff>
      <xdr:row>9</xdr:row>
      <xdr:rowOff>967978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185422"/>
          <a:ext cx="514350" cy="792956"/>
        </a:xfrm>
        <a:prstGeom prst="rect">
          <a:avLst/>
        </a:prstGeom>
      </xdr:spPr>
    </xdr:pic>
    <xdr:clientData/>
  </xdr:twoCellAnchor>
  <xdr:twoCellAnchor editAs="oneCell">
    <xdr:from>
      <xdr:col>3</xdr:col>
      <xdr:colOff>701278</xdr:colOff>
      <xdr:row>10</xdr:row>
      <xdr:rowOff>353616</xdr:rowOff>
    </xdr:from>
    <xdr:to>
      <xdr:col>3</xdr:col>
      <xdr:colOff>1394222</xdr:colOff>
      <xdr:row>10</xdr:row>
      <xdr:rowOff>789385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778" y="8507016"/>
          <a:ext cx="692944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872728</xdr:colOff>
      <xdr:row>11</xdr:row>
      <xdr:rowOff>75009</xdr:rowOff>
    </xdr:from>
    <xdr:to>
      <xdr:col>3</xdr:col>
      <xdr:colOff>1222772</xdr:colOff>
      <xdr:row>11</xdr:row>
      <xdr:rowOff>1067990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9371409"/>
          <a:ext cx="350044" cy="992981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611981</xdr:colOff>
      <xdr:row>12</xdr:row>
      <xdr:rowOff>232172</xdr:rowOff>
    </xdr:from>
    <xdr:to>
      <xdr:col>3</xdr:col>
      <xdr:colOff>1483519</xdr:colOff>
      <xdr:row>12</xdr:row>
      <xdr:rowOff>910828</xdr:rowOff>
    </xdr:to>
    <xdr:pic>
      <xdr:nvPicPr>
        <xdr:cNvPr id="58" name="Picture 57" descr="Insight 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481" y="10671572"/>
          <a:ext cx="871538" cy="678656"/>
        </a:xfrm>
        <a:prstGeom prst="rect">
          <a:avLst/>
        </a:prstGeom>
      </xdr:spPr>
    </xdr:pic>
    <xdr:clientData/>
  </xdr:twoCellAnchor>
  <xdr:twoCellAnchor editAs="oneCell">
    <xdr:from>
      <xdr:col>3</xdr:col>
      <xdr:colOff>747713</xdr:colOff>
      <xdr:row>13</xdr:row>
      <xdr:rowOff>264319</xdr:rowOff>
    </xdr:from>
    <xdr:to>
      <xdr:col>3</xdr:col>
      <xdr:colOff>1347788</xdr:colOff>
      <xdr:row>13</xdr:row>
      <xdr:rowOff>878682</xdr:rowOff>
    </xdr:to>
    <xdr:pic>
      <xdr:nvPicPr>
        <xdr:cNvPr id="60" name="Picture 59" descr="Insight 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213" y="11846719"/>
          <a:ext cx="600075" cy="614363"/>
        </a:xfrm>
        <a:prstGeom prst="rect">
          <a:avLst/>
        </a:prstGeom>
      </xdr:spPr>
    </xdr:pic>
    <xdr:clientData/>
  </xdr:twoCellAnchor>
  <xdr:oneCellAnchor>
    <xdr:from>
      <xdr:col>3</xdr:col>
      <xdr:colOff>872728</xdr:colOff>
      <xdr:row>17</xdr:row>
      <xdr:rowOff>203597</xdr:rowOff>
    </xdr:from>
    <xdr:ext cx="350044" cy="735806"/>
    <xdr:pic>
      <xdr:nvPicPr>
        <xdr:cNvPr id="126" name="Picture 125" descr="Insight 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14071997"/>
          <a:ext cx="350044" cy="735806"/>
        </a:xfrm>
        <a:prstGeom prst="rect">
          <a:avLst/>
        </a:prstGeom>
      </xdr:spPr>
    </xdr:pic>
    <xdr:clientData/>
  </xdr:oneCellAnchor>
  <xdr:oneCellAnchor>
    <xdr:from>
      <xdr:col>3</xdr:col>
      <xdr:colOff>565547</xdr:colOff>
      <xdr:row>18</xdr:row>
      <xdr:rowOff>253603</xdr:rowOff>
    </xdr:from>
    <xdr:ext cx="964406" cy="635794"/>
    <xdr:pic>
      <xdr:nvPicPr>
        <xdr:cNvPr id="127" name="Picture 126" descr="Insight 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5047" y="15265003"/>
          <a:ext cx="964406" cy="635794"/>
        </a:xfrm>
        <a:prstGeom prst="rect">
          <a:avLst/>
        </a:prstGeom>
      </xdr:spPr>
    </xdr:pic>
    <xdr:clientData/>
  </xdr:oneCellAnchor>
  <xdr:oneCellAnchor>
    <xdr:from>
      <xdr:col>3</xdr:col>
      <xdr:colOff>790575</xdr:colOff>
      <xdr:row>19</xdr:row>
      <xdr:rowOff>260747</xdr:rowOff>
    </xdr:from>
    <xdr:ext cx="514350" cy="621506"/>
    <xdr:pic>
      <xdr:nvPicPr>
        <xdr:cNvPr id="128" name="Picture 127" descr="Insight 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6415147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3</xdr:col>
      <xdr:colOff>672703</xdr:colOff>
      <xdr:row>8</xdr:row>
      <xdr:rowOff>417909</xdr:rowOff>
    </xdr:from>
    <xdr:to>
      <xdr:col>3</xdr:col>
      <xdr:colOff>1422797</xdr:colOff>
      <xdr:row>8</xdr:row>
      <xdr:rowOff>725090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DB3342A-0B14-F8DB-09BE-6B215BA68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6285309"/>
          <a:ext cx="750094" cy="3071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4</xdr:row>
      <xdr:rowOff>365760</xdr:rowOff>
    </xdr:from>
    <xdr:to>
      <xdr:col>3</xdr:col>
      <xdr:colOff>1546860</xdr:colOff>
      <xdr:row>4</xdr:row>
      <xdr:rowOff>899160</xdr:rowOff>
    </xdr:to>
    <xdr:sp macro="" textlink="">
      <xdr:nvSpPr>
        <xdr:cNvPr id="61448" name="Object 8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05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1193006</xdr:colOff>
      <xdr:row>12</xdr:row>
      <xdr:rowOff>125016</xdr:rowOff>
    </xdr:from>
    <xdr:to>
      <xdr:col>3</xdr:col>
      <xdr:colOff>521493</xdr:colOff>
      <xdr:row>12</xdr:row>
      <xdr:rowOff>1218009</xdr:rowOff>
    </xdr:to>
    <xdr:pic>
      <xdr:nvPicPr>
        <xdr:cNvPr id="9" name="Picture 2" descr="Insight Pictur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5163741"/>
          <a:ext cx="1042987" cy="1092993"/>
        </a:xfrm>
        <a:prstGeom prst="rect">
          <a:avLst/>
        </a:prstGeom>
      </xdr:spPr>
    </xdr:pic>
    <xdr:clientData/>
  </xdr:twoCellAnchor>
  <xdr:twoCellAnchor editAs="oneCell">
    <xdr:from>
      <xdr:col>4</xdr:col>
      <xdr:colOff>1100138</xdr:colOff>
      <xdr:row>12</xdr:row>
      <xdr:rowOff>332184</xdr:rowOff>
    </xdr:from>
    <xdr:to>
      <xdr:col>5</xdr:col>
      <xdr:colOff>947738</xdr:colOff>
      <xdr:row>12</xdr:row>
      <xdr:rowOff>1010840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4138" y="5370909"/>
          <a:ext cx="1562100" cy="678656"/>
        </a:xfrm>
        <a:prstGeom prst="rect">
          <a:avLst/>
        </a:prstGeom>
      </xdr:spPr>
    </xdr:pic>
    <xdr:clientData/>
  </xdr:twoCellAnchor>
  <xdr:twoCellAnchor editAs="oneCell">
    <xdr:from>
      <xdr:col>2</xdr:col>
      <xdr:colOff>1193006</xdr:colOff>
      <xdr:row>13</xdr:row>
      <xdr:rowOff>164306</xdr:rowOff>
    </xdr:from>
    <xdr:to>
      <xdr:col>3</xdr:col>
      <xdr:colOff>521494</xdr:colOff>
      <xdr:row>13</xdr:row>
      <xdr:rowOff>1178719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6546056"/>
          <a:ext cx="1042988" cy="1014413"/>
        </a:xfrm>
        <a:prstGeom prst="rect">
          <a:avLst/>
        </a:prstGeom>
      </xdr:spPr>
    </xdr:pic>
    <xdr:clientData/>
  </xdr:twoCellAnchor>
  <xdr:twoCellAnchor editAs="oneCell">
    <xdr:from>
      <xdr:col>4</xdr:col>
      <xdr:colOff>1098947</xdr:colOff>
      <xdr:row>13</xdr:row>
      <xdr:rowOff>332184</xdr:rowOff>
    </xdr:from>
    <xdr:to>
      <xdr:col>5</xdr:col>
      <xdr:colOff>948928</xdr:colOff>
      <xdr:row>13</xdr:row>
      <xdr:rowOff>1010840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947" y="6713934"/>
          <a:ext cx="1564481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</xdr:row>
      <xdr:rowOff>457200</xdr:rowOff>
    </xdr:from>
    <xdr:to>
      <xdr:col>4</xdr:col>
      <xdr:colOff>0</xdr:colOff>
      <xdr:row>4</xdr:row>
      <xdr:rowOff>1123950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C0456D96-241C-C44B-B968-904CF34C5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752600"/>
          <a:ext cx="48672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4</xdr:row>
      <xdr:rowOff>289560</xdr:rowOff>
    </xdr:from>
    <xdr:to>
      <xdr:col>4</xdr:col>
      <xdr:colOff>83820</xdr:colOff>
      <xdr:row>4</xdr:row>
      <xdr:rowOff>982980</xdr:rowOff>
    </xdr:to>
    <xdr:sp macro="" textlink="">
      <xdr:nvSpPr>
        <xdr:cNvPr id="62466" name="Object 2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06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314325</xdr:colOff>
      <xdr:row>4</xdr:row>
      <xdr:rowOff>361950</xdr:rowOff>
    </xdr:from>
    <xdr:to>
      <xdr:col>4</xdr:col>
      <xdr:colOff>104775</xdr:colOff>
      <xdr:row>4</xdr:row>
      <xdr:rowOff>1228725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CCFC719-04ED-D78D-72B3-0E33742C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657350"/>
          <a:ext cx="49339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4</xdr:row>
      <xdr:rowOff>228600</xdr:rowOff>
    </xdr:from>
    <xdr:to>
      <xdr:col>3</xdr:col>
      <xdr:colOff>617220</xdr:colOff>
      <xdr:row>4</xdr:row>
      <xdr:rowOff>1013460</xdr:rowOff>
    </xdr:to>
    <xdr:sp macro="" textlink="">
      <xdr:nvSpPr>
        <xdr:cNvPr id="63490" name="Object 2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7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419100</xdr:colOff>
      <xdr:row>4</xdr:row>
      <xdr:rowOff>285750</xdr:rowOff>
    </xdr:from>
    <xdr:to>
      <xdr:col>3</xdr:col>
      <xdr:colOff>771525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3A0C9BF-40D5-A4DD-A0BF-AD2F728C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"/>
          <a:ext cx="3781425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4</xdr:row>
      <xdr:rowOff>266700</xdr:rowOff>
    </xdr:from>
    <xdr:to>
      <xdr:col>3</xdr:col>
      <xdr:colOff>388620</xdr:colOff>
      <xdr:row>4</xdr:row>
      <xdr:rowOff>960120</xdr:rowOff>
    </xdr:to>
    <xdr:sp macro="" textlink="">
      <xdr:nvSpPr>
        <xdr:cNvPr id="64515" name="Object 3" hidden="1">
          <a:extLst>
            <a:ext uri="{63B3BB69-23CF-44E3-9099-C40C66FF867C}">
              <a14:compatExt xmlns:a14="http://schemas.microsoft.com/office/drawing/2010/main" spid="_x0000_s64515"/>
            </a:ext>
            <a:ext uri="{FF2B5EF4-FFF2-40B4-BE49-F238E27FC236}">
              <a16:creationId xmlns:a16="http://schemas.microsoft.com/office/drawing/2014/main" id="{00000000-0008-0000-0800-000003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137160</xdr:colOff>
      <xdr:row>19</xdr:row>
      <xdr:rowOff>259080</xdr:rowOff>
    </xdr:from>
    <xdr:to>
      <xdr:col>2</xdr:col>
      <xdr:colOff>3238500</xdr:colOff>
      <xdr:row>19</xdr:row>
      <xdr:rowOff>982980</xdr:rowOff>
    </xdr:to>
    <xdr:sp macro="" textlink="">
      <xdr:nvSpPr>
        <xdr:cNvPr id="64516" name="Object 4" hidden="1">
          <a:extLst>
            <a:ext uri="{63B3BB69-23CF-44E3-9099-C40C66FF867C}">
              <a14:compatExt xmlns:a14="http://schemas.microsoft.com/office/drawing/2010/main" spid="_x0000_s64516"/>
            </a:ext>
            <a:ext uri="{FF2B5EF4-FFF2-40B4-BE49-F238E27FC236}">
              <a16:creationId xmlns:a16="http://schemas.microsoft.com/office/drawing/2014/main" id="{00000000-0008-0000-0800-000004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457200</xdr:colOff>
      <xdr:row>4</xdr:row>
      <xdr:rowOff>333375</xdr:rowOff>
    </xdr:from>
    <xdr:to>
      <xdr:col>3</xdr:col>
      <xdr:colOff>485775</xdr:colOff>
      <xdr:row>4</xdr:row>
      <xdr:rowOff>1200150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E13049F-A99D-4F88-F22E-939103A0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8775"/>
          <a:ext cx="51244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171450</xdr:colOff>
      <xdr:row>19</xdr:row>
      <xdr:rowOff>323850</xdr:rowOff>
    </xdr:from>
    <xdr:to>
      <xdr:col>3</xdr:col>
      <xdr:colOff>0</xdr:colOff>
      <xdr:row>19</xdr:row>
      <xdr:rowOff>1228725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664A38E-7D1A-DF5F-23A6-0240EEC5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267575"/>
          <a:ext cx="3209925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1083469</xdr:colOff>
      <xdr:row>19</xdr:row>
      <xdr:rowOff>75009</xdr:rowOff>
    </xdr:from>
    <xdr:to>
      <xdr:col>5</xdr:col>
      <xdr:colOff>2297907</xdr:colOff>
      <xdr:row>19</xdr:row>
      <xdr:rowOff>1268015</xdr:rowOff>
    </xdr:to>
    <xdr:pic>
      <xdr:nvPicPr>
        <xdr:cNvPr id="5" name="Picture 5" descr="Insight Picture 5">
          <a:extLst>
            <a:ext uri="{FF2B5EF4-FFF2-40B4-BE49-F238E27FC236}">
              <a16:creationId xmlns:a16="http://schemas.microsoft.com/office/drawing/2014/main" id="{8C04D19D-BF5D-1169-A2A3-BE13E12C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2219" y="7628334"/>
          <a:ext cx="1214438" cy="1193006"/>
        </a:xfrm>
        <a:prstGeom prst="rect">
          <a:avLst/>
        </a:prstGeom>
      </xdr:spPr>
    </xdr:pic>
    <xdr:clientData/>
  </xdr:twoCellAnchor>
  <xdr:twoCellAnchor editAs="oneCell">
    <xdr:from>
      <xdr:col>6</xdr:col>
      <xdr:colOff>67866</xdr:colOff>
      <xdr:row>19</xdr:row>
      <xdr:rowOff>60722</xdr:rowOff>
    </xdr:from>
    <xdr:to>
      <xdr:col>6</xdr:col>
      <xdr:colOff>1646635</xdr:colOff>
      <xdr:row>19</xdr:row>
      <xdr:rowOff>1282303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5779FEE9-8F04-461E-3975-07D094E6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7991" y="7614047"/>
          <a:ext cx="1578769" cy="12215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228600</xdr:rowOff>
    </xdr:from>
    <xdr:to>
      <xdr:col>4</xdr:col>
      <xdr:colOff>746760</xdr:colOff>
      <xdr:row>4</xdr:row>
      <xdr:rowOff>975360</xdr:rowOff>
    </xdr:to>
    <xdr:sp macro="" textlink="">
      <xdr:nvSpPr>
        <xdr:cNvPr id="65544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00000000-0008-0000-0900-0000080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631031</xdr:colOff>
      <xdr:row>25</xdr:row>
      <xdr:rowOff>303609</xdr:rowOff>
    </xdr:from>
    <xdr:to>
      <xdr:col>3</xdr:col>
      <xdr:colOff>1416844</xdr:colOff>
      <xdr:row>25</xdr:row>
      <xdr:rowOff>1039415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531" y="9914334"/>
          <a:ext cx="785813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25</xdr:row>
      <xdr:rowOff>364331</xdr:rowOff>
    </xdr:from>
    <xdr:to>
      <xdr:col>4</xdr:col>
      <xdr:colOff>1398985</xdr:colOff>
      <xdr:row>25</xdr:row>
      <xdr:rowOff>978694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997505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27</xdr:row>
      <xdr:rowOff>303609</xdr:rowOff>
    </xdr:from>
    <xdr:to>
      <xdr:col>3</xdr:col>
      <xdr:colOff>1438275</xdr:colOff>
      <xdr:row>27</xdr:row>
      <xdr:rowOff>1039415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11638359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27</xdr:row>
      <xdr:rowOff>350044</xdr:rowOff>
    </xdr:from>
    <xdr:to>
      <xdr:col>4</xdr:col>
      <xdr:colOff>1398985</xdr:colOff>
      <xdr:row>27</xdr:row>
      <xdr:rowOff>992982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1168479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25</xdr:row>
      <xdr:rowOff>282178</xdr:rowOff>
    </xdr:from>
    <xdr:to>
      <xdr:col>5</xdr:col>
      <xdr:colOff>1524000</xdr:colOff>
      <xdr:row>25</xdr:row>
      <xdr:rowOff>1060847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892903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6</xdr:col>
      <xdr:colOff>631031</xdr:colOff>
      <xdr:row>25</xdr:row>
      <xdr:rowOff>282178</xdr:rowOff>
    </xdr:from>
    <xdr:to>
      <xdr:col>6</xdr:col>
      <xdr:colOff>1416844</xdr:colOff>
      <xdr:row>25</xdr:row>
      <xdr:rowOff>1060847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4156" y="98929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1547813</xdr:colOff>
      <xdr:row>27</xdr:row>
      <xdr:rowOff>182166</xdr:rowOff>
    </xdr:from>
    <xdr:to>
      <xdr:col>6</xdr:col>
      <xdr:colOff>500063</xdr:colOff>
      <xdr:row>27</xdr:row>
      <xdr:rowOff>1160860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63" y="11516916"/>
          <a:ext cx="1000125" cy="97869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4</xdr:row>
      <xdr:rowOff>285750</xdr:rowOff>
    </xdr:from>
    <xdr:to>
      <xdr:col>4</xdr:col>
      <xdr:colOff>933450</xdr:colOff>
      <xdr:row>4</xdr:row>
      <xdr:rowOff>1219200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FF452D10-18F6-8F84-2B3F-24EA7E34C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581150"/>
          <a:ext cx="58007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487680</xdr:colOff>
      <xdr:row>0</xdr:row>
      <xdr:rowOff>0</xdr:rowOff>
    </xdr:from>
    <xdr:to>
      <xdr:col>6</xdr:col>
      <xdr:colOff>746760</xdr:colOff>
      <xdr:row>1</xdr:row>
      <xdr:rowOff>222885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A167D318-0072-48BD-A5B9-3C2B5BDDAA92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0</xdr:rowOff>
    </xdr:from>
    <xdr:to>
      <xdr:col>2</xdr:col>
      <xdr:colOff>1068229</xdr:colOff>
      <xdr:row>1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9CAECB69-CEA4-4DC9-8ACB-E5486B1C4327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1</xdr:row>
      <xdr:rowOff>0</xdr:rowOff>
    </xdr:from>
    <xdr:to>
      <xdr:col>2</xdr:col>
      <xdr:colOff>1068229</xdr:colOff>
      <xdr:row>2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43AF67B8-C204-48D3-A25F-C2AB375CE97D}"/>
            </a:ext>
          </a:extLst>
        </xdr:cNvPr>
        <xdr:cNvSpPr/>
      </xdr:nvSpPr>
      <xdr:spPr bwMode="auto">
        <a:xfrm>
          <a:off x="487680" y="1524000"/>
          <a:ext cx="5733574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5</xdr:col>
      <xdr:colOff>631031</xdr:colOff>
      <xdr:row>4</xdr:row>
      <xdr:rowOff>60721</xdr:rowOff>
    </xdr:from>
    <xdr:to>
      <xdr:col>5</xdr:col>
      <xdr:colOff>1416844</xdr:colOff>
      <xdr:row>4</xdr:row>
      <xdr:rowOff>796528</xdr:rowOff>
    </xdr:to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CABAEBD0-45D5-48D2-A48F-F57CA7F63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1403746"/>
          <a:ext cx="785813" cy="735807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5</xdr:row>
      <xdr:rowOff>364331</xdr:rowOff>
    </xdr:from>
    <xdr:to>
      <xdr:col>5</xdr:col>
      <xdr:colOff>1398985</xdr:colOff>
      <xdr:row>5</xdr:row>
      <xdr:rowOff>978694</xdr:rowOff>
    </xdr:to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EB131BF4-46BB-4263-931C-AC973318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256460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60722</xdr:rowOff>
    </xdr:from>
    <xdr:to>
      <xdr:col>5</xdr:col>
      <xdr:colOff>1438275</xdr:colOff>
      <xdr:row>8</xdr:row>
      <xdr:rowOff>796528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5AD12F1C-E432-4D0C-B231-73ADE24B8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2875" y="6290072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9</xdr:row>
      <xdr:rowOff>350044</xdr:rowOff>
    </xdr:from>
    <xdr:to>
      <xdr:col>5</xdr:col>
      <xdr:colOff>1398985</xdr:colOff>
      <xdr:row>9</xdr:row>
      <xdr:rowOff>992982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8C66BBA9-BC95-4BB7-8C87-3278FDDF5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743664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6</xdr:row>
      <xdr:rowOff>282178</xdr:rowOff>
    </xdr:from>
    <xdr:to>
      <xdr:col>5</xdr:col>
      <xdr:colOff>1524000</xdr:colOff>
      <xdr:row>6</xdr:row>
      <xdr:rowOff>1060847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199D9660-EAA9-472E-8E34-7D68669B3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3825478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631031</xdr:colOff>
      <xdr:row>7</xdr:row>
      <xdr:rowOff>282178</xdr:rowOff>
    </xdr:from>
    <xdr:to>
      <xdr:col>5</xdr:col>
      <xdr:colOff>1416844</xdr:colOff>
      <xdr:row>7</xdr:row>
      <xdr:rowOff>1060847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B8EA90FE-50EF-48DC-8E67-4E80ADBBA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51685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11</xdr:row>
      <xdr:rowOff>64294</xdr:rowOff>
    </xdr:from>
    <xdr:to>
      <xdr:col>5</xdr:col>
      <xdr:colOff>1524000</xdr:colOff>
      <xdr:row>11</xdr:row>
      <xdr:rowOff>1040607</xdr:rowOff>
    </xdr:to>
    <xdr:pic>
      <xdr:nvPicPr>
        <xdr:cNvPr id="9" name="Picture 1" descr="Insight Picture 1">
          <a:extLst>
            <a:ext uri="{FF2B5EF4-FFF2-40B4-BE49-F238E27FC236}">
              <a16:creationId xmlns:a16="http://schemas.microsoft.com/office/drawing/2014/main" id="{D33FDE6E-01AE-4B27-9EDD-B51F959D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9836944"/>
          <a:ext cx="1000125" cy="976313"/>
        </a:xfrm>
        <a:prstGeom prst="rect">
          <a:avLst/>
        </a:prstGeom>
      </xdr:spPr>
    </xdr:pic>
    <xdr:clientData/>
  </xdr:twoCellAnchor>
  <xdr:oneCellAnchor>
    <xdr:from>
      <xdr:col>5</xdr:col>
      <xdr:colOff>523875</xdr:colOff>
      <xdr:row>10</xdr:row>
      <xdr:rowOff>182166</xdr:rowOff>
    </xdr:from>
    <xdr:ext cx="1000125" cy="978694"/>
    <xdr:pic>
      <xdr:nvPicPr>
        <xdr:cNvPr id="10" name="Picture 10" descr="Insight Picture 10">
          <a:extLst>
            <a:ext uri="{FF2B5EF4-FFF2-40B4-BE49-F238E27FC236}">
              <a16:creationId xmlns:a16="http://schemas.microsoft.com/office/drawing/2014/main" id="{FD39737F-0472-45C4-972D-84A37441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8611791"/>
          <a:ext cx="1000125" cy="97869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327660</xdr:rowOff>
    </xdr:from>
    <xdr:to>
      <xdr:col>3</xdr:col>
      <xdr:colOff>1036320</xdr:colOff>
      <xdr:row>4</xdr:row>
      <xdr:rowOff>868680</xdr:rowOff>
    </xdr:to>
    <xdr:sp macro="" textlink="">
      <xdr:nvSpPr>
        <xdr:cNvPr id="70658" name="Object 2" hidden="1">
          <a:extLst>
            <a:ext uri="{63B3BB69-23CF-44E3-9099-C40C66FF867C}">
              <a14:compatExt xmlns:a14="http://schemas.microsoft.com/office/drawing/2010/main" spid="_x0000_s70658"/>
            </a:ext>
            <a:ext uri="{FF2B5EF4-FFF2-40B4-BE49-F238E27FC236}">
              <a16:creationId xmlns:a16="http://schemas.microsoft.com/office/drawing/2014/main" id="{00000000-0008-0000-0A00-0000021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609600</xdr:colOff>
      <xdr:row>4</xdr:row>
      <xdr:rowOff>409575</xdr:rowOff>
    </xdr:from>
    <xdr:to>
      <xdr:col>3</xdr:col>
      <xdr:colOff>1295400</xdr:colOff>
      <xdr:row>4</xdr:row>
      <xdr:rowOff>1085850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E915AB9-3DA5-6D23-D72D-F987B18FF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704975"/>
          <a:ext cx="411480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289560</xdr:rowOff>
    </xdr:from>
    <xdr:to>
      <xdr:col>3</xdr:col>
      <xdr:colOff>1127760</xdr:colOff>
      <xdr:row>4</xdr:row>
      <xdr:rowOff>899160</xdr:rowOff>
    </xdr:to>
    <xdr:sp macro="" textlink="">
      <xdr:nvSpPr>
        <xdr:cNvPr id="71683" name="Object 3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B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476250</xdr:colOff>
      <xdr:row>4</xdr:row>
      <xdr:rowOff>361950</xdr:rowOff>
    </xdr:from>
    <xdr:to>
      <xdr:col>3</xdr:col>
      <xdr:colOff>1409700</xdr:colOff>
      <xdr:row>4</xdr:row>
      <xdr:rowOff>1123950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2C1F58D-6615-F876-01AC-3F5FA2C6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57350"/>
          <a:ext cx="436245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4</xdr:row>
      <xdr:rowOff>236220</xdr:rowOff>
    </xdr:from>
    <xdr:to>
      <xdr:col>3</xdr:col>
      <xdr:colOff>1051560</xdr:colOff>
      <xdr:row>4</xdr:row>
      <xdr:rowOff>1028700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1127522</xdr:colOff>
      <xdr:row>20</xdr:row>
      <xdr:rowOff>121444</xdr:rowOff>
    </xdr:from>
    <xdr:to>
      <xdr:col>3</xdr:col>
      <xdr:colOff>663178</xdr:colOff>
      <xdr:row>20</xdr:row>
      <xdr:rowOff>1221581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522" y="7255669"/>
          <a:ext cx="1250156" cy="1100137"/>
        </a:xfrm>
        <a:prstGeom prst="rect">
          <a:avLst/>
        </a:prstGeom>
      </xdr:spPr>
    </xdr:pic>
    <xdr:clientData/>
  </xdr:twoCellAnchor>
  <xdr:twoCellAnchor editAs="oneCell">
    <xdr:from>
      <xdr:col>2</xdr:col>
      <xdr:colOff>1059656</xdr:colOff>
      <xdr:row>21</xdr:row>
      <xdr:rowOff>253603</xdr:rowOff>
    </xdr:from>
    <xdr:to>
      <xdr:col>3</xdr:col>
      <xdr:colOff>731044</xdr:colOff>
      <xdr:row>21</xdr:row>
      <xdr:rowOff>1089422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656" y="8730853"/>
          <a:ext cx="1385888" cy="835819"/>
        </a:xfrm>
        <a:prstGeom prst="rect">
          <a:avLst/>
        </a:prstGeom>
      </xdr:spPr>
    </xdr:pic>
    <xdr:clientData/>
  </xdr:twoCellAnchor>
  <xdr:twoCellAnchor editAs="oneCell">
    <xdr:from>
      <xdr:col>4</xdr:col>
      <xdr:colOff>1275159</xdr:colOff>
      <xdr:row>20</xdr:row>
      <xdr:rowOff>60722</xdr:rowOff>
    </xdr:from>
    <xdr:to>
      <xdr:col>5</xdr:col>
      <xdr:colOff>439340</xdr:colOff>
      <xdr:row>20</xdr:row>
      <xdr:rowOff>1282303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59" y="7194947"/>
          <a:ext cx="1393031" cy="1221581"/>
        </a:xfrm>
        <a:prstGeom prst="rect">
          <a:avLst/>
        </a:prstGeom>
      </xdr:spPr>
    </xdr:pic>
    <xdr:clientData/>
  </xdr:twoCellAnchor>
  <xdr:twoCellAnchor editAs="oneCell">
    <xdr:from>
      <xdr:col>4</xdr:col>
      <xdr:colOff>921543</xdr:colOff>
      <xdr:row>21</xdr:row>
      <xdr:rowOff>278606</xdr:rowOff>
    </xdr:from>
    <xdr:to>
      <xdr:col>5</xdr:col>
      <xdr:colOff>792956</xdr:colOff>
      <xdr:row>21</xdr:row>
      <xdr:rowOff>1064419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5543" y="8755856"/>
          <a:ext cx="2100263" cy="785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1112044</xdr:colOff>
      <xdr:row>21</xdr:row>
      <xdr:rowOff>292894</xdr:rowOff>
    </xdr:from>
    <xdr:to>
      <xdr:col>7</xdr:col>
      <xdr:colOff>602457</xdr:colOff>
      <xdr:row>21</xdr:row>
      <xdr:rowOff>1050132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394" y="8770144"/>
          <a:ext cx="1300163" cy="757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1008459</xdr:colOff>
      <xdr:row>20</xdr:row>
      <xdr:rowOff>192881</xdr:rowOff>
    </xdr:from>
    <xdr:to>
      <xdr:col>7</xdr:col>
      <xdr:colOff>706040</xdr:colOff>
      <xdr:row>20</xdr:row>
      <xdr:rowOff>1150143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5809" y="7327106"/>
          <a:ext cx="1507331" cy="957262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4</xdr:row>
      <xdr:rowOff>295275</xdr:rowOff>
    </xdr:from>
    <xdr:to>
      <xdr:col>3</xdr:col>
      <xdr:colOff>1314450</xdr:colOff>
      <xdr:row>5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D51F0-18EB-97CD-E3E5-361B22429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590675"/>
          <a:ext cx="40481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464820</xdr:colOff>
      <xdr:row>4</xdr:row>
      <xdr:rowOff>213360</xdr:rowOff>
    </xdr:from>
    <xdr:to>
      <xdr:col>3</xdr:col>
      <xdr:colOff>1318260</xdr:colOff>
      <xdr:row>4</xdr:row>
      <xdr:rowOff>1036320</xdr:rowOff>
    </xdr:to>
    <xdr:sp macro="" textlink="">
      <xdr:nvSpPr>
        <xdr:cNvPr id="72707" name="Object 3" hidden="1">
          <a:extLst>
            <a:ext uri="{63B3BB69-23CF-44E3-9099-C40C66FF867C}">
              <a14:compatExt xmlns:a14="http://schemas.microsoft.com/office/drawing/2010/main" spid="_x0000_s72707"/>
            </a:ext>
            <a:ext uri="{FF2B5EF4-FFF2-40B4-BE49-F238E27FC236}">
              <a16:creationId xmlns:a16="http://schemas.microsoft.com/office/drawing/2014/main" id="{00000000-0008-0000-0C00-0000031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140493</xdr:colOff>
      <xdr:row>8</xdr:row>
      <xdr:rowOff>63104</xdr:rowOff>
    </xdr:from>
    <xdr:to>
      <xdr:col>3</xdr:col>
      <xdr:colOff>2726531</xdr:colOff>
      <xdr:row>8</xdr:row>
      <xdr:rowOff>908447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68" y="4216004"/>
          <a:ext cx="2586038" cy="845343"/>
        </a:xfrm>
        <a:prstGeom prst="rect">
          <a:avLst/>
        </a:prstGeom>
      </xdr:spPr>
    </xdr:pic>
    <xdr:clientData/>
  </xdr:twoCellAnchor>
  <xdr:twoCellAnchor editAs="oneCell">
    <xdr:from>
      <xdr:col>3</xdr:col>
      <xdr:colOff>926306</xdr:colOff>
      <xdr:row>7</xdr:row>
      <xdr:rowOff>63103</xdr:rowOff>
    </xdr:from>
    <xdr:to>
      <xdr:col>3</xdr:col>
      <xdr:colOff>1940719</xdr:colOff>
      <xdr:row>7</xdr:row>
      <xdr:rowOff>765572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181" y="3387328"/>
          <a:ext cx="1014413" cy="702469"/>
        </a:xfrm>
        <a:prstGeom prst="rect">
          <a:avLst/>
        </a:prstGeom>
      </xdr:spPr>
    </xdr:pic>
    <xdr:clientData/>
  </xdr:twoCellAnchor>
  <xdr:twoCellAnchor editAs="oneCell">
    <xdr:from>
      <xdr:col>3</xdr:col>
      <xdr:colOff>998934</xdr:colOff>
      <xdr:row>9</xdr:row>
      <xdr:rowOff>64293</xdr:rowOff>
    </xdr:from>
    <xdr:to>
      <xdr:col>3</xdr:col>
      <xdr:colOff>1791890</xdr:colOff>
      <xdr:row>9</xdr:row>
      <xdr:rowOff>573881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809" y="5188743"/>
          <a:ext cx="792956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709613</xdr:colOff>
      <xdr:row>10</xdr:row>
      <xdr:rowOff>61913</xdr:rowOff>
    </xdr:from>
    <xdr:to>
      <xdr:col>3</xdr:col>
      <xdr:colOff>2081213</xdr:colOff>
      <xdr:row>10</xdr:row>
      <xdr:rowOff>566737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824538"/>
          <a:ext cx="1371600" cy="5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888206</xdr:colOff>
      <xdr:row>12</xdr:row>
      <xdr:rowOff>64294</xdr:rowOff>
    </xdr:from>
    <xdr:to>
      <xdr:col>3</xdr:col>
      <xdr:colOff>1902619</xdr:colOff>
      <xdr:row>12</xdr:row>
      <xdr:rowOff>573881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081" y="7093744"/>
          <a:ext cx="1014413" cy="509587"/>
        </a:xfrm>
        <a:prstGeom prst="rect">
          <a:avLst/>
        </a:prstGeom>
      </xdr:spPr>
    </xdr:pic>
    <xdr:clientData/>
  </xdr:twoCellAnchor>
  <xdr:twoCellAnchor editAs="oneCell">
    <xdr:from>
      <xdr:col>3</xdr:col>
      <xdr:colOff>659606</xdr:colOff>
      <xdr:row>11</xdr:row>
      <xdr:rowOff>64293</xdr:rowOff>
    </xdr:from>
    <xdr:to>
      <xdr:col>3</xdr:col>
      <xdr:colOff>2131219</xdr:colOff>
      <xdr:row>11</xdr:row>
      <xdr:rowOff>573881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481" y="6455568"/>
          <a:ext cx="1471613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1016793</xdr:colOff>
      <xdr:row>13</xdr:row>
      <xdr:rowOff>61913</xdr:rowOff>
    </xdr:from>
    <xdr:to>
      <xdr:col>3</xdr:col>
      <xdr:colOff>1774031</xdr:colOff>
      <xdr:row>13</xdr:row>
      <xdr:rowOff>576263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68" y="7729538"/>
          <a:ext cx="757238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948928</xdr:colOff>
      <xdr:row>14</xdr:row>
      <xdr:rowOff>59531</xdr:rowOff>
    </xdr:from>
    <xdr:to>
      <xdr:col>3</xdr:col>
      <xdr:colOff>1841897</xdr:colOff>
      <xdr:row>14</xdr:row>
      <xdr:rowOff>740568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803" y="8365331"/>
          <a:ext cx="892969" cy="681037"/>
        </a:xfrm>
        <a:prstGeom prst="rect">
          <a:avLst/>
        </a:prstGeom>
      </xdr:spPr>
    </xdr:pic>
    <xdr:clientData/>
  </xdr:twoCellAnchor>
  <xdr:twoCellAnchor editAs="oneCell">
    <xdr:from>
      <xdr:col>3</xdr:col>
      <xdr:colOff>873918</xdr:colOff>
      <xdr:row>15</xdr:row>
      <xdr:rowOff>61913</xdr:rowOff>
    </xdr:from>
    <xdr:to>
      <xdr:col>3</xdr:col>
      <xdr:colOff>1916906</xdr:colOff>
      <xdr:row>15</xdr:row>
      <xdr:rowOff>538163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793" y="9167813"/>
          <a:ext cx="1042988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727472</xdr:colOff>
      <xdr:row>16</xdr:row>
      <xdr:rowOff>60722</xdr:rowOff>
    </xdr:from>
    <xdr:to>
      <xdr:col>3</xdr:col>
      <xdr:colOff>2063353</xdr:colOff>
      <xdr:row>16</xdr:row>
      <xdr:rowOff>586978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347" y="9766697"/>
          <a:ext cx="1335881" cy="526256"/>
        </a:xfrm>
        <a:prstGeom prst="rect">
          <a:avLst/>
        </a:prstGeom>
      </xdr:spPr>
    </xdr:pic>
    <xdr:clientData/>
  </xdr:twoCellAnchor>
  <xdr:twoCellAnchor editAs="oneCell">
    <xdr:from>
      <xdr:col>3</xdr:col>
      <xdr:colOff>827484</xdr:colOff>
      <xdr:row>17</xdr:row>
      <xdr:rowOff>63103</xdr:rowOff>
    </xdr:from>
    <xdr:to>
      <xdr:col>3</xdr:col>
      <xdr:colOff>1963340</xdr:colOff>
      <xdr:row>17</xdr:row>
      <xdr:rowOff>651272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0359" y="10416778"/>
          <a:ext cx="1135856" cy="588169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</xdr:row>
      <xdr:rowOff>266700</xdr:rowOff>
    </xdr:from>
    <xdr:to>
      <xdr:col>3</xdr:col>
      <xdr:colOff>1647825</xdr:colOff>
      <xdr:row>5</xdr:row>
      <xdr:rowOff>4762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963E33C-386F-2533-D5A6-5B16865E1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62100"/>
          <a:ext cx="482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4</xdr:row>
      <xdr:rowOff>228600</xdr:rowOff>
    </xdr:from>
    <xdr:to>
      <xdr:col>1</xdr:col>
      <xdr:colOff>1760220</xdr:colOff>
      <xdr:row>4</xdr:row>
      <xdr:rowOff>914400</xdr:rowOff>
    </xdr:to>
    <xdr:sp macro="" textlink="">
      <xdr:nvSpPr>
        <xdr:cNvPr id="73753" name="Object 25" hidden="1">
          <a:extLst>
            <a:ext uri="{63B3BB69-23CF-44E3-9099-C40C66FF867C}">
              <a14:compatExt xmlns:a14="http://schemas.microsoft.com/office/drawing/2010/main" spid="_x0000_s73753"/>
            </a:ext>
            <a:ext uri="{FF2B5EF4-FFF2-40B4-BE49-F238E27FC236}">
              <a16:creationId xmlns:a16="http://schemas.microsoft.com/office/drawing/2014/main" id="{00000000-0008-0000-0D00-0000192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1</xdr:col>
      <xdr:colOff>626269</xdr:colOff>
      <xdr:row>7</xdr:row>
      <xdr:rowOff>60721</xdr:rowOff>
    </xdr:from>
    <xdr:ext cx="1128713" cy="735807"/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3384946"/>
          <a:ext cx="1128713" cy="735807"/>
        </a:xfrm>
        <a:prstGeom prst="rect">
          <a:avLst/>
        </a:prstGeom>
      </xdr:spPr>
    </xdr:pic>
    <xdr:clientData/>
  </xdr:oneCellAnchor>
  <xdr:oneCellAnchor>
    <xdr:from>
      <xdr:col>1</xdr:col>
      <xdr:colOff>65484</xdr:colOff>
      <xdr:row>8</xdr:row>
      <xdr:rowOff>63103</xdr:rowOff>
    </xdr:from>
    <xdr:ext cx="2250281" cy="1207294"/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4" y="4244578"/>
          <a:ext cx="2250281" cy="1207294"/>
        </a:xfrm>
        <a:prstGeom prst="rect">
          <a:avLst/>
        </a:prstGeom>
      </xdr:spPr>
    </xdr:pic>
    <xdr:clientData/>
  </xdr:oneCellAnchor>
  <xdr:oneCellAnchor>
    <xdr:from>
      <xdr:col>1</xdr:col>
      <xdr:colOff>354806</xdr:colOff>
      <xdr:row>9</xdr:row>
      <xdr:rowOff>60721</xdr:rowOff>
    </xdr:from>
    <xdr:ext cx="1671638" cy="1221582"/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06" y="5575696"/>
          <a:ext cx="1671638" cy="1221582"/>
        </a:xfrm>
        <a:prstGeom prst="rect">
          <a:avLst/>
        </a:prstGeom>
      </xdr:spPr>
    </xdr:pic>
    <xdr:clientData/>
  </xdr:oneCellAnchor>
  <xdr:oneCellAnchor>
    <xdr:from>
      <xdr:col>1</xdr:col>
      <xdr:colOff>497681</xdr:colOff>
      <xdr:row>10</xdr:row>
      <xdr:rowOff>60722</xdr:rowOff>
    </xdr:from>
    <xdr:ext cx="1385888" cy="1221582"/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" y="6918722"/>
          <a:ext cx="1385888" cy="1221582"/>
        </a:xfrm>
        <a:prstGeom prst="rect">
          <a:avLst/>
        </a:prstGeom>
      </xdr:spPr>
    </xdr:pic>
    <xdr:clientData/>
  </xdr:oneCellAnchor>
  <xdr:oneCellAnchor>
    <xdr:from>
      <xdr:col>1</xdr:col>
      <xdr:colOff>147638</xdr:colOff>
      <xdr:row>11</xdr:row>
      <xdr:rowOff>117872</xdr:rowOff>
    </xdr:from>
    <xdr:ext cx="2085975" cy="878681"/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8318897"/>
          <a:ext cx="2085975" cy="878681"/>
        </a:xfrm>
        <a:prstGeom prst="rect">
          <a:avLst/>
        </a:prstGeom>
      </xdr:spPr>
    </xdr:pic>
    <xdr:clientData/>
  </xdr:oneCellAnchor>
  <xdr:oneCellAnchor>
    <xdr:from>
      <xdr:col>1</xdr:col>
      <xdr:colOff>408385</xdr:colOff>
      <xdr:row>12</xdr:row>
      <xdr:rowOff>270272</xdr:rowOff>
    </xdr:from>
    <xdr:ext cx="1564481" cy="792956"/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85" y="9585722"/>
          <a:ext cx="1564481" cy="792956"/>
        </a:xfrm>
        <a:prstGeom prst="rect">
          <a:avLst/>
        </a:prstGeom>
      </xdr:spPr>
    </xdr:pic>
    <xdr:clientData/>
  </xdr:oneCellAnchor>
  <xdr:oneCellAnchor>
    <xdr:from>
      <xdr:col>1</xdr:col>
      <xdr:colOff>226218</xdr:colOff>
      <xdr:row>13</xdr:row>
      <xdr:rowOff>60722</xdr:rowOff>
    </xdr:from>
    <xdr:ext cx="1928813" cy="1221582"/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10709672"/>
          <a:ext cx="1928813" cy="1221582"/>
        </a:xfrm>
        <a:prstGeom prst="rect">
          <a:avLst/>
        </a:prstGeom>
      </xdr:spPr>
    </xdr:pic>
    <xdr:clientData/>
  </xdr:oneCellAnchor>
  <xdr:oneCellAnchor>
    <xdr:from>
      <xdr:col>1</xdr:col>
      <xdr:colOff>626269</xdr:colOff>
      <xdr:row>14</xdr:row>
      <xdr:rowOff>153591</xdr:rowOff>
    </xdr:from>
    <xdr:ext cx="1128713" cy="1035844"/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12145566"/>
          <a:ext cx="1128713" cy="1035844"/>
        </a:xfrm>
        <a:prstGeom prst="rect">
          <a:avLst/>
        </a:prstGeom>
      </xdr:spPr>
    </xdr:pic>
    <xdr:clientData/>
  </xdr:oneCellAnchor>
  <xdr:oneCellAnchor>
    <xdr:from>
      <xdr:col>1</xdr:col>
      <xdr:colOff>265509</xdr:colOff>
      <xdr:row>15</xdr:row>
      <xdr:rowOff>275034</xdr:rowOff>
    </xdr:from>
    <xdr:ext cx="1850231" cy="678656"/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09" y="13610034"/>
          <a:ext cx="1850231" cy="678656"/>
        </a:xfrm>
        <a:prstGeom prst="rect">
          <a:avLst/>
        </a:prstGeom>
      </xdr:spPr>
    </xdr:pic>
    <xdr:clientData/>
  </xdr:oneCellAnchor>
  <xdr:oneCellAnchor>
    <xdr:from>
      <xdr:col>1</xdr:col>
      <xdr:colOff>269081</xdr:colOff>
      <xdr:row>16</xdr:row>
      <xdr:rowOff>103584</xdr:rowOff>
    </xdr:from>
    <xdr:ext cx="1843088" cy="707231"/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" y="14667309"/>
          <a:ext cx="1843088" cy="707231"/>
        </a:xfrm>
        <a:prstGeom prst="rect">
          <a:avLst/>
        </a:prstGeom>
      </xdr:spPr>
    </xdr:pic>
    <xdr:clientData/>
  </xdr:oneCellAnchor>
  <xdr:twoCellAnchor editAs="oneCell">
    <xdr:from>
      <xdr:col>1</xdr:col>
      <xdr:colOff>236934</xdr:colOff>
      <xdr:row>20</xdr:row>
      <xdr:rowOff>125016</xdr:rowOff>
    </xdr:from>
    <xdr:to>
      <xdr:col>1</xdr:col>
      <xdr:colOff>2144315</xdr:colOff>
      <xdr:row>20</xdr:row>
      <xdr:rowOff>1218010</xdr:rowOff>
    </xdr:to>
    <xdr:pic>
      <xdr:nvPicPr>
        <xdr:cNvPr id="27" name="Picture 26" descr="Insight Pictur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9022616"/>
          <a:ext cx="1907381" cy="1092994"/>
        </a:xfrm>
        <a:prstGeom prst="rect">
          <a:avLst/>
        </a:prstGeom>
      </xdr:spPr>
    </xdr:pic>
    <xdr:clientData/>
  </xdr:twoCellAnchor>
  <xdr:twoCellAnchor editAs="oneCell">
    <xdr:from>
      <xdr:col>1</xdr:col>
      <xdr:colOff>322659</xdr:colOff>
      <xdr:row>21</xdr:row>
      <xdr:rowOff>60722</xdr:rowOff>
    </xdr:from>
    <xdr:to>
      <xdr:col>1</xdr:col>
      <xdr:colOff>2058590</xdr:colOff>
      <xdr:row>21</xdr:row>
      <xdr:rowOff>1168003</xdr:rowOff>
    </xdr:to>
    <xdr:pic>
      <xdr:nvPicPr>
        <xdr:cNvPr id="73728" name="Picture 73727" descr="Insight Picture 73727">
          <a:extLst>
            <a:ext uri="{FF2B5EF4-FFF2-40B4-BE49-F238E27FC236}">
              <a16:creationId xmlns:a16="http://schemas.microsoft.com/office/drawing/2014/main" id="{00000000-0008-0000-0D00-000000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59" y="20301347"/>
          <a:ext cx="1735931" cy="1107281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22</xdr:row>
      <xdr:rowOff>60722</xdr:rowOff>
    </xdr:from>
    <xdr:to>
      <xdr:col>1</xdr:col>
      <xdr:colOff>2130028</xdr:colOff>
      <xdr:row>22</xdr:row>
      <xdr:rowOff>853678</xdr:rowOff>
    </xdr:to>
    <xdr:pic>
      <xdr:nvPicPr>
        <xdr:cNvPr id="73730" name="Picture 73729" descr="Insight Picture 73729">
          <a:extLst>
            <a:ext uri="{FF2B5EF4-FFF2-40B4-BE49-F238E27FC236}">
              <a16:creationId xmlns:a16="http://schemas.microsoft.com/office/drawing/2014/main" id="{00000000-0008-0000-0D00-000002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1530072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17</xdr:row>
      <xdr:rowOff>275034</xdr:rowOff>
    </xdr:from>
    <xdr:to>
      <xdr:col>1</xdr:col>
      <xdr:colOff>2319338</xdr:colOff>
      <xdr:row>17</xdr:row>
      <xdr:rowOff>1067990</xdr:rowOff>
    </xdr:to>
    <xdr:pic>
      <xdr:nvPicPr>
        <xdr:cNvPr id="73738" name="Picture 73737" descr="Insight Picture 73737">
          <a:extLst>
            <a:ext uri="{FF2B5EF4-FFF2-40B4-BE49-F238E27FC236}">
              <a16:creationId xmlns:a16="http://schemas.microsoft.com/office/drawing/2014/main" id="{00000000-0008-0000-0D00-00000A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5753159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18</xdr:row>
      <xdr:rowOff>184547</xdr:rowOff>
    </xdr:from>
    <xdr:to>
      <xdr:col>1</xdr:col>
      <xdr:colOff>2144315</xdr:colOff>
      <xdr:row>18</xdr:row>
      <xdr:rowOff>977503</xdr:rowOff>
    </xdr:to>
    <xdr:pic>
      <xdr:nvPicPr>
        <xdr:cNvPr id="73740" name="Picture 73739" descr="Insight Picture 73739">
          <a:extLst>
            <a:ext uri="{FF2B5EF4-FFF2-40B4-BE49-F238E27FC236}">
              <a16:creationId xmlns:a16="http://schemas.microsoft.com/office/drawing/2014/main" id="{00000000-0008-0000-0D00-00000C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70056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19</xdr:row>
      <xdr:rowOff>60722</xdr:rowOff>
    </xdr:from>
    <xdr:to>
      <xdr:col>1</xdr:col>
      <xdr:colOff>2319338</xdr:colOff>
      <xdr:row>19</xdr:row>
      <xdr:rowOff>853678</xdr:rowOff>
    </xdr:to>
    <xdr:pic>
      <xdr:nvPicPr>
        <xdr:cNvPr id="73742" name="Picture 73741" descr="Insight Picture 73741">
          <a:extLst>
            <a:ext uri="{FF2B5EF4-FFF2-40B4-BE49-F238E27FC236}">
              <a16:creationId xmlns:a16="http://schemas.microsoft.com/office/drawing/2014/main" id="{00000000-0008-0000-0D00-00000E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8043922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23</xdr:row>
      <xdr:rowOff>160734</xdr:rowOff>
    </xdr:from>
    <xdr:to>
      <xdr:col>1</xdr:col>
      <xdr:colOff>2130028</xdr:colOff>
      <xdr:row>23</xdr:row>
      <xdr:rowOff>953690</xdr:rowOff>
    </xdr:to>
    <xdr:pic>
      <xdr:nvPicPr>
        <xdr:cNvPr id="49" name="Picture 48" descr="Insight Picture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2544484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24</xdr:row>
      <xdr:rowOff>60722</xdr:rowOff>
    </xdr:from>
    <xdr:to>
      <xdr:col>1</xdr:col>
      <xdr:colOff>2144315</xdr:colOff>
      <xdr:row>24</xdr:row>
      <xdr:rowOff>853678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35588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25</xdr:row>
      <xdr:rowOff>108347</xdr:rowOff>
    </xdr:from>
    <xdr:to>
      <xdr:col>1</xdr:col>
      <xdr:colOff>2144315</xdr:colOff>
      <xdr:row>25</xdr:row>
      <xdr:rowOff>901303</xdr:rowOff>
    </xdr:to>
    <xdr:pic>
      <xdr:nvPicPr>
        <xdr:cNvPr id="51" name="Picture 50" descr="Insight Picture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4520922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358378</xdr:colOff>
      <xdr:row>26</xdr:row>
      <xdr:rowOff>60722</xdr:rowOff>
    </xdr:from>
    <xdr:to>
      <xdr:col>1</xdr:col>
      <xdr:colOff>2022872</xdr:colOff>
      <xdr:row>26</xdr:row>
      <xdr:rowOff>1282303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878" y="25482947"/>
          <a:ext cx="1664494" cy="1221581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27</xdr:row>
      <xdr:rowOff>60722</xdr:rowOff>
    </xdr:from>
    <xdr:to>
      <xdr:col>1</xdr:col>
      <xdr:colOff>2144315</xdr:colOff>
      <xdr:row>27</xdr:row>
      <xdr:rowOff>1053703</xdr:rowOff>
    </xdr:to>
    <xdr:pic>
      <xdr:nvPicPr>
        <xdr:cNvPr id="53" name="Picture 52" descr="Insight Picture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6825972"/>
          <a:ext cx="1907381" cy="992981"/>
        </a:xfrm>
        <a:prstGeom prst="rect">
          <a:avLst/>
        </a:prstGeom>
      </xdr:spPr>
    </xdr:pic>
    <xdr:clientData/>
  </xdr:twoCellAnchor>
  <xdr:twoCellAnchor editAs="oneCell">
    <xdr:from>
      <xdr:col>1</xdr:col>
      <xdr:colOff>440531</xdr:colOff>
      <xdr:row>28</xdr:row>
      <xdr:rowOff>60722</xdr:rowOff>
    </xdr:from>
    <xdr:to>
      <xdr:col>1</xdr:col>
      <xdr:colOff>1940719</xdr:colOff>
      <xdr:row>28</xdr:row>
      <xdr:rowOff>739378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" y="27940397"/>
          <a:ext cx="1500188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29</xdr:row>
      <xdr:rowOff>61913</xdr:rowOff>
    </xdr:from>
    <xdr:to>
      <xdr:col>1</xdr:col>
      <xdr:colOff>1933575</xdr:colOff>
      <xdr:row>29</xdr:row>
      <xdr:rowOff>947738</xdr:rowOff>
    </xdr:to>
    <xdr:pic>
      <xdr:nvPicPr>
        <xdr:cNvPr id="55" name="Picture 54" descr="Insight Picture 54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8741688"/>
          <a:ext cx="14859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494110</xdr:colOff>
      <xdr:row>30</xdr:row>
      <xdr:rowOff>65484</xdr:rowOff>
    </xdr:from>
    <xdr:to>
      <xdr:col>1</xdr:col>
      <xdr:colOff>1887141</xdr:colOff>
      <xdr:row>30</xdr:row>
      <xdr:rowOff>1096565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10" y="29754909"/>
          <a:ext cx="1393031" cy="1031081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4</xdr:row>
      <xdr:rowOff>285750</xdr:rowOff>
    </xdr:from>
    <xdr:to>
      <xdr:col>1</xdr:col>
      <xdr:colOff>2200275</xdr:colOff>
      <xdr:row>4</xdr:row>
      <xdr:rowOff>1143000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FE5CC576-B145-7B84-5F77-DC09ED5D8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581150"/>
          <a:ext cx="14763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0</xdr:rowOff>
    </xdr:from>
    <xdr:to>
      <xdr:col>5</xdr:col>
      <xdr:colOff>1062990</xdr:colOff>
      <xdr:row>1</xdr:row>
      <xdr:rowOff>250984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35A24A8-3FA6-4114-9BAA-89B3408BA6E6}"/>
            </a:ext>
          </a:extLst>
        </xdr:cNvPr>
        <xdr:cNvSpPr/>
      </xdr:nvSpPr>
      <xdr:spPr bwMode="auto">
        <a:xfrm>
          <a:off x="746760" y="1531620"/>
          <a:ext cx="3924300" cy="792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556260</xdr:colOff>
      <xdr:row>14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6FD84AF-AF38-4B64-8BD4-59602CC36032}"/>
            </a:ext>
          </a:extLst>
        </xdr:cNvPr>
        <xdr:cNvSpPr/>
      </xdr:nvSpPr>
      <xdr:spPr bwMode="auto">
        <a:xfrm>
          <a:off x="560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1268730</xdr:colOff>
      <xdr:row>3</xdr:row>
      <xdr:rowOff>140494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70300E-7A1F-4679-A688-181C840D4265}"/>
            </a:ext>
          </a:extLst>
        </xdr:cNvPr>
        <xdr:cNvSpPr/>
      </xdr:nvSpPr>
      <xdr:spPr bwMode="auto">
        <a:xfrm>
          <a:off x="560070" y="0"/>
          <a:ext cx="3931920" cy="7577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BF6EF4-66E6-4C7A-8CD9-A5A9105B0FBF}"/>
            </a:ext>
          </a:extLst>
        </xdr:cNvPr>
        <xdr:cNvSpPr/>
      </xdr:nvSpPr>
      <xdr:spPr bwMode="auto">
        <a:xfrm>
          <a:off x="3608070" y="429768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0</xdr:row>
      <xdr:rowOff>0</xdr:rowOff>
    </xdr:from>
    <xdr:to>
      <xdr:col>2</xdr:col>
      <xdr:colOff>1443990</xdr:colOff>
      <xdr:row>3</xdr:row>
      <xdr:rowOff>150019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D95601-EE36-4808-9E11-4E17AF20912B}"/>
            </a:ext>
          </a:extLst>
        </xdr:cNvPr>
        <xdr:cNvSpPr/>
      </xdr:nvSpPr>
      <xdr:spPr bwMode="auto">
        <a:xfrm>
          <a:off x="560070" y="0"/>
          <a:ext cx="3931920" cy="7596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556260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C93B36-7C8D-46A9-8A55-479174542696}"/>
            </a:ext>
          </a:extLst>
        </xdr:cNvPr>
        <xdr:cNvSpPr/>
      </xdr:nvSpPr>
      <xdr:spPr bwMode="auto">
        <a:xfrm>
          <a:off x="3608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4</xdr:row>
      <xdr:rowOff>297180</xdr:rowOff>
    </xdr:from>
    <xdr:to>
      <xdr:col>3</xdr:col>
      <xdr:colOff>1066800</xdr:colOff>
      <xdr:row>4</xdr:row>
      <xdr:rowOff>914400</xdr:rowOff>
    </xdr:to>
    <xdr:sp macro="" textlink="">
      <xdr:nvSpPr>
        <xdr:cNvPr id="39944" name="Object 8" hidden="1">
          <a:extLst>
            <a:ext uri="{63B3BB69-23CF-44E3-9099-C40C66FF867C}">
              <a14:compatExt xmlns:a14="http://schemas.microsoft.com/office/drawing/2010/main" spid="_x0000_s39944"/>
            </a:ext>
            <a:ext uri="{FF2B5EF4-FFF2-40B4-BE49-F238E27FC236}">
              <a16:creationId xmlns:a16="http://schemas.microsoft.com/office/drawing/2014/main" id="{00000000-0008-0000-0200-0000089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523875</xdr:colOff>
      <xdr:row>4</xdr:row>
      <xdr:rowOff>371475</xdr:rowOff>
    </xdr:from>
    <xdr:to>
      <xdr:col>3</xdr:col>
      <xdr:colOff>1333500</xdr:colOff>
      <xdr:row>4</xdr:row>
      <xdr:rowOff>1143000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4AA536AF-E6BE-24E4-F3A7-531CF968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666875"/>
          <a:ext cx="423862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4</xdr:row>
      <xdr:rowOff>259080</xdr:rowOff>
    </xdr:from>
    <xdr:to>
      <xdr:col>3</xdr:col>
      <xdr:colOff>266700</xdr:colOff>
      <xdr:row>4</xdr:row>
      <xdr:rowOff>952500</xdr:rowOff>
    </xdr:to>
    <xdr:sp macro="" textlink="">
      <xdr:nvSpPr>
        <xdr:cNvPr id="50177" name="Object 1" hidden="1">
          <a:extLst>
            <a:ext uri="{63B3BB69-23CF-44E3-9099-C40C66FF867C}">
              <a14:compatExt xmlns:a14="http://schemas.microsoft.com/office/drawing/2010/main" spid="_x0000_s50177"/>
            </a:ext>
            <a:ext uri="{FF2B5EF4-FFF2-40B4-BE49-F238E27FC236}">
              <a16:creationId xmlns:a16="http://schemas.microsoft.com/office/drawing/2014/main" id="{00000000-0008-0000-0300-000001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45720</xdr:colOff>
      <xdr:row>21</xdr:row>
      <xdr:rowOff>45720</xdr:rowOff>
    </xdr:from>
    <xdr:to>
      <xdr:col>3</xdr:col>
      <xdr:colOff>2316480</xdr:colOff>
      <xdr:row>21</xdr:row>
      <xdr:rowOff>1203960</xdr:rowOff>
    </xdr:to>
    <xdr:sp macro="" textlink="">
      <xdr:nvSpPr>
        <xdr:cNvPr id="50178" name="Object 2" hidden="1">
          <a:extLst>
            <a:ext uri="{63B3BB69-23CF-44E3-9099-C40C66FF867C}">
              <a14:compatExt xmlns:a14="http://schemas.microsoft.com/office/drawing/2010/main" spid="_x0000_s50178"/>
            </a:ext>
            <a:ext uri="{FF2B5EF4-FFF2-40B4-BE49-F238E27FC236}">
              <a16:creationId xmlns:a16="http://schemas.microsoft.com/office/drawing/2014/main" id="{00000000-0008-0000-0300-000002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4</xdr:row>
      <xdr:rowOff>323850</xdr:rowOff>
    </xdr:from>
    <xdr:to>
      <xdr:col>3</xdr:col>
      <xdr:colOff>333375</xdr:colOff>
      <xdr:row>4</xdr:row>
      <xdr:rowOff>1190625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68158-5811-177D-EBC3-36BAC4F44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619250"/>
          <a:ext cx="506730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21</xdr:row>
      <xdr:rowOff>57150</xdr:rowOff>
    </xdr:from>
    <xdr:to>
      <xdr:col>3</xdr:col>
      <xdr:colOff>2895600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920AD-6196-88C9-1DFD-718B19486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8143875"/>
          <a:ext cx="6219825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4</xdr:row>
      <xdr:rowOff>236220</xdr:rowOff>
    </xdr:from>
    <xdr:to>
      <xdr:col>3</xdr:col>
      <xdr:colOff>373380</xdr:colOff>
      <xdr:row>4</xdr:row>
      <xdr:rowOff>998220</xdr:rowOff>
    </xdr:to>
    <xdr:sp macro="" textlink="">
      <xdr:nvSpPr>
        <xdr:cNvPr id="60417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00000000-0008-0000-0400-000001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809625</xdr:colOff>
      <xdr:row>4</xdr:row>
      <xdr:rowOff>295275</xdr:rowOff>
    </xdr:from>
    <xdr:to>
      <xdr:col>3</xdr:col>
      <xdr:colOff>466725</xdr:colOff>
      <xdr:row>4</xdr:row>
      <xdr:rowOff>1247775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429B7-3B67-42DB-06ED-CED98FF3B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590675"/>
          <a:ext cx="30861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647700</xdr:colOff>
      <xdr:row>0</xdr:row>
      <xdr:rowOff>0</xdr:rowOff>
    </xdr:from>
    <xdr:to>
      <xdr:col>5</xdr:col>
      <xdr:colOff>373380</xdr:colOff>
      <xdr:row>1</xdr:row>
      <xdr:rowOff>238125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3CAA2C0A-10EF-421A-8B4B-11EF8E54465D}"/>
            </a:ext>
          </a:extLst>
        </xdr:cNvPr>
        <xdr:cNvSpPr/>
      </xdr:nvSpPr>
      <xdr:spPr bwMode="auto">
        <a:xfrm>
          <a:off x="838200" y="1531620"/>
          <a:ext cx="315468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60A274-3E1C-485A-B731-7CD6B83F7CCC}" name="Table113" displayName="Table113" ref="B4:N14" totalsRowShown="0" headerRowDxfId="243" dataDxfId="242">
  <autoFilter ref="B4:N14" xr:uid="{AD60A274-3E1C-485A-B731-7CD6B83F7C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3458D0B-B219-4CE5-861F-8BF5B674CFE4}" name="Class" dataDxfId="241"/>
    <tableColumn id="2" xr3:uid="{1465F23B-EC9A-4FB6-9FD3-5436573893F2}" name="Solvent" dataDxfId="240"/>
    <tableColumn id="3" xr3:uid="{CD763A3A-3B8B-4764-8A90-815890C41234}" name="Structure" dataDxfId="239"/>
    <tableColumn id="4" xr3:uid="{A05A1DB9-C012-4BA7-8252-E76483488FD6}" name="Properties" dataDxfId="238"/>
    <tableColumn id="5" xr3:uid="{13A8076A-2705-45F2-866A-61E52DD492ED}" name="Source" dataDxfId="237"/>
    <tableColumn id="6" xr3:uid="{E11A5E59-DE8E-44D7-805C-197928A63FEF}" name="Bp" dataDxfId="236"/>
    <tableColumn id="7" xr3:uid="{17FACF28-94ED-442F-9306-254A6B6ADB01}" name="Density" dataDxfId="235"/>
    <tableColumn id="9" xr3:uid="{E6AB0220-32EC-4245-873D-74A6C659D1DD}" name="Replacement" dataDxfId="234"/>
    <tableColumn id="10" xr3:uid="{6F0B5B1B-7289-4DA6-A6D6-8F468D55F647}" name="Reaction types" dataDxfId="233"/>
    <tableColumn id="8" xr3:uid="{B5420071-7C51-4CEB-8026-5D6126620B2B}" name="Limitations" dataDxfId="232"/>
    <tableColumn id="11" xr3:uid="{CA3BE576-FDC7-49F5-8B3D-342AB997F956}" name="Reference 1" dataDxfId="231" dataCellStyle="Hyperlink"/>
    <tableColumn id="12" xr3:uid="{4852DA71-5944-411A-94A6-11AA539FFA99}" name="Reference 2" dataDxfId="230" dataCellStyle="Hyperlink"/>
    <tableColumn id="13" xr3:uid="{F5D8BCCF-6721-439C-8066-A4274ABEB85B}" name="Reference 3" dataDxfId="229" dataCellStyle="Hyperlink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5DDA0-F0EE-41AB-AB18-26858FB4B303}" name="Table1458" displayName="Table1458" ref="B7:J10" totalsRowShown="0" headerRowDxfId="99" dataDxfId="98">
  <autoFilter ref="B7:J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C61D9D8-66AB-4EEE-B5C6-FD98836D48F3}" name="Conditions #" dataDxfId="97"/>
    <tableColumn id="2" xr3:uid="{B28A53FF-0633-4393-8606-B90045EBFECC}" name="Building block" dataDxfId="96"/>
    <tableColumn id="3" xr3:uid="{EAECF2C1-D036-42CD-AF13-A38594A31B8E}" name="Cyanide source" dataDxfId="95"/>
    <tableColumn id="4" xr3:uid="{E18A377D-4790-4AF5-A0C8-D4D6B0B8CB98}" name="Base" dataDxfId="94"/>
    <tableColumn id="6" xr3:uid="{50B358FD-08FC-4998-A9C8-A7EC074528E0}" name="Solvent" dataDxfId="93"/>
    <tableColumn id="7" xr3:uid="{6146E7D8-A934-4DF3-B925-6225C7558452}" name="Temperature" dataDxfId="92"/>
    <tableColumn id="9" xr3:uid="{6138FE1F-AC51-4FEE-85C3-FFFBD6947002}" name="Reference" dataDxfId="91"/>
    <tableColumn id="10" xr3:uid="{C719BF46-6DF3-425D-B929-ED5BFDC4F2DB}" name="ELN" dataDxfId="90"/>
    <tableColumn id="8" xr3:uid="{1629C67B-FC89-4FC6-AAAE-7593A69EC4C1}" name="Comments" dataDxfId="89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586377-AE04-4AA0-B470-419CC2EEEF0D}" name="Table149" displayName="Table149" ref="B7:L14" totalsRowShown="0" headerRowDxfId="88" dataDxfId="87">
  <autoFilter ref="B7:L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0ADC7B1-680C-472F-98E7-E8E7A65432F1}" name="Conditions #" dataDxfId="86"/>
    <tableColumn id="2" xr3:uid="{A3A257A3-F422-4710-92AA-3F6E5AD4B5AB}" name="Building block 1" dataDxfId="85"/>
    <tableColumn id="3" xr3:uid="{587FFBB8-15C7-4800-9FF6-9CEB1F41E30A}" name="Building block 2" dataDxfId="84"/>
    <tableColumn id="4" xr3:uid="{ADA7AEE9-DB69-4BA8-A518-3316BEC64FD6}" name="Base" dataDxfId="83"/>
    <tableColumn id="5" xr3:uid="{3B4D2E78-ED52-4CB5-9032-F197A36AC51E}" name="Catalyst" dataDxfId="82"/>
    <tableColumn id="12" xr3:uid="{A67CC263-55A2-46D8-8D52-B26AA4B042A4}" name="Additive" dataDxfId="81"/>
    <tableColumn id="6" xr3:uid="{62182C79-C575-45DC-9841-C8E4E80592A8}" name="Solvent" dataDxfId="80"/>
    <tableColumn id="7" xr3:uid="{A8ABDE37-0E9D-4EB7-9D65-2FE9578A788E}" name="Temperature" dataDxfId="79"/>
    <tableColumn id="9" xr3:uid="{10DB57F1-E0E6-4568-9A84-DCB20955C2FF}" name="Reference" dataDxfId="78" dataCellStyle="Hyperlink"/>
    <tableColumn id="10" xr3:uid="{AFBC6932-440E-4F5B-9FB3-E3EFD02AF14C}" name="ELN" dataDxfId="77"/>
    <tableColumn id="8" xr3:uid="{4663A957-1D8E-4D81-9386-C2B1CA59CFC9}" name="Comments" dataDxfId="7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5B2898-328A-4CC7-AF2B-7FB460EC156B}" name="Table110" displayName="Table110" ref="B7:K15" totalsRowShown="0" headerRowDxfId="75" dataDxfId="74">
  <autoFilter ref="B7:K15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87043EB-0C24-4045-80B6-D9F63CBF1D78}" name="Conditions #" dataDxfId="73"/>
    <tableColumn id="2" xr3:uid="{FFB1B3A6-DF39-4C7D-A156-BE68A88F4945}" name="Building block 1" dataDxfId="72"/>
    <tableColumn id="3" xr3:uid="{FE912B5A-0C6C-42D3-84A6-F93C640700F4}" name="Building block 2" dataDxfId="71"/>
    <tableColumn id="4" xr3:uid="{4EFBAE86-F9F7-4D26-80E7-7AE7E093EF72}" name="Base" dataDxfId="70"/>
    <tableColumn id="5" xr3:uid="{E77C6476-9C8F-43AA-9BC8-942E72E5E66A}" name="Catalyst" dataDxfId="69"/>
    <tableColumn id="6" xr3:uid="{DBC56391-8368-4626-9178-FEC26C465A50}" name="Solvent" dataDxfId="68"/>
    <tableColumn id="7" xr3:uid="{9F7FC99B-C886-40FD-A6F6-F43F2B32A7CF}" name="Temperature" dataDxfId="67"/>
    <tableColumn id="9" xr3:uid="{BEB587FD-8CC1-4599-939A-E6AA331EB6C4}" name="Reference" dataDxfId="66"/>
    <tableColumn id="10" xr3:uid="{FFFB0C15-A059-46B5-B571-9FE921D2B857}" name="ELN" dataDxfId="65"/>
    <tableColumn id="8" xr3:uid="{0D432769-5D34-4D2B-B52A-9992D9DAC6F2}" name="Comments" dataDxfId="64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7C94D1-1D14-47E0-9D5E-1ED564DC1759}" name="suzuki_app" displayName="suzuki_app" ref="A1:U6" totalsRowShown="0" headerRowDxfId="63" headerRowBorderDxfId="62" tableBorderDxfId="61" totalsRowBorderDxfId="60">
  <autoFilter ref="A1:U6" xr:uid="{E57C94D1-1D14-47E0-9D5E-1ED564DC17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5CCD9BCB-314D-42B1-BAD3-B2ABC54BDE1C}" name="Level_1" dataDxfId="59"/>
    <tableColumn id="2" xr3:uid="{5957E8E1-25D9-43DB-89AE-ECEA4C470413}" name="Level_2" dataDxfId="58"/>
    <tableColumn id="3" xr3:uid="{ECBDB1CC-1381-40CF-BCF2-DBC110F9AEAF}" name="Level_3" dataDxfId="57"/>
    <tableColumn id="4" xr3:uid="{7D409714-D970-4031-A236-A883DF0380CA}" name="reaction" dataDxfId="56"/>
    <tableColumn id="5" xr3:uid="{E314A82C-1715-4348-B168-B0E273F1CFB9}" name="results" dataDxfId="55"/>
    <tableColumn id="6" xr3:uid="{0463C3E1-6894-47BF-81AE-702FADD36DC3}" name="conditions#" dataDxfId="54"/>
    <tableColumn id="7" xr3:uid="{F0C33253-93F8-4D2F-8FEF-53707A3D2FD0}" name="aryl_halide" dataDxfId="53"/>
    <tableColumn id="21" xr3:uid="{B251AADF-7ECC-49B0-A6C3-ED5E14A0D44E}" name="aryl_halide_equiv" dataDxfId="52"/>
    <tableColumn id="8" xr3:uid="{02FECFBA-2C5B-4AC8-A2A9-BD3354CEA3CB}" name="boronic_acid" dataDxfId="51"/>
    <tableColumn id="9" xr3:uid="{361E247B-E42A-4244-B3B9-FB87C7BCF601}" name="boronic_equiv" dataDxfId="50"/>
    <tableColumn id="10" xr3:uid="{33EEDE30-CF27-4590-ADBC-BCA8DCEFB22C}" name="catalyst" dataDxfId="49"/>
    <tableColumn id="11" xr3:uid="{D12A60D8-577E-407F-8AAA-6255C6E26D83}" name="catalys_equiv" dataDxfId="48"/>
    <tableColumn id="12" xr3:uid="{27FB9FDF-1BE2-4E9A-86E7-5A2170D6B6CB}" name="base" dataDxfId="47"/>
    <tableColumn id="13" xr3:uid="{D907855C-39E5-4F8F-AC9F-DEE38209C457}" name="base_equiv" dataDxfId="46"/>
    <tableColumn id="14" xr3:uid="{DD00C9C6-7230-4106-9812-E164769CCC9D}" name="solvent" dataDxfId="45"/>
    <tableColumn id="15" xr3:uid="{F107327A-30BF-4B59-9E9E-9AED209E30ED}" name="concentration_value" dataDxfId="44"/>
    <tableColumn id="16" xr3:uid="{6568DB23-0390-4108-9264-0D7A36EF8311}" name="temperature_value" dataDxfId="43"/>
    <tableColumn id="17" xr3:uid="{2C52221B-7D6A-4EC6-A29D-998AB82A6B64}" name="reference" dataDxfId="42"/>
    <tableColumn id="18" xr3:uid="{4EAC504D-87C2-44D1-9626-FD4BD6D6A509}" name="link" dataDxfId="41"/>
    <tableColumn id="19" xr3:uid="{6E40B254-9A5A-4851-AB31-2B06AA946CD0}" name="ELN" dataDxfId="40"/>
    <tableColumn id="20" xr3:uid="{D2924932-D311-4B7F-9BA9-5E0FA9B365C4}" name="Comments" dataDxfId="39"/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AB4C04-F657-4A74-A522-F9A2826A28DE}" name="Table13711" displayName="Table13711" ref="B7:K11" totalsRowShown="0" headerRowDxfId="38" dataDxfId="37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52B6248-320D-4561-8945-A2AE1BD025E6}" name="Conditions #" dataDxfId="36"/>
    <tableColumn id="2" xr3:uid="{782C771F-D521-49C8-85DB-044F4B962EAC}" name="Building block 1" dataDxfId="35"/>
    <tableColumn id="3" xr3:uid="{6583B957-0527-45D6-BBA8-0270EBA581BC}" name="Building block 2" dataDxfId="34"/>
    <tableColumn id="4" xr3:uid="{6640F952-3F32-4E55-860C-64A33AFEC72E}" name="Catalyst / Ligand" dataDxfId="33"/>
    <tableColumn id="5" xr3:uid="{FD574D1A-2B80-4D53-9390-8F469EA388DD}" name="Additive" dataDxfId="32"/>
    <tableColumn id="6" xr3:uid="{07F3128E-7D3F-4F75-B229-DD4F367ABB56}" name="Solvent" dataDxfId="31"/>
    <tableColumn id="7" xr3:uid="{1B72652D-6599-4547-B68B-C7346947B0BE}" name="Temperature" dataDxfId="30"/>
    <tableColumn id="9" xr3:uid="{A6F52534-4112-4332-BC24-19C01CD89629}" name="Reference" dataDxfId="29" dataCellStyle="Hyperlink"/>
    <tableColumn id="10" xr3:uid="{02762339-708C-4528-AC27-6F0110F255D6}" name="ELN" dataDxfId="28"/>
    <tableColumn id="8" xr3:uid="{DEF713B7-B30C-41C3-A098-BCA9EEBFCA67}" name="Comments" dataDxfId="27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B94177-BC62-422F-835F-2FAA4D3ABDA5}" name="Table14912" displayName="Table14912" ref="B7:L16" totalsRowShown="0" headerRowDxfId="26" dataDxfId="25">
  <autoFilter ref="B7:L16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6C8510-1E26-4508-B451-A5CD3EFCCB5D}" name="Conditions #" dataDxfId="24"/>
    <tableColumn id="2" xr3:uid="{AC58B0E2-4B2A-493D-A887-2CC9378A1F2C}" name="Building block 1" dataDxfId="23"/>
    <tableColumn id="3" xr3:uid="{4D01C301-E38D-4A02-9AC0-CC984D0D4BA0}" name="Building block 2" dataDxfId="22"/>
    <tableColumn id="4" xr3:uid="{48A189EB-120E-43EC-A18B-6C67A11C075C}" name="Base" dataDxfId="21"/>
    <tableColumn id="5" xr3:uid="{E1C801C7-2007-4A41-AF69-9EAFB0526AC7}" name="Catalyst" dataDxfId="20"/>
    <tableColumn id="12" xr3:uid="{56031F01-CB52-4581-9E0B-31E77D7ED315}" name="Ligand" dataDxfId="19"/>
    <tableColumn id="6" xr3:uid="{AF66E7F2-FC18-44E6-880D-6643DF61AED9}" name="Solvent" dataDxfId="18"/>
    <tableColumn id="7" xr3:uid="{DF455BC3-A858-4333-A021-4D9109070817}" name="Temperature" dataDxfId="17"/>
    <tableColumn id="9" xr3:uid="{BE58C3AC-68E6-474D-983A-9E828883421A}" name="Reference" dataDxfId="16" dataCellStyle="Hyperlink"/>
    <tableColumn id="10" xr3:uid="{6539D88A-F1AE-4D1D-982E-A647257F5822}" name="ELN" dataDxfId="15"/>
    <tableColumn id="8" xr3:uid="{8C0D5657-DD27-4A46-AA55-26EE2C31DB7E}" name="Comments" dataDxfId="14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3ADDEA-AAD2-4487-8F17-8672217547E4}" name="Table1491214" displayName="Table1491214" ref="B7:M18" totalsRowShown="0" headerRowDxfId="13" dataDxfId="12">
  <autoFilter ref="B7:M18" xr:uid="{F03ADDEA-AAD2-4487-8F17-8672217547E4}"/>
  <tableColumns count="12">
    <tableColumn id="1" xr3:uid="{8CFDC9E2-6ED4-427B-B25F-809E4A40FDDA}" name="Entry #" dataDxfId="11"/>
    <tableColumn id="2" xr3:uid="{19ADCB89-DB35-4122-B5A2-196544B45707}" name="Nucleophile" dataDxfId="10"/>
    <tableColumn id="3" xr3:uid="{0F8A8875-7B3C-47E9-BE78-37B4C0119CDF}" name="Product" dataDxfId="9"/>
    <tableColumn id="4" xr3:uid="{FD04BF44-3078-4164-A958-8AD83CD75071}" name="Catalyst" dataDxfId="8"/>
    <tableColumn id="5" xr3:uid="{A1B83E49-839B-4EAE-82F8-05FB8A1D4AED}" name="Amount catalyst (equiv.)" dataDxfId="7"/>
    <tableColumn id="12" xr3:uid="{AC397EC8-7288-458C-8DA6-410C01665CC5}" name="Ligand" dataDxfId="6" dataCellStyle="Hyperlink"/>
    <tableColumn id="6" xr3:uid="{F4B81905-9589-44FF-8F6E-F0298F71585C}" name="Amount ligand (equiv.)" dataDxfId="5"/>
    <tableColumn id="7" xr3:uid="{8137449C-A263-4147-94F1-35CB5FB31757}" name="Base" dataDxfId="4"/>
    <tableColumn id="9" xr3:uid="{841A3524-198C-49DD-9BF3-0DA7F1263BBB}" name="Solvent" dataDxfId="3" dataCellStyle="Hyperlink"/>
    <tableColumn id="10" xr3:uid="{E8E70B95-543E-42E8-8601-D11C57CED72C}" name="Temp. (° C)" dataDxfId="2"/>
    <tableColumn id="11" xr3:uid="{CBC29F47-B99D-4E14-8446-C3E7B64F9554}" name="Yields (%)" dataDxfId="1"/>
    <tableColumn id="8" xr3:uid="{645BB1F8-6F58-4676-8BB1-B00551F8BD65}" name="Reference" dataDxfId="0" dataCellStyle="Hyperlink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B2FD2-3B7D-478A-8BA0-A42B231DDF8B}" name="Table1" displayName="Table1" ref="B7:K14" totalsRowShown="0" headerRowDxfId="228" dataDxfId="227">
  <autoFilter ref="B7:K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D965BFF-D889-439C-8883-2CCE5853AC56}" name="Conditions #" dataDxfId="226"/>
    <tableColumn id="2" xr3:uid="{D18158CB-20FB-4BC0-8006-9B01A38946B8}" name="Building block 1" dataDxfId="225"/>
    <tableColumn id="3" xr3:uid="{4067579B-FC21-4638-9F7D-28E65EF35572}" name="Building block 2" dataDxfId="224"/>
    <tableColumn id="4" xr3:uid="{EC3A7F4C-0880-413A-A58B-779976F986E1}" name="Base" dataDxfId="223"/>
    <tableColumn id="5" xr3:uid="{1E63307C-62D2-4172-9AEE-DED90EA6D6AE}" name="Coupling agent" dataDxfId="222"/>
    <tableColumn id="6" xr3:uid="{40A071CF-A2F4-4B55-B09A-27EB5B63FF39}" name="Solvent" dataDxfId="221"/>
    <tableColumn id="7" xr3:uid="{5772C2B1-F66D-4C71-B30D-EE401047FCD0}" name="Temperature" dataDxfId="220"/>
    <tableColumn id="9" xr3:uid="{D7EDDE50-19ED-4515-A1BB-3204EAFD7F95}" name="Reference" dataDxfId="219"/>
    <tableColumn id="10" xr3:uid="{6AD48DCC-89B3-4B52-8F4C-2552AAB3BBC1}" name="ELN" dataDxfId="218"/>
    <tableColumn id="8" xr3:uid="{226B6DD7-8A13-4766-BB92-A31AC24221D2}" name="Comments" dataDxfId="21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90B832-C1A2-4543-9A60-61B67ADB9FD0}" name="Amides" displayName="Amides" ref="A1:V7" totalsRowShown="0" headerRowDxfId="216" dataDxfId="214" headerRowBorderDxfId="215" tableBorderDxfId="213" totalsRowBorderDxfId="212">
  <autoFilter ref="A1:V7" xr:uid="{1790B832-C1A2-4543-9A60-61B67ADB9F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6" xr3:uid="{BAE54F37-1872-4E77-B2D7-D97759A4F189}" name="Level_1" dataDxfId="211"/>
    <tableColumn id="9" xr3:uid="{A79CBA2D-DE29-4A06-BF17-B2818C4C83F2}" name="Level_2" dataDxfId="210"/>
    <tableColumn id="12" xr3:uid="{BE34A232-788B-4109-8A41-AD9AE8AD1BFE}" name="Level_3" dataDxfId="209"/>
    <tableColumn id="1" xr3:uid="{9DAD72AC-F5E9-4117-83FF-9DAFF942C01E}" name="reaction" dataDxfId="208"/>
    <tableColumn id="2" xr3:uid="{01BA298C-56AD-4EC1-90C1-EDC5FD2FF0AD}" name="results" dataDxfId="207"/>
    <tableColumn id="3" xr3:uid="{C22E701F-2418-424D-BF80-80445FCEA2CD}" name="conditions#" dataDxfId="206"/>
    <tableColumn id="4" xr3:uid="{5745139C-078A-4254-9701-B7DAE08B0DE4}" name="carboxylic_acid" dataDxfId="205"/>
    <tableColumn id="5" xr3:uid="{57B2007C-9B4E-44D0-8142-C5F5D6226A4C}" name="carboxylic_acid_equiv" dataDxfId="204"/>
    <tableColumn id="7" xr3:uid="{56A9D0AF-82DE-4CA2-BA71-5434E3F2E665}" name="amine" dataDxfId="203"/>
    <tableColumn id="8" xr3:uid="{AFEBA5DC-9A94-4EE5-B0DD-12FA32995764}" name="amine_equiv" dataDxfId="202"/>
    <tableColumn id="10" xr3:uid="{6B9097C7-5459-4F34-AE08-225EDB5CF023}" name="base" dataDxfId="201"/>
    <tableColumn id="11" xr3:uid="{577AB835-94C2-4FDB-B0BA-4B7DEF09BA43}" name="base_equiv" dataDxfId="200"/>
    <tableColumn id="13" xr3:uid="{00976DB8-1250-4E5B-9964-0A95EDF9183B}" name="coupling_agent" dataDxfId="199"/>
    <tableColumn id="14" xr3:uid="{61B87FEE-61F9-43F5-B2BC-66D20141BB57}" name="coupling_agent_equiv" dataDxfId="198"/>
    <tableColumn id="16" xr3:uid="{45CB057F-B2F7-4F49-A954-12A724CD8D79}" name="additive" dataDxfId="197"/>
    <tableColumn id="17" xr3:uid="{098F3213-39B1-49EF-8D7F-B89CD858EE5F}" name="additive_equiv" dataDxfId="196"/>
    <tableColumn id="19" xr3:uid="{84EDAA0B-9DAF-46DC-8924-9A535E727ADC}" name="Solvent" dataDxfId="195"/>
    <tableColumn id="22" xr3:uid="{8F5058E9-6BB7-442D-917A-261753788F80}" name="temperature_value" dataDxfId="194"/>
    <tableColumn id="24" xr3:uid="{275421DD-E90A-4F38-A962-D5841CE42DC7}" name="reference" dataDxfId="193"/>
    <tableColumn id="25" xr3:uid="{28850F7F-ABC3-4EEB-BA4B-016F5B0E4807}" name="link" dataDxfId="192"/>
    <tableColumn id="26" xr3:uid="{66F1B87D-60DC-4AD3-BD6C-6CEBBC1FFD5E}" name="ELN" dataDxfId="191"/>
    <tableColumn id="27" xr3:uid="{73983D8E-FADE-4DDF-A3C2-686847070C6E}" name="Comments" dataDxfId="190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A1812-2640-4721-88E6-C77157309BC3}" name="Table13" displayName="Table13" ref="B7:K17" totalsRowShown="0" headerRowDxfId="189" dataDxfId="188">
  <autoFilter ref="B7:K17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A7C92CC-B4EA-411A-8717-EA2E8FD54798}" name="Conditions #" dataDxfId="187"/>
    <tableColumn id="2" xr3:uid="{74C54A2E-DA0C-450D-8D0B-2728EEA846D2}" name="Building block 1" dataDxfId="186"/>
    <tableColumn id="3" xr3:uid="{4DE53CFB-4B12-4F38-A365-9032839B7F40}" name="Building block 2" dataDxfId="185"/>
    <tableColumn id="4" xr3:uid="{EC843B75-A917-4EE9-A879-9935B70D64DB}" name="Base" dataDxfId="184"/>
    <tableColumn id="5" xr3:uid="{A07EF7DE-5048-4038-BBE2-0CEC2F87F36E}" name="Catalyst / Ligand" dataDxfId="183"/>
    <tableColumn id="6" xr3:uid="{77226F54-3FC0-423E-BBF0-0DAC671ECA2F}" name="Solvent" dataDxfId="182"/>
    <tableColumn id="7" xr3:uid="{DC43F3A5-C976-4D5F-B638-95F585F37F2F}" name="Temperature" dataDxfId="181"/>
    <tableColumn id="9" xr3:uid="{33500CAF-63AE-43A0-81E8-3BB0F31F766D}" name="Reference" dataDxfId="180" dataCellStyle="Hyperlink"/>
    <tableColumn id="10" xr3:uid="{CCA26787-3343-465F-BA6C-3635D67F3F9A}" name="ELN" dataDxfId="179"/>
    <tableColumn id="8" xr3:uid="{A74A7171-A131-457C-950F-55E55850A6A8}" name="Comments" dataDxfId="17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6971A-E20F-4262-A027-F5A15C8FDFB5}" name="Table14" displayName="Table14" ref="B7:M11" totalsRowShown="0" headerRowDxfId="177" dataDxfId="176">
  <autoFilter ref="B7:M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BCB02E-85C6-4D57-ADFD-D8FA3E2678D5}" name="Conditions #" dataDxfId="175"/>
    <tableColumn id="2" xr3:uid="{BD575877-D695-44C4-90DF-92FA83CAE063}" name="Building block 1" dataDxfId="174"/>
    <tableColumn id="3" xr3:uid="{BBE5B538-3997-4203-9F33-D101A957F5CA}" name="Building block 2" dataDxfId="173"/>
    <tableColumn id="4" xr3:uid="{230FA030-37A8-486D-9102-35C066BAF000}" name="Base" dataDxfId="172"/>
    <tableColumn id="5" xr3:uid="{86019366-6702-4E60-80EA-1B620E4AEEC5}" name="Catalyst" dataDxfId="171"/>
    <tableColumn id="11" xr3:uid="{E9CB5475-3916-4B2F-A7F4-C1945BE2A930}" name="Oxidant" dataDxfId="170"/>
    <tableColumn id="12" xr3:uid="{5957D906-ECB6-4F0D-9A99-0FB6CE1EEB13}" name="Additive" dataDxfId="169"/>
    <tableColumn id="6" xr3:uid="{A472A620-28D0-4955-9E2B-5C8881FE793E}" name="Solvent" dataDxfId="168"/>
    <tableColumn id="7" xr3:uid="{940B6DD5-A55B-43B2-9B8D-0FD2F12683B4}" name="Temperature" dataDxfId="167"/>
    <tableColumn id="9" xr3:uid="{2752CE69-1468-4ADF-9387-476EE5F4FA0D}" name="Reference" dataDxfId="166"/>
    <tableColumn id="10" xr3:uid="{6CF1EB0D-8409-4C4B-8CAE-A80DF21CA0C6}" name="ELN" dataDxfId="165"/>
    <tableColumn id="8" xr3:uid="{89AA8EF8-C994-4B79-8AD9-4A9E4E0649F3}" name="Comments" dataDxfId="164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43171-974D-4E7C-AC43-0F22E216F2A0}" name="Table145" displayName="Table145" ref="B7:K11" totalsRowShown="0" headerRowDxfId="163" dataDxfId="162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5B4743E-ACD3-43C2-9609-DB72948140C4}" name="Conditions #" dataDxfId="161"/>
    <tableColumn id="2" xr3:uid="{0E428593-0511-4974-9D68-7AC33523EE57}" name="Building block" dataDxfId="160"/>
    <tableColumn id="3" xr3:uid="{07150E53-4407-4827-A036-86FFEC8ADA9B}" name="Cyanide source" dataDxfId="159"/>
    <tableColumn id="4" xr3:uid="{16F35516-ACF3-485D-A4FE-313CD43148AB}" name="Catalyst / Ligand" dataDxfId="158"/>
    <tableColumn id="5" xr3:uid="{75301E07-2C71-4A71-92A7-B590CF48324F}" name="Base" dataDxfId="157"/>
    <tableColumn id="6" xr3:uid="{426D962B-5235-427A-BFFA-DE1251A82761}" name="Solvent" dataDxfId="156"/>
    <tableColumn id="7" xr3:uid="{C201B83C-44B1-4E2C-85D9-810016B89C25}" name="Temperature" dataDxfId="155"/>
    <tableColumn id="9" xr3:uid="{F1743591-BA48-4F34-B598-E6FDFBC1F24D}" name="Reference" dataDxfId="154"/>
    <tableColumn id="10" xr3:uid="{DD6533C0-5726-4949-BDD3-6219C548069E}" name="ELN" dataDxfId="153"/>
    <tableColumn id="8" xr3:uid="{F9BAE2E1-B717-4529-B022-32D0C42592A5}" name="Comments" dataDxfId="152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C1F99F-9840-4F38-AA45-8BE2A7F6C4E9}" name="cyanation_app" displayName="cyanation_app" ref="A1:Y4" totalsRowShown="0" headerRowDxfId="151" dataDxfId="150" tableBorderDxfId="149">
  <autoFilter ref="A1:Y4" xr:uid="{35C1F99F-9840-4F38-AA45-8BE2A7F6C4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22" xr3:uid="{9A36F936-26C0-4E97-8B10-9C63ED2E03DD}" name="Level_1" dataDxfId="148"/>
    <tableColumn id="23" xr3:uid="{929DC161-AEC8-4C48-8DD1-EEF34A85E9EC}" name="Level_2" dataDxfId="147"/>
    <tableColumn id="24" xr3:uid="{07A3C20B-210D-4ABD-9C13-D7FCB18024FC}" name="Level_3" dataDxfId="146"/>
    <tableColumn id="1" xr3:uid="{C80923D1-97FA-4ED8-8D4E-8952EFCC28F6}" name="reaction" dataDxfId="145"/>
    <tableColumn id="2" xr3:uid="{5BC7FEC9-A77E-468E-B2B3-A8D8EA2D8A8E}" name="results" dataDxfId="144"/>
    <tableColumn id="3" xr3:uid="{F243BC84-DFA7-45A3-BC7A-9DCABBAF25C0}" name="conditions#" dataDxfId="143"/>
    <tableColumn id="4" xr3:uid="{BAE53DF7-2050-4317-A859-C926F0697044}" name="aryl_halide" dataDxfId="142"/>
    <tableColumn id="25" xr3:uid="{92B17758-A0F0-47F1-AA1E-3B53AF6A84D9}" name="aryl_halide_equiv" dataDxfId="141"/>
    <tableColumn id="5" xr3:uid="{A4A36C4E-4631-4A7D-878D-3EAC6F301FD0}" name="cyanide_sources" dataDxfId="140"/>
    <tableColumn id="6" xr3:uid="{0E001149-41F0-4DD7-BF8C-C4A1B6CAFA84}" name="cyanide_sources_equiv" dataDxfId="139"/>
    <tableColumn id="7" xr3:uid="{49051D2E-E511-4511-959B-F39089DA63D5}" name="catalyst" dataDxfId="138"/>
    <tableColumn id="8" xr3:uid="{BF2AF4CF-FD23-469B-83E2-B2C754DFF8A2}" name="catalyst_equiv" dataDxfId="137"/>
    <tableColumn id="9" xr3:uid="{60B0F8F0-6718-4380-A626-08D8FE867B79}" name="base" dataDxfId="136"/>
    <tableColumn id="10" xr3:uid="{BCBB605C-5696-4BE7-B49B-A50686AB4E87}" name="base_equiv" dataDxfId="135"/>
    <tableColumn id="11" xr3:uid="{3069BD77-C108-4FF1-8A9B-09F05080C999}" name="ligand" dataDxfId="134"/>
    <tableColumn id="12" xr3:uid="{4E308250-43BE-43D7-8F02-264605732D79}" name="ligand_equiv" dataDxfId="133"/>
    <tableColumn id="13" xr3:uid="{97FDAC87-A5BB-4501-8F58-96B8E944C66D}" name="additive" dataDxfId="132"/>
    <tableColumn id="14" xr3:uid="{1F1BA3C2-B265-4CA8-A948-727F174CCC65}" name="additive_equiv" dataDxfId="131"/>
    <tableColumn id="15" xr3:uid="{762475FA-930E-4C84-9CFD-7BD3CFC61F55}" name="Solvent" dataDxfId="130"/>
    <tableColumn id="16" xr3:uid="{C1973E74-E49F-4F5C-8742-CCD9E3C68FE4}" name="concentration_value" dataDxfId="129"/>
    <tableColumn id="17" xr3:uid="{B846A108-ED78-45D5-9F52-F16FB207DEF3}" name="Temperature_value" dataDxfId="128"/>
    <tableColumn id="18" xr3:uid="{BCB7C5B6-DA26-4021-AAB8-E76DC83D3A50}" name="reference" dataDxfId="127"/>
    <tableColumn id="19" xr3:uid="{B6321620-C5E2-454E-BD7C-CA50F5A06DAC}" name="link" dataDxfId="126"/>
    <tableColumn id="20" xr3:uid="{F815CE1C-5D70-4DFB-9A1F-4E09C40E466E}" name="ELN" dataDxfId="125"/>
    <tableColumn id="21" xr3:uid="{D92425C8-87F2-4580-9B18-D1F7CEA5F680}" name="Comments" dataDxfId="124"/>
  </tableColumns>
  <tableStyleInfo name="TableStyleDark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4CDEB-B5EB-48B1-B373-2322F4AB72AC}" name="Table16" displayName="Table16" ref="B7:K8" totalsRowShown="0" headerRowDxfId="123" dataDxfId="122">
  <autoFilter ref="B7:K8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107270-4B94-45A8-8D01-8E550C34647D}" name="Conditions #" dataDxfId="121"/>
    <tableColumn id="2" xr3:uid="{61557118-4673-4EFF-9014-6AFADC53B9B3}" name="Building block 1" dataDxfId="120"/>
    <tableColumn id="3" xr3:uid="{74481596-003F-4412-846F-4164E9D774D7}" name="Building block 2" dataDxfId="119"/>
    <tableColumn id="4" xr3:uid="{4248D5FE-8EB9-461A-BA32-1EA995EDC622}" name="Reagent A" dataDxfId="118"/>
    <tableColumn id="5" xr3:uid="{67844C3F-EB57-4B6F-BC21-629C28C3AFBB}" name="Reagent B" dataDxfId="117"/>
    <tableColumn id="6" xr3:uid="{46914FDB-D5C4-482A-A7D0-031C2B67D249}" name="Solvent" dataDxfId="116"/>
    <tableColumn id="7" xr3:uid="{04E2808D-5D4F-4F34-A27C-A763A837803A}" name="Temperature" dataDxfId="115"/>
    <tableColumn id="9" xr3:uid="{68E3517C-BD3F-463A-855E-0A0B7DBF61BB}" name="Reference" dataDxfId="114"/>
    <tableColumn id="10" xr3:uid="{06FA0CDA-5164-40B2-A27D-D00FE1CA2AF5}" name="ELN" dataDxfId="113" dataCellStyle="Hyperlink"/>
    <tableColumn id="8" xr3:uid="{DF50CB2F-E872-45DB-884B-2645AE43D454}" name="Comments" dataDxfId="112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50D76-282D-4E66-80BA-6DD237B4392E}" name="Table137" displayName="Table137" ref="B7:K10" totalsRowShown="0" headerRowDxfId="111" dataDxfId="110">
  <autoFilter ref="B7:K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A6000B0-208E-49C4-8827-9230FE3E1A23}" name="Conditions #" dataDxfId="109"/>
    <tableColumn id="2" xr3:uid="{6FFCB986-CA02-46D8-8FB6-98FDE49FEAC5}" name="Building block 1" dataDxfId="108"/>
    <tableColumn id="3" xr3:uid="{872ACA6B-FE1E-4860-A105-54A782918C61}" name="Building block 2" dataDxfId="107"/>
    <tableColumn id="4" xr3:uid="{54AF4302-2C30-44C9-989C-11573E9683F3}" name="Catalyst / Ligand" dataDxfId="106"/>
    <tableColumn id="5" xr3:uid="{242A19D0-120B-4778-A5EF-8141150B28E7}" name="Additive" dataDxfId="105"/>
    <tableColumn id="6" xr3:uid="{06DC57B9-9282-4955-A473-DF4D58C63131}" name="Solvent" dataDxfId="104"/>
    <tableColumn id="7" xr3:uid="{0B66EFE1-7647-46B9-8F8C-72EB46D65F62}" name="Temperature" dataDxfId="103"/>
    <tableColumn id="9" xr3:uid="{8CD23EA8-9F3E-4509-8C1B-C1C6FDCBE465}" name="Reference" dataDxfId="102" dataCellStyle="Hyperlink"/>
    <tableColumn id="10" xr3:uid="{70F7B5DA-0D80-4FD4-92F3-768639CD2335}" name="ELN" dataDxfId="101"/>
    <tableColumn id="8" xr3:uid="{04D6C833-BE73-4697-8C78-3A70E2733FEC}" name="Comments" dataDxfId="10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B9780128218853000050" TargetMode="External"/><Relationship Id="rId13" Type="http://schemas.openxmlformats.org/officeDocument/2006/relationships/hyperlink" Target="https://onlinelibrary.wiley.com/doi/full/10.1002/asia.201901169" TargetMode="External"/><Relationship Id="rId18" Type="http://schemas.openxmlformats.org/officeDocument/2006/relationships/hyperlink" Target="https://www.sigmaaldrich.com/CH/en/campaigns/biorenewable-solvents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doi.org/10.1055/s-0037-1611054" TargetMode="External"/><Relationship Id="rId21" Type="http://schemas.openxmlformats.org/officeDocument/2006/relationships/hyperlink" Target="https://pubs.rsc.org/en/content/articlelanding/2017/GC/C7GC00067G" TargetMode="External"/><Relationship Id="rId7" Type="http://schemas.openxmlformats.org/officeDocument/2006/relationships/hyperlink" Target="https://doi.org/10.1021/acssuschemeng.9b06496" TargetMode="External"/><Relationship Id="rId12" Type="http://schemas.openxmlformats.org/officeDocument/2006/relationships/hyperlink" Target="https://pubs.rsc.org/en/content/articlelanding/2019/GC/C9GC01180C" TargetMode="External"/><Relationship Id="rId17" Type="http://schemas.openxmlformats.org/officeDocument/2006/relationships/hyperlink" Target="https://pubs.acs.org/doi/10.1021/acssuschemeng.0c06668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doi.org/10.1016/j.cogsc.2017.03.012" TargetMode="External"/><Relationship Id="rId16" Type="http://schemas.openxmlformats.org/officeDocument/2006/relationships/hyperlink" Target="https://www.sciencedirect.com/science/article/pii/S092058611930611X" TargetMode="External"/><Relationship Id="rId20" Type="http://schemas.openxmlformats.org/officeDocument/2006/relationships/hyperlink" Target="https://sustainablechemicalprocesses.springeropen.com/articles/10.1186/s40508-016-0051-z" TargetMode="External"/><Relationship Id="rId1" Type="http://schemas.openxmlformats.org/officeDocument/2006/relationships/hyperlink" Target="https://doi.org/10.1021/op300108w" TargetMode="External"/><Relationship Id="rId6" Type="http://schemas.openxmlformats.org/officeDocument/2006/relationships/hyperlink" Target="https://pubs.rsc.org/en/content/articlelanding/2021/gc/d0gc04353b" TargetMode="External"/><Relationship Id="rId11" Type="http://schemas.openxmlformats.org/officeDocument/2006/relationships/hyperlink" Target="https://chemistry-europe.onlinelibrary.wiley.com/doi/full/10.1002/cssc.201000011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oi.org/10.1039/C1GC15523G" TargetMode="External"/><Relationship Id="rId15" Type="http://schemas.openxmlformats.org/officeDocument/2006/relationships/hyperlink" Target="https://pubs.rsc.org/en/content/articlelanding/2019/GC/C8GC04016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pubs.rsc.org/en/content/articlelanding/2022/GC/D2GC01911F" TargetMode="External"/><Relationship Id="rId19" Type="http://schemas.openxmlformats.org/officeDocument/2006/relationships/hyperlink" Target="https://pubs.rsc.org/en/content/articlelanding/2020/GC/D0GC02149K" TargetMode="External"/><Relationship Id="rId4" Type="http://schemas.openxmlformats.org/officeDocument/2006/relationships/hyperlink" Target="https://doi.org/10.1016/j.scp.2021.100591" TargetMode="External"/><Relationship Id="rId9" Type="http://schemas.openxmlformats.org/officeDocument/2006/relationships/hyperlink" Target="https://pubs.acs.org/doi/10.1021/sc5004727" TargetMode="External"/><Relationship Id="rId14" Type="http://schemas.openxmlformats.org/officeDocument/2006/relationships/hyperlink" Target="https://pubs.rsc.org/en/content/articlelanding/2021/GC/D1GC00641J" TargetMode="External"/><Relationship Id="rId22" Type="http://schemas.openxmlformats.org/officeDocument/2006/relationships/hyperlink" Target="https://pubs.rsc.org/en/content/articlelanding/2017/GC/C7GC00067G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3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0.11.160" TargetMode="External"/><Relationship Id="rId2" Type="http://schemas.openxmlformats.org/officeDocument/2006/relationships/hyperlink" Target="https://pubs.acs.org/doi/10.1021/ol502230p" TargetMode="External"/><Relationship Id="rId1" Type="http://schemas.openxmlformats.org/officeDocument/2006/relationships/hyperlink" Target="https://onlinelibrary.wiley.com/doi/full/10.1002/anie.201207750" TargetMode="External"/><Relationship Id="rId6" Type="http://schemas.openxmlformats.org/officeDocument/2006/relationships/table" Target="../tables/table9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oi.org/10.1039/D1GC00128K" TargetMode="External"/><Relationship Id="rId4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pubs.acs.org/doi/10.1021/jo0057250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s://pubs.acs.org/doi/10.1021/jo0057250" TargetMode="External"/><Relationship Id="rId1" Type="http://schemas.openxmlformats.org/officeDocument/2006/relationships/hyperlink" Target="https://www.thieme-connect.de/products/ejournals/abstract/10.1055/s-0037-1611054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https://onlinelibrary.wiley.com/doi/full/10.1002/hlca.201900024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onlinelibrary.wiley.com/doi/full/10.1002/anie.200353015" TargetMode="External"/><Relationship Id="rId9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dx.doi.org/10.1055/s-0037-1611054" TargetMode="External"/><Relationship Id="rId6" Type="http://schemas.openxmlformats.org/officeDocument/2006/relationships/comments" Target="../comments5.xml"/><Relationship Id="rId5" Type="http://schemas.openxmlformats.org/officeDocument/2006/relationships/table" Target="../tables/table12.xml"/><Relationship Id="rId4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ange.202014141" TargetMode="External"/><Relationship Id="rId2" Type="http://schemas.openxmlformats.org/officeDocument/2006/relationships/hyperlink" Target="https://onlinelibrary.wiley.com/doi/abs/10.1002/adsc.200800032" TargetMode="External"/><Relationship Id="rId1" Type="http://schemas.openxmlformats.org/officeDocument/2006/relationships/hyperlink" Target="https://chemistry-europe.onlinelibrary.wiley.com/doi/full/10.1002/chem.200903337" TargetMode="External"/><Relationship Id="rId6" Type="http://schemas.openxmlformats.org/officeDocument/2006/relationships/table" Target="../tables/table14.xml"/><Relationship Id="rId5" Type="http://schemas.openxmlformats.org/officeDocument/2006/relationships/drawing" Target="../drawings/drawing18.xml"/><Relationship Id="rId4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hem.201700832" TargetMode="External"/><Relationship Id="rId2" Type="http://schemas.openxmlformats.org/officeDocument/2006/relationships/hyperlink" Target="https://pubs.acs.org/doi/10.1021/jo702024p" TargetMode="External"/><Relationship Id="rId1" Type="http://schemas.openxmlformats.org/officeDocument/2006/relationships/hyperlink" Target="https://pubs.acs.org/doi/10.1021/jo9026935" TargetMode="External"/><Relationship Id="rId6" Type="http://schemas.openxmlformats.org/officeDocument/2006/relationships/table" Target="../tables/table15.xml"/><Relationship Id="rId5" Type="http://schemas.openxmlformats.org/officeDocument/2006/relationships/drawing" Target="../drawings/drawing19.xml"/><Relationship Id="rId4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21/acs.orglett.0c01676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10.1002/cjoc.201700477" TargetMode="External"/><Relationship Id="rId13" Type="http://schemas.openxmlformats.org/officeDocument/2006/relationships/table" Target="../tables/table16.xml"/><Relationship Id="rId3" Type="http://schemas.openxmlformats.org/officeDocument/2006/relationships/hyperlink" Target="https://pubs.acs.org/doi/10.1021/acs.orglett.5b03230?ref=PDF" TargetMode="External"/><Relationship Id="rId7" Type="http://schemas.openxmlformats.org/officeDocument/2006/relationships/hyperlink" Target="https://pubs.acs.org/doi/10.1021/jacs.6b08114?ref=PDF" TargetMode="External"/><Relationship Id="rId12" Type="http://schemas.openxmlformats.org/officeDocument/2006/relationships/vmlDrawing" Target="../drawings/vmlDrawing7.vml"/><Relationship Id="rId2" Type="http://schemas.openxmlformats.org/officeDocument/2006/relationships/hyperlink" Target="https://pubs.acs.org/doi/10.1021/acs.orglett.7b02326?ref=PDF" TargetMode="External"/><Relationship Id="rId1" Type="http://schemas.openxmlformats.org/officeDocument/2006/relationships/hyperlink" Target="https://pubs.acs.org/doi/10.1021/jacs.5b08411?ref=PDF" TargetMode="External"/><Relationship Id="rId6" Type="http://schemas.openxmlformats.org/officeDocument/2006/relationships/hyperlink" Target="https://pubs.acs.org/doi/full/10.1021/jacs.8b12142" TargetMode="External"/><Relationship Id="rId11" Type="http://schemas.openxmlformats.org/officeDocument/2006/relationships/drawing" Target="../drawings/drawing20.xml"/><Relationship Id="rId5" Type="http://schemas.openxmlformats.org/officeDocument/2006/relationships/hyperlink" Target="https://onlinelibrary.wiley.com/doi/10.1002/anie.201601035" TargetMode="External"/><Relationship Id="rId10" Type="http://schemas.openxmlformats.org/officeDocument/2006/relationships/hyperlink" Target="https://onlinelibrary.wiley.com/doi/10.1002/anie.202210483" TargetMode="External"/><Relationship Id="rId4" Type="http://schemas.openxmlformats.org/officeDocument/2006/relationships/hyperlink" Target="https://pubs.acs.org/doi/10.1021/acs.orglett.9b02509?ref=PDF" TargetMode="External"/><Relationship Id="rId9" Type="http://schemas.openxmlformats.org/officeDocument/2006/relationships/hyperlink" Target="https://onlinelibrary.wiley.com/doi/10.1002/anie.202014638" TargetMode="External"/><Relationship Id="rId1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pubs.acs.org/doi/10.1021/ol047996t" TargetMode="External"/><Relationship Id="rId7" Type="http://schemas.openxmlformats.org/officeDocument/2006/relationships/hyperlink" Target="https://pubs.rsc.org/en/content/articlelanding/2011/sc/c0sc00331j" TargetMode="External"/><Relationship Id="rId2" Type="http://schemas.openxmlformats.org/officeDocument/2006/relationships/hyperlink" Target="https://doi.org/10.1021/acscatal.9b02622" TargetMode="External"/><Relationship Id="rId1" Type="http://schemas.openxmlformats.org/officeDocument/2006/relationships/hyperlink" Target="https://doi.org/10.1016/j.tet.2014.03.083" TargetMode="External"/><Relationship Id="rId6" Type="http://schemas.openxmlformats.org/officeDocument/2006/relationships/hyperlink" Target="https://pubs.acs.org/doi/10.1021/ja2102373" TargetMode="External"/><Relationship Id="rId5" Type="http://schemas.openxmlformats.org/officeDocument/2006/relationships/hyperlink" Target="https://onlinelibrary.wiley.com/doi/full/10.1002/anie.201104361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pubs.acs.org/doi/10.1021/jo500662s" TargetMode="External"/><Relationship Id="rId9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3.07.095" TargetMode="External"/><Relationship Id="rId2" Type="http://schemas.openxmlformats.org/officeDocument/2006/relationships/hyperlink" Target="https://pubs.acs.org/doi/10.1021/jacs.6b12800" TargetMode="External"/><Relationship Id="rId1" Type="http://schemas.openxmlformats.org/officeDocument/2006/relationships/hyperlink" Target="https://www.sciencedirect.com/org/science/article/abs/pii/S0022326321086825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ctc.202001742" TargetMode="External"/><Relationship Id="rId2" Type="http://schemas.openxmlformats.org/officeDocument/2006/relationships/hyperlink" Target="https://www.thieme-connect.com/products/ejournals/html/10.1055/s-2003-42069" TargetMode="External"/><Relationship Id="rId1" Type="http://schemas.openxmlformats.org/officeDocument/2006/relationships/hyperlink" Target="https://onlinelibrary.wiley.com/doi/full/10.1002/anie.201304188" TargetMode="External"/><Relationship Id="rId6" Type="http://schemas.openxmlformats.org/officeDocument/2006/relationships/table" Target="../tables/table6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4A0-DBE5-41B8-AFAE-BA3EDD5449D6}">
  <sheetPr>
    <tabColor theme="9" tint="0.59999389629810485"/>
  </sheetPr>
  <dimension ref="B1:N28"/>
  <sheetViews>
    <sheetView topLeftCell="A13" zoomScale="80" zoomScaleNormal="80" workbookViewId="0">
      <selection activeCell="F30" sqref="F30"/>
    </sheetView>
  </sheetViews>
  <sheetFormatPr defaultRowHeight="15" x14ac:dyDescent="0.25"/>
  <cols>
    <col min="1" max="1" width="2.85546875" customWidth="1"/>
    <col min="2" max="2" width="20.7109375" customWidth="1"/>
    <col min="3" max="3" width="30.7109375" customWidth="1"/>
    <col min="4" max="4" width="31.42578125" customWidth="1"/>
    <col min="5" max="6" width="40.7109375" style="13" customWidth="1"/>
    <col min="7" max="8" width="10.7109375" customWidth="1"/>
    <col min="9" max="9" width="30.7109375" customWidth="1"/>
    <col min="10" max="10" width="34.42578125" customWidth="1"/>
    <col min="11" max="11" width="34.42578125" style="13" customWidth="1"/>
    <col min="12" max="12" width="45.7109375" style="13" bestFit="1" customWidth="1"/>
    <col min="13" max="13" width="37.7109375" bestFit="1" customWidth="1"/>
    <col min="14" max="14" width="32.7109375" customWidth="1"/>
  </cols>
  <sheetData>
    <row r="1" spans="2:14" ht="12" customHeight="1" thickBot="1" x14ac:dyDescent="0.3">
      <c r="E1"/>
      <c r="F1"/>
      <c r="K1"/>
      <c r="L1"/>
    </row>
    <row r="2" spans="2:14" s="17" customFormat="1" ht="30" customHeight="1" thickBot="1" x14ac:dyDescent="0.4">
      <c r="B2" s="191" t="s">
        <v>0</v>
      </c>
      <c r="C2" s="192"/>
    </row>
    <row r="3" spans="2:14" ht="30" customHeight="1" x14ac:dyDescent="0.25">
      <c r="E3"/>
      <c r="F3"/>
      <c r="K3"/>
      <c r="L3"/>
    </row>
    <row r="4" spans="2:14" ht="30" customHeight="1" x14ac:dyDescent="0.25">
      <c r="B4" s="67" t="s">
        <v>1</v>
      </c>
      <c r="C4" s="67" t="s">
        <v>2</v>
      </c>
      <c r="D4" s="67" t="s">
        <v>3</v>
      </c>
      <c r="E4" s="67" t="s">
        <v>4</v>
      </c>
      <c r="F4" s="67" t="s">
        <v>5</v>
      </c>
      <c r="G4" s="67" t="s">
        <v>6</v>
      </c>
      <c r="H4" s="67" t="s">
        <v>7</v>
      </c>
      <c r="I4" s="67" t="s">
        <v>8</v>
      </c>
      <c r="J4" s="67" t="s">
        <v>9</v>
      </c>
      <c r="K4" s="67" t="s">
        <v>10</v>
      </c>
      <c r="L4" s="67" t="s">
        <v>11</v>
      </c>
      <c r="M4" s="67" t="s">
        <v>12</v>
      </c>
      <c r="N4" s="67" t="s">
        <v>13</v>
      </c>
    </row>
    <row r="5" spans="2:14" ht="90" customHeight="1" x14ac:dyDescent="0.25">
      <c r="B5" s="93" t="s">
        <v>14</v>
      </c>
      <c r="C5" s="1" t="s">
        <v>15</v>
      </c>
      <c r="D5" s="30" t="str">
        <f>"Chemistry 0"</f>
        <v>Chemistry 0</v>
      </c>
      <c r="E5" s="8" t="s">
        <v>16</v>
      </c>
      <c r="F5" s="8" t="s">
        <v>17</v>
      </c>
      <c r="G5" s="1" t="s">
        <v>18</v>
      </c>
      <c r="H5" s="68" t="s">
        <v>19</v>
      </c>
      <c r="I5" s="1" t="s">
        <v>20</v>
      </c>
      <c r="J5" s="1" t="s">
        <v>21</v>
      </c>
      <c r="K5" s="8" t="s">
        <v>22</v>
      </c>
      <c r="L5" s="25" t="s">
        <v>23</v>
      </c>
      <c r="M5" s="1"/>
      <c r="N5" s="1"/>
    </row>
    <row r="6" spans="2:14" ht="90" customHeight="1" x14ac:dyDescent="0.25">
      <c r="B6" s="93" t="s">
        <v>24</v>
      </c>
      <c r="C6" s="1" t="s">
        <v>25</v>
      </c>
      <c r="D6" s="2" t="str">
        <f>"Chemistry 1"</f>
        <v>Chemistry 1</v>
      </c>
      <c r="E6" s="8" t="s">
        <v>26</v>
      </c>
      <c r="F6" s="8" t="s">
        <v>27</v>
      </c>
      <c r="G6" s="1" t="s">
        <v>28</v>
      </c>
      <c r="H6" s="1" t="s">
        <v>29</v>
      </c>
      <c r="I6" s="1" t="s">
        <v>30</v>
      </c>
      <c r="J6" s="8" t="s">
        <v>31</v>
      </c>
      <c r="K6" s="8" t="s">
        <v>32</v>
      </c>
      <c r="L6" s="25" t="s">
        <v>33</v>
      </c>
      <c r="M6" s="1"/>
      <c r="N6" s="1"/>
    </row>
    <row r="7" spans="2:14" ht="90" customHeight="1" x14ac:dyDescent="0.25">
      <c r="B7" s="93" t="s">
        <v>24</v>
      </c>
      <c r="C7" s="1" t="s">
        <v>34</v>
      </c>
      <c r="D7" s="2" t="str">
        <f>"Chemistry 2"</f>
        <v>Chemistry 2</v>
      </c>
      <c r="E7" s="8" t="s">
        <v>35</v>
      </c>
      <c r="F7" s="8" t="s">
        <v>36</v>
      </c>
      <c r="G7" s="1" t="s">
        <v>37</v>
      </c>
      <c r="H7" s="1" t="s">
        <v>38</v>
      </c>
      <c r="I7" s="1" t="s">
        <v>39</v>
      </c>
      <c r="J7" s="8" t="s">
        <v>40</v>
      </c>
      <c r="K7" s="8"/>
      <c r="L7" s="25" t="s">
        <v>41</v>
      </c>
      <c r="M7" s="25" t="s">
        <v>42</v>
      </c>
      <c r="N7" s="25" t="s">
        <v>43</v>
      </c>
    </row>
    <row r="8" spans="2:14" ht="90" customHeight="1" x14ac:dyDescent="0.25">
      <c r="B8" s="93" t="s">
        <v>14</v>
      </c>
      <c r="C8" s="1" t="s">
        <v>44</v>
      </c>
      <c r="D8" s="2" t="str">
        <f>"Chemistry 3"</f>
        <v>Chemistry 3</v>
      </c>
      <c r="E8" s="8" t="s">
        <v>45</v>
      </c>
      <c r="F8" s="8" t="s">
        <v>46</v>
      </c>
      <c r="G8" s="1" t="s">
        <v>47</v>
      </c>
      <c r="H8" s="1" t="s">
        <v>48</v>
      </c>
      <c r="I8" s="1" t="s">
        <v>49</v>
      </c>
      <c r="J8" s="1" t="s">
        <v>21</v>
      </c>
      <c r="K8" s="8" t="s">
        <v>50</v>
      </c>
      <c r="L8" s="8"/>
      <c r="M8" s="1"/>
      <c r="N8" s="1"/>
    </row>
    <row r="9" spans="2:14" ht="90" customHeight="1" x14ac:dyDescent="0.25">
      <c r="B9" s="93" t="s">
        <v>24</v>
      </c>
      <c r="C9" s="1" t="s">
        <v>51</v>
      </c>
      <c r="D9" s="2" t="str">
        <f>"Chemistry 4"</f>
        <v>Chemistry 4</v>
      </c>
      <c r="E9" s="8"/>
      <c r="F9" s="8" t="s">
        <v>52</v>
      </c>
      <c r="G9" s="1" t="s">
        <v>53</v>
      </c>
      <c r="H9" s="1">
        <v>0.79400000000000004</v>
      </c>
      <c r="I9" s="1"/>
      <c r="J9" s="1"/>
      <c r="K9" s="8" t="s">
        <v>54</v>
      </c>
      <c r="L9" s="8"/>
      <c r="M9" s="1"/>
      <c r="N9" s="1"/>
    </row>
    <row r="10" spans="2:14" ht="90" customHeight="1" x14ac:dyDescent="0.25">
      <c r="B10" s="93" t="s">
        <v>24</v>
      </c>
      <c r="C10" s="1" t="s">
        <v>55</v>
      </c>
      <c r="D10" s="2" t="str">
        <f>"Chemistry 5"</f>
        <v>Chemistry 5</v>
      </c>
      <c r="E10" s="8" t="s">
        <v>56</v>
      </c>
      <c r="F10" s="8" t="s">
        <v>57</v>
      </c>
      <c r="G10" s="1" t="s">
        <v>58</v>
      </c>
      <c r="H10" s="1" t="s">
        <v>59</v>
      </c>
      <c r="I10" s="1" t="s">
        <v>39</v>
      </c>
      <c r="J10" s="8" t="s">
        <v>60</v>
      </c>
      <c r="K10" s="8" t="s">
        <v>61</v>
      </c>
      <c r="L10" s="25" t="s">
        <v>62</v>
      </c>
      <c r="M10" s="25" t="s">
        <v>63</v>
      </c>
      <c r="N10" s="25" t="s">
        <v>64</v>
      </c>
    </row>
    <row r="11" spans="2:14" ht="90" customHeight="1" x14ac:dyDescent="0.25">
      <c r="B11" s="93" t="s">
        <v>24</v>
      </c>
      <c r="C11" s="1" t="s">
        <v>65</v>
      </c>
      <c r="D11" s="2" t="str">
        <f>"Chemistry 6"</f>
        <v>Chemistry 6</v>
      </c>
      <c r="E11" s="8" t="s">
        <v>66</v>
      </c>
      <c r="F11" s="8" t="s">
        <v>67</v>
      </c>
      <c r="G11" s="1" t="s">
        <v>68</v>
      </c>
      <c r="H11" s="1" t="s">
        <v>69</v>
      </c>
      <c r="I11" s="1"/>
      <c r="J11" s="1"/>
      <c r="K11" s="8"/>
      <c r="L11" s="8"/>
      <c r="M11" s="1"/>
      <c r="N11" s="1"/>
    </row>
    <row r="12" spans="2:14" ht="90" customHeight="1" x14ac:dyDescent="0.25">
      <c r="B12" s="93" t="s">
        <v>14</v>
      </c>
      <c r="C12" s="1" t="s">
        <v>70</v>
      </c>
      <c r="D12" s="2" t="str">
        <f>"Chemistry 7"</f>
        <v>Chemistry 7</v>
      </c>
      <c r="E12" s="8" t="s">
        <v>71</v>
      </c>
      <c r="F12" s="8" t="s">
        <v>72</v>
      </c>
      <c r="G12" s="1" t="s">
        <v>73</v>
      </c>
      <c r="H12" s="1" t="s">
        <v>74</v>
      </c>
      <c r="I12" s="8" t="s">
        <v>75</v>
      </c>
      <c r="J12" s="1"/>
      <c r="K12" s="8"/>
      <c r="L12" s="8"/>
      <c r="M12" s="1"/>
      <c r="N12" s="1"/>
    </row>
    <row r="13" spans="2:14" ht="90" customHeight="1" x14ac:dyDescent="0.25">
      <c r="B13" s="1" t="s">
        <v>76</v>
      </c>
      <c r="C13" s="8" t="s">
        <v>77</v>
      </c>
      <c r="D13" s="2" t="str">
        <f>"Chemistry 8"</f>
        <v>Chemistry 8</v>
      </c>
      <c r="E13" s="8" t="s">
        <v>78</v>
      </c>
      <c r="F13" s="8" t="s">
        <v>79</v>
      </c>
      <c r="G13" s="1" t="s">
        <v>80</v>
      </c>
      <c r="H13" s="1" t="s">
        <v>81</v>
      </c>
      <c r="I13" s="8" t="s">
        <v>82</v>
      </c>
      <c r="J13" s="8" t="s">
        <v>83</v>
      </c>
      <c r="K13" s="8"/>
      <c r="L13" s="25" t="s">
        <v>84</v>
      </c>
      <c r="M13" s="25" t="s">
        <v>85</v>
      </c>
      <c r="N13" s="25" t="s">
        <v>86</v>
      </c>
    </row>
    <row r="14" spans="2:14" ht="90" customHeight="1" x14ac:dyDescent="0.25">
      <c r="B14" s="1" t="s">
        <v>24</v>
      </c>
      <c r="C14" s="1" t="s">
        <v>87</v>
      </c>
      <c r="D14" s="2" t="str">
        <f>"Chemistry 9"</f>
        <v>Chemistry 9</v>
      </c>
      <c r="E14" s="8" t="s">
        <v>88</v>
      </c>
      <c r="F14" s="8" t="s">
        <v>89</v>
      </c>
      <c r="G14" s="1" t="s">
        <v>90</v>
      </c>
      <c r="H14" s="1" t="s">
        <v>91</v>
      </c>
      <c r="I14" s="8" t="s">
        <v>92</v>
      </c>
      <c r="J14" s="8" t="s">
        <v>93</v>
      </c>
      <c r="K14" s="8"/>
      <c r="L14" s="25" t="s">
        <v>94</v>
      </c>
      <c r="M14" s="25" t="s">
        <v>95</v>
      </c>
      <c r="N14" s="25" t="s">
        <v>86</v>
      </c>
    </row>
    <row r="15" spans="2:14" ht="30" customHeight="1" x14ac:dyDescent="0.25">
      <c r="B15" s="1"/>
      <c r="C15" s="1"/>
      <c r="D15" s="2"/>
      <c r="E15" s="8"/>
      <c r="F15" s="8"/>
      <c r="G15" s="1"/>
      <c r="H15" s="1"/>
      <c r="I15" s="8"/>
      <c r="J15" s="8"/>
      <c r="K15" s="8"/>
      <c r="L15" s="25"/>
      <c r="M15" s="25"/>
      <c r="N15" s="1"/>
    </row>
    <row r="16" spans="2:14" ht="30" customHeight="1" thickBot="1" x14ac:dyDescent="0.3">
      <c r="B16" s="49"/>
      <c r="C16" s="49"/>
      <c r="D16" s="57"/>
      <c r="E16" s="70"/>
      <c r="F16" s="70"/>
      <c r="G16" s="49"/>
      <c r="H16" s="49"/>
      <c r="I16" s="70"/>
      <c r="J16" s="70"/>
      <c r="K16" s="70"/>
      <c r="L16" s="71"/>
      <c r="M16" s="71"/>
      <c r="N16" s="49"/>
    </row>
    <row r="17" spans="2:14" ht="30" customHeight="1" thickBot="1" x14ac:dyDescent="0.3">
      <c r="B17" s="69" t="s">
        <v>1</v>
      </c>
      <c r="C17" s="69" t="s">
        <v>2</v>
      </c>
      <c r="D17" s="69" t="s">
        <v>3</v>
      </c>
      <c r="E17" s="69" t="s">
        <v>4</v>
      </c>
      <c r="F17" s="69" t="s">
        <v>5</v>
      </c>
      <c r="G17" s="69" t="s">
        <v>6</v>
      </c>
      <c r="H17" s="69" t="s">
        <v>7</v>
      </c>
      <c r="I17" s="69" t="s">
        <v>8</v>
      </c>
      <c r="J17" s="69" t="s">
        <v>9</v>
      </c>
      <c r="K17" s="69" t="s">
        <v>10</v>
      </c>
      <c r="L17" s="69" t="s">
        <v>11</v>
      </c>
      <c r="M17" s="69" t="s">
        <v>12</v>
      </c>
      <c r="N17" s="69" t="s">
        <v>13</v>
      </c>
    </row>
    <row r="18" spans="2:14" ht="90" customHeight="1" x14ac:dyDescent="0.25">
      <c r="B18" s="93" t="s">
        <v>14</v>
      </c>
      <c r="C18" s="53" t="s">
        <v>96</v>
      </c>
      <c r="D18" s="2" t="str">
        <f>"Chemistry 10"</f>
        <v>Chemistry 10</v>
      </c>
      <c r="E18" s="72" t="s">
        <v>97</v>
      </c>
      <c r="F18" s="72" t="s">
        <v>98</v>
      </c>
      <c r="G18" s="53" t="s">
        <v>99</v>
      </c>
      <c r="H18" s="73" t="s">
        <v>100</v>
      </c>
      <c r="I18" s="53" t="s">
        <v>101</v>
      </c>
      <c r="J18" s="53" t="s">
        <v>102</v>
      </c>
      <c r="K18" s="72" t="s">
        <v>103</v>
      </c>
      <c r="L18" s="74" t="s">
        <v>104</v>
      </c>
      <c r="M18" s="74" t="s">
        <v>105</v>
      </c>
      <c r="N18" s="53"/>
    </row>
    <row r="19" spans="2:14" ht="90" customHeight="1" x14ac:dyDescent="0.25">
      <c r="B19" s="1" t="s">
        <v>24</v>
      </c>
      <c r="C19" s="1" t="s">
        <v>106</v>
      </c>
      <c r="D19" s="2" t="str">
        <f>"Chemistry 11"</f>
        <v>Chemistry 11</v>
      </c>
      <c r="E19" s="8" t="s">
        <v>107</v>
      </c>
      <c r="F19" s="8" t="s">
        <v>108</v>
      </c>
      <c r="G19" s="1" t="s">
        <v>109</v>
      </c>
      <c r="H19" s="1" t="s">
        <v>110</v>
      </c>
      <c r="I19" s="1" t="s">
        <v>111</v>
      </c>
      <c r="J19" s="8" t="s">
        <v>112</v>
      </c>
      <c r="K19" s="8"/>
      <c r="L19" s="25" t="s">
        <v>113</v>
      </c>
      <c r="M19" s="1"/>
      <c r="N19" s="1"/>
    </row>
    <row r="20" spans="2:14" ht="90" customHeight="1" thickBot="1" x14ac:dyDescent="0.3">
      <c r="B20" s="75" t="s">
        <v>14</v>
      </c>
      <c r="C20" s="75" t="s">
        <v>114</v>
      </c>
      <c r="D20" s="57" t="str">
        <f>"Chemistry 12"</f>
        <v>Chemistry 12</v>
      </c>
      <c r="E20" s="76" t="s">
        <v>97</v>
      </c>
      <c r="F20" s="76" t="s">
        <v>115</v>
      </c>
      <c r="G20" s="75" t="s">
        <v>116</v>
      </c>
      <c r="H20" s="75" t="s">
        <v>117</v>
      </c>
      <c r="I20" s="75"/>
      <c r="J20" s="76" t="s">
        <v>118</v>
      </c>
      <c r="K20" s="76"/>
      <c r="L20" s="77" t="s">
        <v>119</v>
      </c>
      <c r="M20" s="77" t="s">
        <v>120</v>
      </c>
      <c r="N20" s="75"/>
    </row>
    <row r="21" spans="2:14" ht="30" customHeight="1" x14ac:dyDescent="0.25">
      <c r="D21" s="2"/>
      <c r="I21" s="13"/>
      <c r="J21" s="13"/>
    </row>
    <row r="22" spans="2:14" ht="30" customHeight="1" thickBot="1" x14ac:dyDescent="0.3">
      <c r="E22"/>
      <c r="F22"/>
      <c r="I22" s="13"/>
      <c r="K22"/>
      <c r="L22"/>
    </row>
    <row r="23" spans="2:14" ht="30" customHeight="1" thickBot="1" x14ac:dyDescent="0.3">
      <c r="B23" s="78" t="s">
        <v>121</v>
      </c>
      <c r="C23" s="79"/>
      <c r="D23" s="79"/>
      <c r="E23"/>
      <c r="F23" s="111" t="s">
        <v>122</v>
      </c>
      <c r="K23"/>
      <c r="L23"/>
    </row>
    <row r="24" spans="2:14" ht="15" customHeight="1" x14ac:dyDescent="0.25">
      <c r="B24" s="65"/>
      <c r="C24" s="65"/>
      <c r="D24" s="65"/>
      <c r="E24"/>
      <c r="F24" s="94" t="s">
        <v>123</v>
      </c>
      <c r="K24"/>
      <c r="L24"/>
    </row>
    <row r="25" spans="2:14" ht="30" customHeight="1" x14ac:dyDescent="0.25">
      <c r="B25" s="193" t="s">
        <v>124</v>
      </c>
      <c r="C25" s="193"/>
      <c r="D25" s="193"/>
      <c r="F25" s="95" t="s">
        <v>125</v>
      </c>
      <c r="G25" s="31"/>
      <c r="J25" s="13"/>
      <c r="K25"/>
      <c r="L25"/>
    </row>
    <row r="26" spans="2:14" ht="30" customHeight="1" x14ac:dyDescent="0.25">
      <c r="B26" s="193" t="s">
        <v>126</v>
      </c>
      <c r="C26" s="193"/>
      <c r="D26" s="193"/>
      <c r="F26" s="94" t="s">
        <v>127</v>
      </c>
      <c r="J26" s="13"/>
      <c r="K26"/>
      <c r="L26"/>
    </row>
    <row r="27" spans="2:14" ht="30" customHeight="1" x14ac:dyDescent="0.25">
      <c r="B27" s="193" t="s">
        <v>128</v>
      </c>
      <c r="C27" s="193"/>
      <c r="D27" s="193"/>
      <c r="F27" s="96" t="s">
        <v>129</v>
      </c>
      <c r="K27"/>
      <c r="L27"/>
      <c r="M27" s="13"/>
    </row>
    <row r="28" spans="2:14" ht="15.75" thickBot="1" x14ac:dyDescent="0.3">
      <c r="B28" s="64"/>
      <c r="C28" s="64"/>
      <c r="D28" s="64"/>
    </row>
  </sheetData>
  <mergeCells count="4">
    <mergeCell ref="B2:C2"/>
    <mergeCell ref="B27:D27"/>
    <mergeCell ref="B26:D26"/>
    <mergeCell ref="B25:D25"/>
  </mergeCells>
  <phoneticPr fontId="32" type="noConversion"/>
  <hyperlinks>
    <hyperlink ref="L6" r:id="rId1" xr:uid="{1508A665-0468-42AB-8458-BBB31AD6A7BF}"/>
    <hyperlink ref="L5" r:id="rId2" xr:uid="{FB707B8A-5CFA-4DDB-86C6-A2E907B0AE87}"/>
    <hyperlink ref="L7" r:id="rId3" xr:uid="{6050C394-F4D7-4AB7-A0F8-5D81E670CE78}"/>
    <hyperlink ref="L10" r:id="rId4" xr:uid="{B1123CC6-651A-4139-BC92-86DBDD4B4E39}"/>
    <hyperlink ref="L13" r:id="rId5" xr:uid="{37DA7F15-8629-442C-8188-8D5CA492AAF7}"/>
    <hyperlink ref="L14" r:id="rId6" xr:uid="{1F7E1721-7358-49B3-8439-9F25A0AD9F2A}"/>
    <hyperlink ref="M7" r:id="rId7" xr:uid="{A01133EE-626B-4347-AF3A-E607D9194E62}"/>
    <hyperlink ref="M13" r:id="rId8" xr:uid="{5520D85E-638D-4433-B17C-77334D274667}"/>
    <hyperlink ref="M14" r:id="rId9" xr:uid="{AC3A95B6-6139-4860-975E-988D2F046F35}"/>
    <hyperlink ref="M10" r:id="rId10" xr:uid="{BEEF807D-4E61-49F4-8C27-A033F7389154}"/>
    <hyperlink ref="N7" r:id="rId11" xr:uid="{CB62F0C4-129C-4932-9A85-46ACBA1CE655}"/>
    <hyperlink ref="N10" r:id="rId12" xr:uid="{5CA6216F-366B-444F-BD25-9F0901DF08E1}"/>
    <hyperlink ref="L18" r:id="rId13" xr:uid="{570B56FE-C3D5-4195-BC21-C7C9901E871E}"/>
    <hyperlink ref="L19" r:id="rId14" xr:uid="{D8C16927-2F08-47D0-9DFD-D34B7BCB13D9}"/>
    <hyperlink ref="L20" r:id="rId15" location="cit5" xr:uid="{4FB5553B-1084-499B-88AE-339FC4337B1F}"/>
    <hyperlink ref="M20" r:id="rId16" xr:uid="{204ED2DE-2340-4115-BB26-E581BA79D387}"/>
    <hyperlink ref="M18" r:id="rId17" xr:uid="{1D3C51D9-3230-4327-A10F-50F57523FA73}"/>
    <hyperlink ref="B27" r:id="rId18" xr:uid="{A5A562BC-3928-4993-A03F-B53C9F55BFB4}"/>
    <hyperlink ref="B26" r:id="rId19" xr:uid="{B18FC66C-92BA-4833-9739-317149984C59}"/>
    <hyperlink ref="B25" r:id="rId20" xr:uid="{E80B51C2-9388-47BE-A6B5-06CE8892340C}"/>
    <hyperlink ref="N13" r:id="rId21" xr:uid="{AC2A6393-EF74-4FD6-866E-2E6A8F92B02C}"/>
    <hyperlink ref="N14" r:id="rId22" xr:uid="{26E00C20-EE5C-40F9-B313-F8A2C487A3E8}"/>
  </hyperlinks>
  <pageMargins left="0.7" right="0.7" top="0.75" bottom="0.75" header="0.3" footer="0.3"/>
  <pageSetup paperSize="9" orientation="portrait" r:id="rId23"/>
  <drawing r:id="rId24"/>
  <legacyDrawing r:id="rId25"/>
  <tableParts count="1"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8631-8389-4819-A299-D021454D974A}">
  <sheetPr>
    <tabColor theme="7" tint="0.59999389629810485"/>
  </sheetPr>
  <dimension ref="B1:L15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5" width="25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198" t="s">
        <v>358</v>
      </c>
      <c r="C2" s="199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61" t="s">
        <v>132</v>
      </c>
      <c r="C7" s="61" t="s">
        <v>133</v>
      </c>
      <c r="D7" s="61" t="s">
        <v>134</v>
      </c>
      <c r="E7" s="61" t="s">
        <v>359</v>
      </c>
      <c r="F7" s="61" t="s">
        <v>360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2" ht="30" customHeight="1" x14ac:dyDescent="0.25">
      <c r="B8" s="19">
        <v>1</v>
      </c>
      <c r="C8" s="20" t="s">
        <v>361</v>
      </c>
      <c r="D8" s="1" t="s">
        <v>362</v>
      </c>
      <c r="E8" s="1" t="s">
        <v>363</v>
      </c>
      <c r="F8" s="8" t="s">
        <v>364</v>
      </c>
      <c r="G8" s="10" t="s">
        <v>365</v>
      </c>
      <c r="H8" s="20" t="s">
        <v>153</v>
      </c>
      <c r="I8" s="21"/>
      <c r="J8" s="12" t="s">
        <v>366</v>
      </c>
      <c r="K8" s="8" t="s">
        <v>367</v>
      </c>
    </row>
    <row r="9" spans="2:12" ht="30" customHeight="1" x14ac:dyDescent="0.25">
      <c r="B9" s="1"/>
      <c r="L9" s="4"/>
    </row>
    <row r="10" spans="2:12" ht="30" customHeight="1" thickBot="1" x14ac:dyDescent="0.3"/>
    <row r="11" spans="2:12" ht="30" customHeight="1" thickBot="1" x14ac:dyDescent="0.3">
      <c r="B11" s="62" t="s">
        <v>175</v>
      </c>
      <c r="C11" s="63"/>
      <c r="D11" s="63"/>
      <c r="E11" s="63"/>
      <c r="F11" s="63"/>
    </row>
    <row r="12" spans="2:12" ht="15" customHeight="1" x14ac:dyDescent="0.25">
      <c r="B12" s="195"/>
      <c r="C12" s="195"/>
      <c r="D12" s="195"/>
      <c r="E12" s="195"/>
      <c r="F12" s="195"/>
    </row>
    <row r="13" spans="2:12" ht="106.15" customHeight="1" x14ac:dyDescent="0.25">
      <c r="B13" s="18" t="s">
        <v>368</v>
      </c>
      <c r="C13" s="201" t="str">
        <f>"triphenylphosphine"</f>
        <v>triphenylphosphine</v>
      </c>
      <c r="D13" s="201"/>
      <c r="E13" s="201" t="str">
        <f>"DIAD"</f>
        <v>DIAD</v>
      </c>
      <c r="F13" s="201"/>
    </row>
    <row r="14" spans="2:12" ht="106.15" customHeight="1" x14ac:dyDescent="0.25">
      <c r="B14" s="18" t="s">
        <v>179</v>
      </c>
      <c r="C14" s="201" t="str">
        <f>"triphenylphosphine oxide"</f>
        <v>triphenylphosphine oxide</v>
      </c>
      <c r="D14" s="201"/>
      <c r="E14" s="201" t="str">
        <f>"reduced DIAD"</f>
        <v>reduced DIAD</v>
      </c>
      <c r="F14" s="201"/>
    </row>
    <row r="15" spans="2:12" ht="15" customHeight="1" thickBot="1" x14ac:dyDescent="0.3">
      <c r="B15" s="197"/>
      <c r="C15" s="197"/>
      <c r="D15" s="197"/>
      <c r="E15" s="197"/>
      <c r="F15" s="197"/>
    </row>
  </sheetData>
  <mergeCells count="7">
    <mergeCell ref="C14:D14"/>
    <mergeCell ref="E14:F14"/>
    <mergeCell ref="B12:F12"/>
    <mergeCell ref="B15:F15"/>
    <mergeCell ref="B2:C2"/>
    <mergeCell ref="C13:D13"/>
    <mergeCell ref="E13:F13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D3E2-5509-4D2B-BF16-4F25D03A3CFF}">
  <sheetPr>
    <tabColor theme="8" tint="0.59999389629810485"/>
  </sheetPr>
  <dimension ref="B1:L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369</v>
      </c>
      <c r="C2" s="203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370</v>
      </c>
      <c r="D8" s="1" t="s">
        <v>371</v>
      </c>
      <c r="E8" s="8" t="s">
        <v>372</v>
      </c>
      <c r="F8" s="8" t="s">
        <v>244</v>
      </c>
      <c r="G8" s="10" t="s">
        <v>228</v>
      </c>
      <c r="H8" s="1" t="s">
        <v>159</v>
      </c>
      <c r="I8" s="7" t="s">
        <v>373</v>
      </c>
      <c r="J8" s="1"/>
      <c r="K8" s="1" t="s">
        <v>374</v>
      </c>
    </row>
    <row r="9" spans="2:12" ht="30" customHeight="1" x14ac:dyDescent="0.25">
      <c r="B9" s="19">
        <v>2</v>
      </c>
      <c r="C9" s="1" t="s">
        <v>370</v>
      </c>
      <c r="D9" s="1" t="s">
        <v>375</v>
      </c>
      <c r="E9" s="8" t="s">
        <v>376</v>
      </c>
      <c r="F9" s="8" t="s">
        <v>244</v>
      </c>
      <c r="G9" s="10" t="s">
        <v>377</v>
      </c>
      <c r="H9" s="1" t="s">
        <v>378</v>
      </c>
      <c r="I9" s="7" t="s">
        <v>379</v>
      </c>
      <c r="J9" s="1"/>
      <c r="K9" s="1" t="s">
        <v>380</v>
      </c>
    </row>
    <row r="10" spans="2:12" ht="30" customHeight="1" x14ac:dyDescent="0.25">
      <c r="B10" s="19">
        <v>3</v>
      </c>
      <c r="C10" s="1" t="s">
        <v>370</v>
      </c>
      <c r="D10" s="1" t="s">
        <v>381</v>
      </c>
      <c r="E10" s="8" t="s">
        <v>382</v>
      </c>
      <c r="F10" s="8" t="s">
        <v>383</v>
      </c>
      <c r="G10" s="10" t="s">
        <v>384</v>
      </c>
      <c r="H10" s="1" t="s">
        <v>153</v>
      </c>
      <c r="I10" s="7" t="s">
        <v>385</v>
      </c>
      <c r="J10" s="1"/>
      <c r="K10" s="1"/>
    </row>
    <row r="11" spans="2:12" ht="30" customHeight="1" x14ac:dyDescent="0.25">
      <c r="B11" s="1"/>
      <c r="L11" s="4"/>
    </row>
    <row r="12" spans="2:12" ht="30" customHeight="1" thickBot="1" x14ac:dyDescent="0.3"/>
    <row r="13" spans="2:12" ht="30" customHeight="1" thickBot="1" x14ac:dyDescent="0.3">
      <c r="B13" s="24" t="s">
        <v>175</v>
      </c>
      <c r="C13" s="23"/>
      <c r="D13" s="23"/>
      <c r="E13" s="23"/>
    </row>
    <row r="14" spans="2:12" ht="15" customHeight="1" x14ac:dyDescent="0.25">
      <c r="B14" s="65"/>
      <c r="C14" s="65"/>
      <c r="D14" s="65"/>
      <c r="E14" s="65"/>
    </row>
    <row r="15" spans="2:12" ht="30" customHeight="1" x14ac:dyDescent="0.25">
      <c r="B15" s="18" t="s">
        <v>265</v>
      </c>
      <c r="C15" s="204" t="s">
        <v>386</v>
      </c>
      <c r="D15" s="204"/>
      <c r="E15" s="204"/>
    </row>
    <row r="16" spans="2:12" ht="15" customHeight="1" thickBot="1" x14ac:dyDescent="0.3">
      <c r="B16" s="64"/>
      <c r="C16" s="64"/>
      <c r="D16" s="64"/>
      <c r="E16" s="64"/>
    </row>
  </sheetData>
  <mergeCells count="2">
    <mergeCell ref="B2:C2"/>
    <mergeCell ref="C15:E15"/>
  </mergeCells>
  <hyperlinks>
    <hyperlink ref="I8" r:id="rId1" xr:uid="{CC88356E-359D-4ECC-A0A8-79DD4574CC82}"/>
    <hyperlink ref="I9" r:id="rId2" xr:uid="{396BB93E-5E01-4FE1-A04C-999835C53109}"/>
    <hyperlink ref="I10" r:id="rId3" xr:uid="{6492FA03-1838-4D79-905A-EAE277A3D80C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8E87-B8EA-4ABC-82A4-F1DF23DC6FD8}">
  <sheetPr>
    <tabColor theme="7" tint="0.59999389629810485"/>
  </sheetPr>
  <dimension ref="B1:K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25.7109375" customWidth="1"/>
    <col min="6" max="6" width="30.7109375" customWidth="1"/>
    <col min="7" max="7" width="25.7109375" customWidth="1"/>
    <col min="8" max="8" width="30.7109375" style="13" customWidth="1"/>
    <col min="9" max="9" width="25.7109375" customWidth="1"/>
    <col min="10" max="10" width="50.7109375" customWidth="1"/>
    <col min="11" max="11" width="25.7109375" customWidth="1"/>
  </cols>
  <sheetData>
    <row r="1" spans="2:11" ht="12" customHeight="1" thickBot="1" x14ac:dyDescent="0.3"/>
    <row r="2" spans="2:11" s="17" customFormat="1" ht="30" customHeight="1" thickBot="1" x14ac:dyDescent="0.4">
      <c r="B2" s="198" t="s">
        <v>387</v>
      </c>
      <c r="C2" s="199"/>
      <c r="H2" s="34"/>
    </row>
    <row r="3" spans="2:11" s="17" customFormat="1" ht="30" customHeight="1" x14ac:dyDescent="0.35">
      <c r="H3" s="34"/>
    </row>
    <row r="4" spans="2:11" s="17" customFormat="1" ht="30" customHeight="1" x14ac:dyDescent="0.35">
      <c r="B4" s="18" t="s">
        <v>131</v>
      </c>
      <c r="H4" s="34"/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306</v>
      </c>
      <c r="D7" s="61" t="s">
        <v>307</v>
      </c>
      <c r="E7" s="61" t="s">
        <v>135</v>
      </c>
      <c r="F7" s="61" t="s">
        <v>2</v>
      </c>
      <c r="G7" s="61" t="s">
        <v>137</v>
      </c>
      <c r="H7" s="61" t="s">
        <v>138</v>
      </c>
      <c r="I7" s="61" t="s">
        <v>139</v>
      </c>
      <c r="J7" s="61" t="s">
        <v>140</v>
      </c>
    </row>
    <row r="8" spans="2:11" ht="30" customHeight="1" x14ac:dyDescent="0.25">
      <c r="B8" s="19">
        <v>1</v>
      </c>
      <c r="C8" s="1" t="s">
        <v>214</v>
      </c>
      <c r="D8" s="1" t="s">
        <v>185</v>
      </c>
      <c r="E8" s="1" t="s">
        <v>388</v>
      </c>
      <c r="F8" s="1" t="s">
        <v>123</v>
      </c>
      <c r="G8" s="1" t="s">
        <v>389</v>
      </c>
      <c r="I8" s="1" t="s">
        <v>390</v>
      </c>
      <c r="J8" s="8"/>
    </row>
    <row r="9" spans="2:11" ht="30" customHeight="1" x14ac:dyDescent="0.25">
      <c r="B9" s="19">
        <v>2</v>
      </c>
      <c r="C9" s="8" t="s">
        <v>214</v>
      </c>
      <c r="D9" s="1" t="s">
        <v>185</v>
      </c>
      <c r="E9" s="1" t="s">
        <v>391</v>
      </c>
      <c r="F9" s="1" t="s">
        <v>164</v>
      </c>
      <c r="G9" s="1" t="s">
        <v>392</v>
      </c>
      <c r="H9" s="25"/>
      <c r="I9" s="1" t="s">
        <v>393</v>
      </c>
      <c r="J9" s="1"/>
    </row>
    <row r="10" spans="2:11" ht="30" customHeight="1" x14ac:dyDescent="0.25">
      <c r="B10" s="19">
        <v>3</v>
      </c>
      <c r="C10" s="1" t="s">
        <v>214</v>
      </c>
      <c r="D10" s="1" t="s">
        <v>394</v>
      </c>
      <c r="E10" s="1" t="s">
        <v>395</v>
      </c>
      <c r="F10" s="1" t="s">
        <v>396</v>
      </c>
      <c r="G10" s="1" t="s">
        <v>171</v>
      </c>
      <c r="H10" s="7" t="s">
        <v>397</v>
      </c>
      <c r="I10" s="1" t="s">
        <v>398</v>
      </c>
      <c r="J10" s="1"/>
    </row>
    <row r="11" spans="2:11" ht="30" customHeight="1" x14ac:dyDescent="0.25">
      <c r="B11" s="1"/>
      <c r="K11" s="4"/>
    </row>
    <row r="12" spans="2:11" ht="30" customHeight="1" thickBot="1" x14ac:dyDescent="0.3"/>
    <row r="13" spans="2:11" ht="30" customHeight="1" thickBot="1" x14ac:dyDescent="0.3">
      <c r="B13" s="62" t="s">
        <v>175</v>
      </c>
      <c r="C13" s="63"/>
      <c r="F13" s="13"/>
      <c r="H13"/>
    </row>
    <row r="14" spans="2:11" ht="15" customHeight="1" x14ac:dyDescent="0.25">
      <c r="B14" s="65"/>
      <c r="C14" s="65"/>
      <c r="F14" s="13"/>
      <c r="H14"/>
    </row>
    <row r="15" spans="2:11" ht="30" customHeight="1" x14ac:dyDescent="0.25">
      <c r="B15" s="18" t="s">
        <v>244</v>
      </c>
      <c r="C15" s="31"/>
      <c r="F15" s="13"/>
      <c r="H15"/>
    </row>
    <row r="16" spans="2:11" ht="15" customHeight="1" thickBot="1" x14ac:dyDescent="0.3">
      <c r="B16" s="64"/>
      <c r="C16" s="64"/>
      <c r="F16" s="13"/>
      <c r="H16"/>
    </row>
  </sheetData>
  <mergeCells count="1">
    <mergeCell ref="B2:C2"/>
  </mergeCells>
  <hyperlinks>
    <hyperlink ref="H10" r:id="rId1" display="Green Chem. 2021, 23, 3955-3962" xr:uid="{1D61589F-F4C5-4750-9A87-F4B63B9162B6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D4E4-613E-4699-9F86-225D3575D288}">
  <sheetPr>
    <tabColor theme="8" tint="0.59999389629810485"/>
  </sheetPr>
  <dimension ref="B1:M21"/>
  <sheetViews>
    <sheetView topLeftCell="A4" zoomScale="80" zoomScaleNormal="80" workbookViewId="0">
      <selection activeCell="F16" sqref="F16"/>
    </sheetView>
  </sheetViews>
  <sheetFormatPr defaultRowHeight="15" x14ac:dyDescent="0.25"/>
  <cols>
    <col min="1" max="1" width="2.85546875" customWidth="1"/>
    <col min="2" max="2" width="25.7109375" customWidth="1"/>
    <col min="3" max="3" width="50.7109375" customWidth="1"/>
    <col min="4" max="4" width="30.7109375" customWidth="1"/>
    <col min="5" max="5" width="25.7109375" customWidth="1"/>
    <col min="6" max="6" width="50.7109375" customWidth="1"/>
    <col min="7" max="7" width="25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3" ht="12" customHeight="1" thickBot="1" x14ac:dyDescent="0.3"/>
    <row r="2" spans="2:13" s="17" customFormat="1" ht="30" customHeight="1" thickBot="1" x14ac:dyDescent="0.4">
      <c r="B2" s="202" t="s">
        <v>399</v>
      </c>
      <c r="C2" s="203"/>
      <c r="J2" s="34"/>
    </row>
    <row r="3" spans="2:13" s="17" customFormat="1" ht="30" customHeight="1" x14ac:dyDescent="0.35">
      <c r="J3" s="34"/>
    </row>
    <row r="4" spans="2:13" s="17" customFormat="1" ht="30" customHeight="1" x14ac:dyDescent="0.35">
      <c r="B4" s="18" t="s">
        <v>131</v>
      </c>
      <c r="J4" s="34"/>
    </row>
    <row r="5" spans="2:13" ht="99.95" customHeight="1" x14ac:dyDescent="0.25"/>
    <row r="6" spans="2:13" ht="30" customHeight="1" x14ac:dyDescent="0.25"/>
    <row r="7" spans="2:13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273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3" ht="30" customHeight="1" x14ac:dyDescent="0.25">
      <c r="B8" s="19">
        <v>1</v>
      </c>
      <c r="C8" s="1" t="s">
        <v>400</v>
      </c>
      <c r="D8" s="1" t="s">
        <v>401</v>
      </c>
      <c r="E8" s="1" t="s">
        <v>402</v>
      </c>
      <c r="F8" s="1" t="s">
        <v>403</v>
      </c>
      <c r="G8" s="1" t="s">
        <v>244</v>
      </c>
      <c r="H8" s="6" t="s">
        <v>310</v>
      </c>
      <c r="I8" s="1" t="s">
        <v>404</v>
      </c>
      <c r="J8" s="25" t="s">
        <v>405</v>
      </c>
      <c r="K8" s="1"/>
      <c r="L8" s="1" t="s">
        <v>406</v>
      </c>
    </row>
    <row r="9" spans="2:13" ht="30" customHeight="1" x14ac:dyDescent="0.25">
      <c r="B9" s="19">
        <v>2</v>
      </c>
      <c r="C9" s="8" t="s">
        <v>407</v>
      </c>
      <c r="D9" s="1" t="s">
        <v>401</v>
      </c>
      <c r="E9" s="1" t="s">
        <v>402</v>
      </c>
      <c r="F9" s="1" t="s">
        <v>403</v>
      </c>
      <c r="G9" s="1" t="s">
        <v>408</v>
      </c>
      <c r="H9" s="6" t="s">
        <v>310</v>
      </c>
      <c r="I9" s="1" t="s">
        <v>404</v>
      </c>
      <c r="J9" s="25" t="s">
        <v>405</v>
      </c>
      <c r="K9" s="20"/>
      <c r="L9" s="1" t="s">
        <v>409</v>
      </c>
    </row>
    <row r="10" spans="2:13" ht="30" customHeight="1" x14ac:dyDescent="0.25">
      <c r="B10" s="19">
        <v>3</v>
      </c>
      <c r="C10" s="1" t="s">
        <v>410</v>
      </c>
      <c r="D10" s="1" t="s">
        <v>411</v>
      </c>
      <c r="E10" s="1" t="s">
        <v>412</v>
      </c>
      <c r="F10" s="8" t="s">
        <v>413</v>
      </c>
      <c r="G10" s="1" t="s">
        <v>244</v>
      </c>
      <c r="H10" s="1" t="s">
        <v>280</v>
      </c>
      <c r="I10" s="1" t="s">
        <v>414</v>
      </c>
      <c r="J10" s="25" t="s">
        <v>415</v>
      </c>
      <c r="K10" s="20"/>
      <c r="L10" s="1" t="s">
        <v>416</v>
      </c>
    </row>
    <row r="11" spans="2:13" ht="30" customHeight="1" x14ac:dyDescent="0.25">
      <c r="B11" s="19">
        <v>4</v>
      </c>
      <c r="C11" s="1" t="s">
        <v>417</v>
      </c>
      <c r="D11" s="1" t="s">
        <v>418</v>
      </c>
      <c r="E11" s="1" t="s">
        <v>419</v>
      </c>
      <c r="F11" s="1" t="s">
        <v>420</v>
      </c>
      <c r="G11" s="1" t="s">
        <v>244</v>
      </c>
      <c r="H11" s="10" t="s">
        <v>421</v>
      </c>
      <c r="I11" s="1" t="s">
        <v>153</v>
      </c>
      <c r="J11" s="25" t="s">
        <v>422</v>
      </c>
      <c r="K11" s="20"/>
      <c r="L11" s="10" t="s">
        <v>423</v>
      </c>
    </row>
    <row r="12" spans="2:13" ht="30" customHeight="1" x14ac:dyDescent="0.25">
      <c r="B12" s="19">
        <v>5</v>
      </c>
      <c r="C12" s="1" t="s">
        <v>424</v>
      </c>
      <c r="D12" s="1" t="s">
        <v>418</v>
      </c>
      <c r="E12" s="14" t="s">
        <v>425</v>
      </c>
      <c r="F12" s="1" t="s">
        <v>426</v>
      </c>
      <c r="G12" s="1" t="s">
        <v>427</v>
      </c>
      <c r="H12" s="8" t="s">
        <v>428</v>
      </c>
      <c r="I12" s="1" t="s">
        <v>429</v>
      </c>
      <c r="J12" s="25" t="s">
        <v>430</v>
      </c>
      <c r="K12" s="21"/>
      <c r="L12" s="9"/>
    </row>
    <row r="13" spans="2:13" s="100" customFormat="1" ht="30" customHeight="1" x14ac:dyDescent="0.25">
      <c r="B13" s="97">
        <v>6</v>
      </c>
      <c r="C13" s="104" t="s">
        <v>431</v>
      </c>
      <c r="D13" s="104" t="s">
        <v>432</v>
      </c>
      <c r="E13" s="105" t="s">
        <v>425</v>
      </c>
      <c r="F13" s="104" t="s">
        <v>433</v>
      </c>
      <c r="G13" s="93" t="s">
        <v>434</v>
      </c>
      <c r="H13" s="106" t="s">
        <v>435</v>
      </c>
      <c r="I13" s="104" t="s">
        <v>436</v>
      </c>
      <c r="J13" s="107"/>
      <c r="K13" s="108" t="s">
        <v>437</v>
      </c>
      <c r="L13" s="106"/>
    </row>
    <row r="14" spans="2:13" s="100" customFormat="1" ht="18" x14ac:dyDescent="0.25">
      <c r="B14" s="109">
        <v>7</v>
      </c>
      <c r="C14" s="104" t="s">
        <v>431</v>
      </c>
      <c r="D14" s="104" t="s">
        <v>432</v>
      </c>
      <c r="E14" s="105" t="s">
        <v>425</v>
      </c>
      <c r="F14" s="104" t="s">
        <v>433</v>
      </c>
      <c r="G14" s="93" t="s">
        <v>438</v>
      </c>
      <c r="H14" s="106" t="s">
        <v>439</v>
      </c>
      <c r="I14" s="104" t="s">
        <v>436</v>
      </c>
      <c r="J14" s="110"/>
      <c r="K14" s="93" t="s">
        <v>437</v>
      </c>
    </row>
    <row r="15" spans="2:13" ht="30" customHeight="1" x14ac:dyDescent="0.25">
      <c r="B15" s="1"/>
      <c r="M15" s="4"/>
    </row>
    <row r="16" spans="2:13" ht="30" customHeight="1" thickBot="1" x14ac:dyDescent="0.3"/>
    <row r="17" spans="2:10" ht="30" customHeight="1" thickBot="1" x14ac:dyDescent="0.3">
      <c r="B17" s="24" t="s">
        <v>175</v>
      </c>
      <c r="C17" s="23"/>
      <c r="D17" s="23"/>
      <c r="G17" s="13"/>
      <c r="J17"/>
    </row>
    <row r="18" spans="2:10" ht="15" customHeight="1" x14ac:dyDescent="0.25">
      <c r="B18" s="195"/>
      <c r="C18" s="195"/>
      <c r="D18" s="195"/>
      <c r="G18" s="13"/>
      <c r="J18"/>
    </row>
    <row r="19" spans="2:10" ht="30" customHeight="1" x14ac:dyDescent="0.25">
      <c r="B19" s="18" t="s">
        <v>440</v>
      </c>
      <c r="C19" s="207" t="s">
        <v>441</v>
      </c>
      <c r="D19" s="207"/>
      <c r="G19" s="13"/>
      <c r="J19"/>
    </row>
    <row r="20" spans="2:10" ht="106.15" customHeight="1" x14ac:dyDescent="0.25">
      <c r="B20" s="18"/>
      <c r="C20" s="204"/>
      <c r="D20" s="204"/>
      <c r="F20" s="2" t="str">
        <f>"L1"</f>
        <v>L1</v>
      </c>
      <c r="G20" s="2" t="str">
        <f>"L2"</f>
        <v>L2</v>
      </c>
      <c r="J20"/>
    </row>
    <row r="21" spans="2:10" ht="15" customHeight="1" thickBot="1" x14ac:dyDescent="0.3">
      <c r="B21" s="197"/>
      <c r="C21" s="197"/>
      <c r="D21" s="197"/>
      <c r="G21" s="13"/>
      <c r="J21"/>
    </row>
  </sheetData>
  <mergeCells count="5">
    <mergeCell ref="B2:C2"/>
    <mergeCell ref="B18:D18"/>
    <mergeCell ref="C20:D20"/>
    <mergeCell ref="C19:D19"/>
    <mergeCell ref="B21:D21"/>
  </mergeCells>
  <phoneticPr fontId="32" type="noConversion"/>
  <hyperlinks>
    <hyperlink ref="J11" r:id="rId1" display="Synlett 2018, 29, 2293–2297" xr:uid="{D8C3E9F7-1E0E-43BE-BB26-B2B05330F2E2}"/>
    <hyperlink ref="J8" r:id="rId2" display="J. Org. Chem. 2001, 66, 12, 4165–4169" xr:uid="{4EF8CE68-A805-4F90-A8DE-52D6A7C15B8D}"/>
    <hyperlink ref="J9" r:id="rId3" display="J. Org. Chem. 2001, 66, 12, 4165–4170" xr:uid="{94629037-29F2-4678-BC22-F00A167499FE}"/>
    <hyperlink ref="J10" r:id="rId4" display="Angew.Chem.Int.Ed. 2003, 42, 5993–5996" xr:uid="{E3B02227-D9C0-4614-9058-B50DAAA23298}"/>
    <hyperlink ref="J12" r:id="rId5" xr:uid="{81815BF3-E385-4C92-BD07-D7702C9D710C}"/>
  </hyperlinks>
  <pageMargins left="0.7" right="0.7" top="0.75" bottom="0.75" header="0.3" footer="0.3"/>
  <pageSetup paperSize="9" orientation="portrait" r:id="rId6"/>
  <drawing r:id="rId7"/>
  <legacyDrawing r:id="rId8"/>
  <tableParts count="1"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1C26-1D45-41BD-A055-AF51338FAFF4}">
  <sheetPr>
    <tabColor theme="8" tint="0.59999389629810485"/>
  </sheetPr>
  <dimension ref="B1:U50"/>
  <sheetViews>
    <sheetView topLeftCell="J18" zoomScale="80" zoomScaleNormal="80" workbookViewId="0">
      <selection activeCell="J19" sqref="J19"/>
    </sheetView>
  </sheetViews>
  <sheetFormatPr defaultRowHeight="15" x14ac:dyDescent="0.25"/>
  <cols>
    <col min="1" max="1" width="2.85546875" customWidth="1"/>
    <col min="2" max="3" width="25.7109375" customWidth="1"/>
    <col min="4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442</v>
      </c>
      <c r="C2" s="203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443</v>
      </c>
      <c r="E8" s="1" t="s">
        <v>444</v>
      </c>
      <c r="F8" s="1" t="s">
        <v>445</v>
      </c>
      <c r="G8" s="1" t="s">
        <v>446</v>
      </c>
      <c r="H8" s="1" t="s">
        <v>229</v>
      </c>
      <c r="J8" s="1" t="s">
        <v>447</v>
      </c>
      <c r="K8" s="13"/>
    </row>
    <row r="9" spans="2:12" ht="30" customHeight="1" x14ac:dyDescent="0.25">
      <c r="B9" s="19">
        <v>2</v>
      </c>
      <c r="C9" s="1" t="s">
        <v>214</v>
      </c>
      <c r="D9" s="1" t="s">
        <v>448</v>
      </c>
      <c r="E9" s="1" t="s">
        <v>444</v>
      </c>
      <c r="F9" s="1" t="s">
        <v>449</v>
      </c>
      <c r="G9" s="1" t="s">
        <v>450</v>
      </c>
      <c r="H9" s="1" t="s">
        <v>229</v>
      </c>
      <c r="J9" s="1" t="s">
        <v>451</v>
      </c>
      <c r="K9" s="8"/>
    </row>
    <row r="10" spans="2:12" ht="30" customHeight="1" x14ac:dyDescent="0.25">
      <c r="B10" s="19">
        <v>3</v>
      </c>
      <c r="C10" s="1" t="s">
        <v>214</v>
      </c>
      <c r="D10" s="1" t="s">
        <v>452</v>
      </c>
      <c r="E10" s="1" t="s">
        <v>453</v>
      </c>
      <c r="F10" s="1" t="s">
        <v>454</v>
      </c>
      <c r="G10" s="1" t="s">
        <v>450</v>
      </c>
      <c r="H10" s="8" t="s">
        <v>455</v>
      </c>
      <c r="J10" s="1" t="s">
        <v>456</v>
      </c>
      <c r="K10" s="8"/>
    </row>
    <row r="11" spans="2:12" ht="30" customHeight="1" x14ac:dyDescent="0.25">
      <c r="B11" s="130">
        <v>4</v>
      </c>
      <c r="C11" s="6" t="s">
        <v>214</v>
      </c>
      <c r="D11" s="6" t="s">
        <v>452</v>
      </c>
      <c r="E11" s="6" t="s">
        <v>457</v>
      </c>
      <c r="F11" s="6" t="s">
        <v>458</v>
      </c>
      <c r="G11" s="6" t="s">
        <v>223</v>
      </c>
      <c r="H11" s="6" t="s">
        <v>229</v>
      </c>
      <c r="I11" s="131"/>
      <c r="J11" s="6" t="s">
        <v>459</v>
      </c>
      <c r="K11" s="38" t="s">
        <v>460</v>
      </c>
    </row>
    <row r="12" spans="2:12" ht="30" customHeight="1" x14ac:dyDescent="0.25">
      <c r="B12" s="19">
        <v>5</v>
      </c>
      <c r="C12" s="1" t="s">
        <v>214</v>
      </c>
      <c r="D12" s="1" t="s">
        <v>461</v>
      </c>
      <c r="E12" s="1" t="s">
        <v>462</v>
      </c>
      <c r="F12" s="1" t="s">
        <v>445</v>
      </c>
      <c r="G12" s="1" t="s">
        <v>463</v>
      </c>
      <c r="H12" s="1" t="s">
        <v>229</v>
      </c>
      <c r="I12" s="38"/>
      <c r="K12" s="20"/>
    </row>
    <row r="13" spans="2:12" ht="30" customHeight="1" x14ac:dyDescent="0.25">
      <c r="B13" s="19">
        <v>6</v>
      </c>
      <c r="C13" s="1" t="s">
        <v>464</v>
      </c>
      <c r="D13" s="1" t="s">
        <v>465</v>
      </c>
      <c r="E13" s="1" t="s">
        <v>466</v>
      </c>
      <c r="F13" s="1" t="s">
        <v>467</v>
      </c>
      <c r="G13" s="1" t="s">
        <v>259</v>
      </c>
      <c r="H13" s="1" t="s">
        <v>468</v>
      </c>
      <c r="J13" s="1" t="s">
        <v>469</v>
      </c>
      <c r="K13" s="37" t="s">
        <v>470</v>
      </c>
    </row>
    <row r="14" spans="2:12" ht="30" customHeight="1" x14ac:dyDescent="0.25">
      <c r="B14" s="19">
        <v>7</v>
      </c>
      <c r="C14" s="1" t="s">
        <v>214</v>
      </c>
      <c r="D14" s="1" t="s">
        <v>471</v>
      </c>
      <c r="E14" s="1" t="s">
        <v>472</v>
      </c>
      <c r="F14" s="1" t="s">
        <v>473</v>
      </c>
      <c r="G14" s="10" t="s">
        <v>421</v>
      </c>
      <c r="H14" s="1" t="s">
        <v>171</v>
      </c>
      <c r="I14" s="7" t="s">
        <v>422</v>
      </c>
      <c r="K14" s="36" t="s">
        <v>474</v>
      </c>
    </row>
    <row r="15" spans="2:12" s="100" customFormat="1" ht="30" customHeight="1" x14ac:dyDescent="0.25">
      <c r="B15" s="97">
        <v>8</v>
      </c>
      <c r="C15" s="93" t="s">
        <v>214</v>
      </c>
      <c r="D15" s="93" t="s">
        <v>475</v>
      </c>
      <c r="E15" s="93" t="s">
        <v>476</v>
      </c>
      <c r="F15" s="93" t="s">
        <v>477</v>
      </c>
      <c r="G15" s="98" t="s">
        <v>478</v>
      </c>
      <c r="H15" s="93" t="s">
        <v>229</v>
      </c>
      <c r="I15" s="93" t="s">
        <v>479</v>
      </c>
      <c r="J15" s="93" t="s">
        <v>480</v>
      </c>
      <c r="K15" s="99" t="s">
        <v>481</v>
      </c>
    </row>
    <row r="16" spans="2:12" ht="30" customHeight="1" x14ac:dyDescent="0.25">
      <c r="B16" s="1"/>
      <c r="L16" s="4"/>
    </row>
    <row r="17" spans="2:7" ht="30" customHeight="1" thickBot="1" x14ac:dyDescent="0.3"/>
    <row r="18" spans="2:7" ht="30" customHeight="1" thickBot="1" x14ac:dyDescent="0.3">
      <c r="B18" s="24" t="s">
        <v>175</v>
      </c>
      <c r="C18" s="23"/>
      <c r="D18" s="23"/>
      <c r="E18" s="23"/>
      <c r="F18" s="23"/>
      <c r="G18" s="23"/>
    </row>
    <row r="19" spans="2:7" ht="15" customHeight="1" x14ac:dyDescent="0.25">
      <c r="B19" s="195"/>
      <c r="C19" s="195"/>
      <c r="D19" s="195"/>
      <c r="E19" s="195"/>
      <c r="F19" s="195"/>
      <c r="G19" s="195"/>
    </row>
    <row r="20" spans="2:7" ht="30" customHeight="1" x14ac:dyDescent="0.25">
      <c r="B20" s="18" t="s">
        <v>482</v>
      </c>
      <c r="C20" s="221" t="s">
        <v>483</v>
      </c>
      <c r="D20" s="221"/>
      <c r="E20" s="221"/>
      <c r="F20" s="221"/>
      <c r="G20" s="221"/>
    </row>
    <row r="21" spans="2:7" ht="30" customHeight="1" x14ac:dyDescent="0.25">
      <c r="B21" s="18"/>
      <c r="C21" s="222" t="s">
        <v>268</v>
      </c>
      <c r="D21" s="222"/>
      <c r="E21" s="222"/>
      <c r="F21" s="222"/>
      <c r="G21" s="222"/>
    </row>
    <row r="22" spans="2:7" ht="15" customHeight="1" x14ac:dyDescent="0.25">
      <c r="B22" s="196"/>
      <c r="C22" s="196"/>
      <c r="D22" s="196"/>
      <c r="E22" s="196"/>
      <c r="F22" s="196"/>
      <c r="G22" s="196"/>
    </row>
    <row r="23" spans="2:7" ht="30" customHeight="1" x14ac:dyDescent="0.25">
      <c r="B23" s="18" t="s">
        <v>265</v>
      </c>
      <c r="C23" s="221" t="s">
        <v>484</v>
      </c>
      <c r="D23" s="221"/>
      <c r="E23" s="221"/>
      <c r="F23" s="221"/>
      <c r="G23" s="221"/>
    </row>
    <row r="24" spans="2:7" ht="15" customHeight="1" x14ac:dyDescent="0.25">
      <c r="B24" s="196"/>
      <c r="C24" s="196"/>
      <c r="D24" s="196"/>
      <c r="E24" s="196"/>
      <c r="F24" s="196"/>
      <c r="G24" s="196"/>
    </row>
    <row r="25" spans="2:7" ht="30" customHeight="1" x14ac:dyDescent="0.25">
      <c r="B25" s="18" t="s">
        <v>485</v>
      </c>
      <c r="C25" s="39" t="s">
        <v>486</v>
      </c>
      <c r="D25" s="223" t="s">
        <v>487</v>
      </c>
      <c r="E25" s="224"/>
      <c r="F25" s="225" t="s">
        <v>488</v>
      </c>
      <c r="G25" s="223"/>
    </row>
    <row r="26" spans="2:7" ht="106.15" customHeight="1" x14ac:dyDescent="0.25">
      <c r="B26" s="18"/>
      <c r="C26" s="10"/>
      <c r="D26" s="2" t="str">
        <f>"Chemistry 0"</f>
        <v>Chemistry 0</v>
      </c>
      <c r="E26" s="40" t="str">
        <f>"Chemistry 1"</f>
        <v>Chemistry 1</v>
      </c>
      <c r="F26" s="2" t="str">
        <f>"Chemistry 4"</f>
        <v>Chemistry 4</v>
      </c>
      <c r="G26" s="2" t="str">
        <f>"Chemistry 5"</f>
        <v>Chemistry 5</v>
      </c>
    </row>
    <row r="27" spans="2:7" ht="30" customHeight="1" x14ac:dyDescent="0.25">
      <c r="B27" s="18"/>
      <c r="C27" s="35" t="s">
        <v>489</v>
      </c>
      <c r="D27" s="223" t="s">
        <v>490</v>
      </c>
      <c r="E27" s="224"/>
      <c r="F27" s="210" t="s">
        <v>491</v>
      </c>
      <c r="G27" s="208"/>
    </row>
    <row r="28" spans="2:7" ht="106.15" customHeight="1" x14ac:dyDescent="0.25">
      <c r="B28" s="18"/>
      <c r="C28" s="29"/>
      <c r="D28" s="2" t="str">
        <f>"Chemistry 2"</f>
        <v>Chemistry 2</v>
      </c>
      <c r="E28" s="40" t="str">
        <f>"Chemistry 3"</f>
        <v>Chemistry 3</v>
      </c>
      <c r="F28" s="219" t="str">
        <f>"Chemistry 6"</f>
        <v>Chemistry 6</v>
      </c>
      <c r="G28" s="220"/>
    </row>
    <row r="29" spans="2:7" ht="15" customHeight="1" thickBot="1" x14ac:dyDescent="0.3">
      <c r="B29" s="197"/>
      <c r="C29" s="197"/>
      <c r="D29" s="197"/>
      <c r="E29" s="197"/>
      <c r="F29" s="197"/>
      <c r="G29" s="197"/>
    </row>
    <row r="30" spans="2:7" ht="30" customHeight="1" x14ac:dyDescent="0.25"/>
    <row r="31" spans="2:7" ht="30" customHeight="1" thickBot="1" x14ac:dyDescent="0.3"/>
    <row r="32" spans="2:7" ht="30" customHeight="1" thickBot="1" x14ac:dyDescent="0.3">
      <c r="B32" s="24" t="s">
        <v>492</v>
      </c>
      <c r="C32" s="23"/>
      <c r="D32" s="23"/>
      <c r="E32" s="23"/>
      <c r="F32" s="23"/>
      <c r="G32" s="23"/>
    </row>
    <row r="33" spans="2:21" ht="15.75" x14ac:dyDescent="0.25">
      <c r="B33" s="195"/>
      <c r="C33" s="195"/>
      <c r="D33" s="195"/>
      <c r="E33" s="195"/>
      <c r="F33" s="195"/>
      <c r="G33" s="195"/>
    </row>
    <row r="34" spans="2:21" ht="30" customHeight="1" x14ac:dyDescent="0.25">
      <c r="B34" s="215" t="s">
        <v>493</v>
      </c>
      <c r="C34" s="216"/>
      <c r="D34" s="217" t="s">
        <v>494</v>
      </c>
      <c r="E34" s="216"/>
      <c r="F34" s="218" t="s">
        <v>495</v>
      </c>
      <c r="G34" s="218"/>
    </row>
    <row r="35" spans="2:21" ht="30" customHeight="1" x14ac:dyDescent="0.25">
      <c r="B35" s="208" t="s">
        <v>496</v>
      </c>
      <c r="C35" s="209"/>
      <c r="D35" s="210" t="s">
        <v>497</v>
      </c>
      <c r="E35" s="209"/>
      <c r="F35" s="208" t="s">
        <v>498</v>
      </c>
      <c r="G35" s="208"/>
    </row>
    <row r="36" spans="2:21" ht="30" customHeight="1" x14ac:dyDescent="0.25">
      <c r="B36" s="208" t="s">
        <v>499</v>
      </c>
      <c r="C36" s="209"/>
      <c r="D36" s="210" t="s">
        <v>500</v>
      </c>
      <c r="E36" s="209"/>
      <c r="F36" s="211" t="s">
        <v>501</v>
      </c>
      <c r="G36" s="211"/>
    </row>
    <row r="37" spans="2:21" ht="30" customHeight="1" x14ac:dyDescent="0.25">
      <c r="B37" s="214"/>
      <c r="C37" s="213"/>
      <c r="D37" s="212"/>
      <c r="E37" s="213"/>
      <c r="F37" s="208" t="s">
        <v>502</v>
      </c>
      <c r="G37" s="208"/>
    </row>
    <row r="38" spans="2:21" ht="30" customHeight="1" x14ac:dyDescent="0.25">
      <c r="B38" s="208" t="s">
        <v>503</v>
      </c>
      <c r="C38" s="209"/>
      <c r="D38" s="210" t="s">
        <v>504</v>
      </c>
      <c r="E38" s="209"/>
      <c r="F38" s="208" t="s">
        <v>505</v>
      </c>
      <c r="G38" s="208"/>
    </row>
    <row r="39" spans="2:21" ht="30" customHeight="1" x14ac:dyDescent="0.25">
      <c r="B39" s="208"/>
      <c r="C39" s="209"/>
      <c r="D39" s="210" t="s">
        <v>506</v>
      </c>
      <c r="E39" s="209"/>
      <c r="F39" s="208" t="s">
        <v>507</v>
      </c>
      <c r="G39" s="208"/>
    </row>
    <row r="40" spans="2:21" ht="30" customHeight="1" x14ac:dyDescent="0.25">
      <c r="B40" s="208" t="s">
        <v>508</v>
      </c>
      <c r="C40" s="209"/>
      <c r="D40" s="210" t="s">
        <v>509</v>
      </c>
      <c r="E40" s="209"/>
      <c r="F40" s="208" t="s">
        <v>510</v>
      </c>
      <c r="G40" s="208"/>
    </row>
    <row r="41" spans="2:21" ht="15" customHeight="1" thickBot="1" x14ac:dyDescent="0.3">
      <c r="B41" s="197"/>
      <c r="C41" s="197"/>
      <c r="D41" s="197"/>
      <c r="E41" s="197"/>
      <c r="F41" s="197"/>
      <c r="G41" s="197"/>
    </row>
    <row r="44" spans="2:21" ht="47.25" x14ac:dyDescent="0.25">
      <c r="B44" s="114" t="s">
        <v>180</v>
      </c>
      <c r="C44" s="114" t="s">
        <v>181</v>
      </c>
      <c r="D44" s="114" t="s">
        <v>132</v>
      </c>
      <c r="E44" s="114" t="s">
        <v>332</v>
      </c>
      <c r="F44" s="114" t="s">
        <v>511</v>
      </c>
      <c r="G44" s="114" t="s">
        <v>334</v>
      </c>
      <c r="H44" s="114" t="s">
        <v>335</v>
      </c>
      <c r="I44" s="114" t="s">
        <v>186</v>
      </c>
      <c r="J44" s="114" t="s">
        <v>187</v>
      </c>
      <c r="K44" s="114" t="s">
        <v>188</v>
      </c>
      <c r="L44" s="114" t="s">
        <v>336</v>
      </c>
      <c r="M44" s="114" t="s">
        <v>337</v>
      </c>
      <c r="N44" s="114" t="s">
        <v>191</v>
      </c>
      <c r="O44" s="114" t="s">
        <v>192</v>
      </c>
      <c r="P44" s="114" t="s">
        <v>2</v>
      </c>
      <c r="Q44" s="114" t="s">
        <v>193</v>
      </c>
      <c r="R44" s="114" t="s">
        <v>269</v>
      </c>
      <c r="S44" s="114" t="s">
        <v>138</v>
      </c>
      <c r="T44" s="114" t="s">
        <v>139</v>
      </c>
      <c r="U44" s="114" t="s">
        <v>140</v>
      </c>
    </row>
    <row r="45" spans="2:21" ht="31.5" x14ac:dyDescent="0.25">
      <c r="B45" s="115" t="s">
        <v>197</v>
      </c>
      <c r="C45" s="115" t="s">
        <v>198</v>
      </c>
      <c r="D45" s="116">
        <v>1</v>
      </c>
      <c r="E45" s="117" t="s">
        <v>512</v>
      </c>
      <c r="F45" s="117" t="s">
        <v>513</v>
      </c>
      <c r="G45" s="117">
        <v>1.2</v>
      </c>
      <c r="H45" s="115" t="s">
        <v>514</v>
      </c>
      <c r="I45" s="115">
        <v>0.1</v>
      </c>
      <c r="J45" s="115" t="s">
        <v>515</v>
      </c>
      <c r="K45" s="115">
        <v>2</v>
      </c>
      <c r="L45" s="115"/>
      <c r="M45" s="115"/>
      <c r="N45" s="115"/>
      <c r="O45" s="115"/>
      <c r="P45" s="115" t="s">
        <v>516</v>
      </c>
      <c r="Q45" s="115">
        <v>1.3</v>
      </c>
      <c r="R45" s="118" t="s">
        <v>517</v>
      </c>
      <c r="S45" s="119"/>
      <c r="T45" s="115" t="s">
        <v>456</v>
      </c>
      <c r="U45" s="120"/>
    </row>
    <row r="46" spans="2:21" ht="47.25" x14ac:dyDescent="0.25">
      <c r="B46" s="121" t="s">
        <v>197</v>
      </c>
      <c r="C46" s="121" t="s">
        <v>198</v>
      </c>
      <c r="D46" s="122">
        <v>2</v>
      </c>
      <c r="E46" s="117" t="s">
        <v>512</v>
      </c>
      <c r="F46" s="123" t="s">
        <v>513</v>
      </c>
      <c r="G46" s="123">
        <v>1.2</v>
      </c>
      <c r="H46" s="121" t="s">
        <v>518</v>
      </c>
      <c r="I46" s="121">
        <v>0.1</v>
      </c>
      <c r="J46" s="121" t="s">
        <v>519</v>
      </c>
      <c r="K46" s="121">
        <v>2</v>
      </c>
      <c r="L46" s="121"/>
      <c r="M46" s="121"/>
      <c r="N46" s="121"/>
      <c r="O46" s="121"/>
      <c r="P46" s="121" t="s">
        <v>520</v>
      </c>
      <c r="Q46" s="121">
        <v>5</v>
      </c>
      <c r="R46" s="118" t="s">
        <v>436</v>
      </c>
      <c r="S46" s="119" t="s">
        <v>422</v>
      </c>
      <c r="T46" s="121" t="s">
        <v>451</v>
      </c>
      <c r="U46" s="124"/>
    </row>
    <row r="47" spans="2:21" ht="31.5" x14ac:dyDescent="0.25">
      <c r="B47" s="115" t="s">
        <v>197</v>
      </c>
      <c r="C47" s="115" t="s">
        <v>198</v>
      </c>
      <c r="D47" s="116">
        <v>3</v>
      </c>
      <c r="E47" s="117" t="s">
        <v>512</v>
      </c>
      <c r="F47" s="117" t="s">
        <v>513</v>
      </c>
      <c r="G47" s="117">
        <v>1.1000000000000001</v>
      </c>
      <c r="H47" s="115" t="s">
        <v>521</v>
      </c>
      <c r="I47" s="115">
        <v>0.05</v>
      </c>
      <c r="J47" s="121" t="s">
        <v>519</v>
      </c>
      <c r="K47" s="121">
        <v>2</v>
      </c>
      <c r="L47" s="115"/>
      <c r="M47" s="115"/>
      <c r="N47" s="115"/>
      <c r="O47" s="115"/>
      <c r="P47" s="115" t="s">
        <v>522</v>
      </c>
      <c r="Q47" s="115">
        <v>5.7</v>
      </c>
      <c r="R47" s="118" t="s">
        <v>436</v>
      </c>
      <c r="S47" s="125"/>
      <c r="T47" s="126" t="s">
        <v>447</v>
      </c>
      <c r="U47" s="127"/>
    </row>
    <row r="48" spans="2:21" ht="31.5" x14ac:dyDescent="0.25">
      <c r="B48" s="121" t="s">
        <v>523</v>
      </c>
      <c r="C48" s="121" t="s">
        <v>203</v>
      </c>
      <c r="D48" s="122">
        <v>1</v>
      </c>
      <c r="E48" s="117" t="s">
        <v>512</v>
      </c>
      <c r="F48" s="117" t="s">
        <v>513</v>
      </c>
      <c r="G48" s="117">
        <v>1.25</v>
      </c>
      <c r="H48" s="121" t="s">
        <v>524</v>
      </c>
      <c r="I48" s="121">
        <v>0.05</v>
      </c>
      <c r="J48" s="121" t="s">
        <v>525</v>
      </c>
      <c r="K48" s="121">
        <v>2</v>
      </c>
      <c r="L48" s="121"/>
      <c r="M48" s="121"/>
      <c r="N48" s="121"/>
      <c r="O48" s="121"/>
      <c r="P48" s="121" t="s">
        <v>526</v>
      </c>
      <c r="Q48" s="121">
        <v>12</v>
      </c>
      <c r="R48" s="118" t="s">
        <v>527</v>
      </c>
      <c r="S48" s="119"/>
      <c r="T48" s="121" t="s">
        <v>469</v>
      </c>
      <c r="U48" s="121"/>
    </row>
    <row r="49" spans="2:21" ht="95.25" thickBot="1" x14ac:dyDescent="0.3">
      <c r="B49" s="115" t="s">
        <v>207</v>
      </c>
      <c r="C49" s="115" t="s">
        <v>203</v>
      </c>
      <c r="D49" s="116">
        <v>2</v>
      </c>
      <c r="E49" s="117" t="s">
        <v>528</v>
      </c>
      <c r="F49" s="117" t="s">
        <v>513</v>
      </c>
      <c r="G49" s="117">
        <v>1.5</v>
      </c>
      <c r="H49" s="115" t="s">
        <v>529</v>
      </c>
      <c r="I49" s="115">
        <v>0.05</v>
      </c>
      <c r="J49" s="115" t="s">
        <v>530</v>
      </c>
      <c r="K49" s="115">
        <v>1.5</v>
      </c>
      <c r="L49" s="115"/>
      <c r="M49" s="115"/>
      <c r="N49" s="115"/>
      <c r="O49" s="115"/>
      <c r="P49" s="115" t="s">
        <v>531</v>
      </c>
      <c r="Q49" s="115">
        <v>2.5</v>
      </c>
      <c r="R49" s="118" t="s">
        <v>436</v>
      </c>
      <c r="S49" s="119" t="s">
        <v>479</v>
      </c>
      <c r="T49" s="129" t="s">
        <v>532</v>
      </c>
      <c r="U49" s="120"/>
    </row>
    <row r="50" spans="2:21" ht="15.75" x14ac:dyDescent="0.25">
      <c r="B50" s="121"/>
      <c r="C50" s="115"/>
      <c r="D50" s="116"/>
      <c r="E50" s="117"/>
      <c r="F50" s="117"/>
      <c r="G50" s="123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18"/>
      <c r="S50" s="119"/>
      <c r="T50" s="128" t="s">
        <v>459</v>
      </c>
      <c r="U50" s="124"/>
    </row>
  </sheetData>
  <mergeCells count="36">
    <mergeCell ref="B2:C2"/>
    <mergeCell ref="B33:G33"/>
    <mergeCell ref="B29:G29"/>
    <mergeCell ref="F27:G27"/>
    <mergeCell ref="F28:G28"/>
    <mergeCell ref="B19:G19"/>
    <mergeCell ref="C20:G20"/>
    <mergeCell ref="C21:G21"/>
    <mergeCell ref="B22:G22"/>
    <mergeCell ref="C23:G23"/>
    <mergeCell ref="B24:G24"/>
    <mergeCell ref="D25:E25"/>
    <mergeCell ref="D27:E27"/>
    <mergeCell ref="F25:G25"/>
    <mergeCell ref="B34:C34"/>
    <mergeCell ref="D34:E34"/>
    <mergeCell ref="F34:G34"/>
    <mergeCell ref="B35:C35"/>
    <mergeCell ref="D35:E35"/>
    <mergeCell ref="F35:G35"/>
    <mergeCell ref="B36:C36"/>
    <mergeCell ref="D36:E36"/>
    <mergeCell ref="F36:G36"/>
    <mergeCell ref="F37:G37"/>
    <mergeCell ref="D37:E37"/>
    <mergeCell ref="B37:C37"/>
    <mergeCell ref="B38:C38"/>
    <mergeCell ref="D38:E38"/>
    <mergeCell ref="F38:G38"/>
    <mergeCell ref="F39:G39"/>
    <mergeCell ref="D39:E39"/>
    <mergeCell ref="B40:C40"/>
    <mergeCell ref="B39:C39"/>
    <mergeCell ref="D40:E40"/>
    <mergeCell ref="F40:G40"/>
    <mergeCell ref="B41:G41"/>
  </mergeCells>
  <phoneticPr fontId="32" type="noConversion"/>
  <hyperlinks>
    <hyperlink ref="I14" r:id="rId1" display="Synlett 2018, 29, 2293–2297" xr:uid="{6243F47D-4862-47F4-A4E9-11FE412CB46D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9F5B-5200-4CF3-837B-047AFC3E54E3}">
  <sheetPr>
    <tabColor theme="8" tint="0.59999389629810485"/>
  </sheetPr>
  <dimension ref="A1:W6"/>
  <sheetViews>
    <sheetView tabSelected="1" zoomScale="80" zoomScaleNormal="80" workbookViewId="0">
      <selection activeCell="C10" sqref="C10"/>
    </sheetView>
  </sheetViews>
  <sheetFormatPr defaultRowHeight="15" x14ac:dyDescent="0.25"/>
  <cols>
    <col min="1" max="2" width="20.42578125" customWidth="1"/>
    <col min="3" max="3" width="22.7109375" customWidth="1"/>
    <col min="4" max="5" width="25.7109375" customWidth="1"/>
    <col min="6" max="11" width="30.7109375" customWidth="1"/>
    <col min="12" max="12" width="32.85546875" bestFit="1" customWidth="1"/>
    <col min="13" max="13" width="25.7109375" customWidth="1"/>
    <col min="14" max="14" width="50.7109375" customWidth="1"/>
    <col min="15" max="15" width="35.140625" customWidth="1"/>
    <col min="16" max="16" width="23" customWidth="1"/>
    <col min="17" max="17" width="22.28515625" customWidth="1"/>
    <col min="18" max="18" width="12.85546875" customWidth="1"/>
    <col min="20" max="20" width="10.7109375" bestFit="1" customWidth="1"/>
    <col min="21" max="21" width="13.5703125" customWidth="1"/>
  </cols>
  <sheetData>
    <row r="1" spans="1:23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180</v>
      </c>
      <c r="E1" s="161" t="s">
        <v>181</v>
      </c>
      <c r="F1" s="161" t="s">
        <v>182</v>
      </c>
      <c r="G1" s="161" t="s">
        <v>533</v>
      </c>
      <c r="H1" s="161" t="s">
        <v>801</v>
      </c>
      <c r="I1" s="161" t="s">
        <v>534</v>
      </c>
      <c r="J1" s="161" t="s">
        <v>802</v>
      </c>
      <c r="K1" s="161" t="s">
        <v>335</v>
      </c>
      <c r="L1" s="161" t="s">
        <v>800</v>
      </c>
      <c r="M1" s="161" t="s">
        <v>187</v>
      </c>
      <c r="N1" s="161" t="s">
        <v>752</v>
      </c>
      <c r="O1" s="161" t="s">
        <v>535</v>
      </c>
      <c r="P1" s="161" t="s">
        <v>193</v>
      </c>
      <c r="Q1" s="161" t="s">
        <v>194</v>
      </c>
      <c r="R1" s="161" t="s">
        <v>195</v>
      </c>
      <c r="S1" s="161" t="s">
        <v>196</v>
      </c>
      <c r="T1" s="161" t="s">
        <v>139</v>
      </c>
      <c r="U1" s="162" t="s">
        <v>140</v>
      </c>
    </row>
    <row r="2" spans="1:23" ht="24.95" customHeight="1" x14ac:dyDescent="0.25">
      <c r="A2" s="163" t="s">
        <v>197</v>
      </c>
      <c r="B2" s="164"/>
      <c r="C2" s="164"/>
      <c r="D2" s="164" t="s">
        <v>197</v>
      </c>
      <c r="E2" s="164" t="s">
        <v>198</v>
      </c>
      <c r="F2" s="165">
        <v>1</v>
      </c>
      <c r="G2" s="166" t="s">
        <v>512</v>
      </c>
      <c r="H2" s="166">
        <v>1</v>
      </c>
      <c r="I2" s="166" t="s">
        <v>513</v>
      </c>
      <c r="J2" s="166">
        <v>1.2</v>
      </c>
      <c r="K2" s="164" t="s">
        <v>514</v>
      </c>
      <c r="L2" s="164">
        <v>0.1</v>
      </c>
      <c r="M2" s="164" t="s">
        <v>515</v>
      </c>
      <c r="N2" s="164">
        <v>2</v>
      </c>
      <c r="O2" s="164" t="s">
        <v>792</v>
      </c>
      <c r="P2" s="164">
        <v>1.3</v>
      </c>
      <c r="Q2" s="164" t="s">
        <v>517</v>
      </c>
      <c r="R2" s="167"/>
      <c r="S2" s="167"/>
      <c r="T2" s="164" t="s">
        <v>456</v>
      </c>
      <c r="U2" s="168"/>
    </row>
    <row r="3" spans="1:23" ht="24.95" customHeight="1" x14ac:dyDescent="0.25">
      <c r="A3" s="163" t="s">
        <v>197</v>
      </c>
      <c r="B3" s="164"/>
      <c r="C3" s="164"/>
      <c r="D3" s="164" t="s">
        <v>197</v>
      </c>
      <c r="E3" s="164" t="s">
        <v>198</v>
      </c>
      <c r="F3" s="165">
        <v>2</v>
      </c>
      <c r="G3" s="166" t="s">
        <v>512</v>
      </c>
      <c r="H3" s="166">
        <v>1</v>
      </c>
      <c r="I3" s="166" t="s">
        <v>513</v>
      </c>
      <c r="J3" s="166">
        <v>1.2</v>
      </c>
      <c r="K3" s="164" t="s">
        <v>518</v>
      </c>
      <c r="L3" s="164">
        <v>0.1</v>
      </c>
      <c r="M3" s="164" t="s">
        <v>519</v>
      </c>
      <c r="N3" s="164">
        <v>2</v>
      </c>
      <c r="O3" s="164" t="s">
        <v>796</v>
      </c>
      <c r="P3" s="164">
        <v>5</v>
      </c>
      <c r="Q3" s="164" t="s">
        <v>436</v>
      </c>
      <c r="R3" s="167" t="s">
        <v>422</v>
      </c>
      <c r="S3" s="169" t="s">
        <v>536</v>
      </c>
      <c r="T3" s="164" t="s">
        <v>451</v>
      </c>
      <c r="U3" s="168"/>
      <c r="W3" s="146"/>
    </row>
    <row r="4" spans="1:23" ht="24.95" customHeight="1" x14ac:dyDescent="0.25">
      <c r="A4" s="163" t="s">
        <v>197</v>
      </c>
      <c r="B4" s="164"/>
      <c r="C4" s="164"/>
      <c r="D4" s="164" t="s">
        <v>197</v>
      </c>
      <c r="E4" s="164" t="s">
        <v>198</v>
      </c>
      <c r="F4" s="165">
        <v>3</v>
      </c>
      <c r="G4" s="166" t="s">
        <v>512</v>
      </c>
      <c r="H4" s="166">
        <v>1</v>
      </c>
      <c r="I4" s="166" t="s">
        <v>513</v>
      </c>
      <c r="J4" s="166">
        <v>1.1000000000000001</v>
      </c>
      <c r="K4" s="164" t="s">
        <v>521</v>
      </c>
      <c r="L4" s="164">
        <v>0.05</v>
      </c>
      <c r="M4" s="164" t="s">
        <v>519</v>
      </c>
      <c r="N4" s="164">
        <v>2</v>
      </c>
      <c r="O4" s="164" t="s">
        <v>795</v>
      </c>
      <c r="P4" s="164">
        <v>5.7</v>
      </c>
      <c r="Q4" s="164" t="s">
        <v>436</v>
      </c>
      <c r="R4" s="170"/>
      <c r="S4" s="170"/>
      <c r="T4" s="171" t="s">
        <v>447</v>
      </c>
      <c r="U4" s="172"/>
    </row>
    <row r="5" spans="1:23" ht="24.95" customHeight="1" x14ac:dyDescent="0.25">
      <c r="A5" s="163" t="s">
        <v>197</v>
      </c>
      <c r="B5" s="164" t="s">
        <v>803</v>
      </c>
      <c r="C5" s="164"/>
      <c r="D5" s="164" t="s">
        <v>523</v>
      </c>
      <c r="E5" s="164" t="s">
        <v>203</v>
      </c>
      <c r="F5" s="165">
        <v>1</v>
      </c>
      <c r="G5" s="166" t="s">
        <v>512</v>
      </c>
      <c r="H5" s="166">
        <v>1</v>
      </c>
      <c r="I5" s="166" t="s">
        <v>513</v>
      </c>
      <c r="J5" s="166">
        <v>1.25</v>
      </c>
      <c r="K5" s="164" t="s">
        <v>524</v>
      </c>
      <c r="L5" s="164">
        <v>0.05</v>
      </c>
      <c r="M5" s="164" t="s">
        <v>525</v>
      </c>
      <c r="N5" s="164">
        <v>2</v>
      </c>
      <c r="O5" s="164" t="s">
        <v>794</v>
      </c>
      <c r="P5" s="164">
        <v>12</v>
      </c>
      <c r="Q5" s="164" t="s">
        <v>527</v>
      </c>
      <c r="R5" s="167"/>
      <c r="S5" s="167"/>
      <c r="T5" s="164" t="s">
        <v>469</v>
      </c>
      <c r="U5" s="173"/>
    </row>
    <row r="6" spans="1:23" ht="24.95" customHeight="1" x14ac:dyDescent="0.25">
      <c r="A6" s="174" t="s">
        <v>197</v>
      </c>
      <c r="B6" s="164" t="s">
        <v>804</v>
      </c>
      <c r="C6" s="175"/>
      <c r="D6" s="175" t="s">
        <v>207</v>
      </c>
      <c r="E6" s="175" t="s">
        <v>203</v>
      </c>
      <c r="F6" s="176">
        <v>1</v>
      </c>
      <c r="G6" s="177" t="s">
        <v>528</v>
      </c>
      <c r="H6" s="177">
        <v>1</v>
      </c>
      <c r="I6" s="177" t="s">
        <v>513</v>
      </c>
      <c r="J6" s="177">
        <v>1.5</v>
      </c>
      <c r="K6" s="175" t="s">
        <v>529</v>
      </c>
      <c r="L6" s="175">
        <v>0.05</v>
      </c>
      <c r="M6" s="175" t="s">
        <v>530</v>
      </c>
      <c r="N6" s="175">
        <v>1.5</v>
      </c>
      <c r="O6" s="175" t="s">
        <v>793</v>
      </c>
      <c r="P6" s="175">
        <v>2.5</v>
      </c>
      <c r="Q6" s="175" t="s">
        <v>436</v>
      </c>
      <c r="R6" s="178" t="s">
        <v>479</v>
      </c>
      <c r="S6" s="179" t="s">
        <v>537</v>
      </c>
      <c r="T6" s="180" t="s">
        <v>532</v>
      </c>
      <c r="U6" s="181"/>
    </row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6559-B597-47F4-8665-2CFEFFECFDF8}">
  <sheetPr>
    <tabColor theme="8" tint="0.59999389629810485"/>
  </sheetPr>
  <dimension ref="A1:G7"/>
  <sheetViews>
    <sheetView zoomScale="80" zoomScaleNormal="80" workbookViewId="0">
      <selection activeCell="C10" sqref="C10"/>
    </sheetView>
  </sheetViews>
  <sheetFormatPr defaultRowHeight="15.75" x14ac:dyDescent="0.25"/>
  <cols>
    <col min="1" max="1" width="25.7109375" style="18" customWidth="1"/>
    <col min="2" max="2" width="51.5703125" customWidth="1"/>
    <col min="3" max="3" width="47.28515625" customWidth="1"/>
    <col min="4" max="4" width="49.7109375" customWidth="1"/>
    <col min="5" max="5" width="30.7109375" customWidth="1"/>
    <col min="6" max="6" width="34.85546875" customWidth="1"/>
    <col min="7" max="7" width="30.7109375" customWidth="1"/>
    <col min="8" max="8" width="32.85546875" bestFit="1" customWidth="1"/>
    <col min="9" max="9" width="25.7109375" customWidth="1"/>
    <col min="10" max="10" width="50.7109375" customWidth="1"/>
    <col min="11" max="11" width="25.7109375" customWidth="1"/>
    <col min="15" max="15" width="10.7109375" customWidth="1"/>
    <col min="19" max="19" width="10.7109375" bestFit="1" customWidth="1"/>
  </cols>
  <sheetData>
    <row r="1" spans="1:7" ht="30" customHeight="1" x14ac:dyDescent="0.25">
      <c r="A1" s="133" t="s">
        <v>538</v>
      </c>
      <c r="B1" s="133" t="s">
        <v>493</v>
      </c>
      <c r="C1" s="133" t="s">
        <v>494</v>
      </c>
      <c r="D1" s="133" t="s">
        <v>495</v>
      </c>
      <c r="E1" s="18"/>
      <c r="G1" s="42"/>
    </row>
    <row r="2" spans="1:7" ht="30" customHeight="1" x14ac:dyDescent="0.25">
      <c r="A2" s="133" t="s">
        <v>492</v>
      </c>
      <c r="B2" s="134" t="s">
        <v>496</v>
      </c>
      <c r="C2" s="134" t="s">
        <v>497</v>
      </c>
      <c r="D2" s="134" t="s">
        <v>498</v>
      </c>
      <c r="E2" s="1"/>
      <c r="G2" s="1"/>
    </row>
    <row r="3" spans="1:7" ht="30" customHeight="1" x14ac:dyDescent="0.25">
      <c r="A3" s="133" t="s">
        <v>492</v>
      </c>
      <c r="B3" s="134" t="s">
        <v>499</v>
      </c>
      <c r="C3" s="134" t="s">
        <v>500</v>
      </c>
      <c r="D3" s="135" t="s">
        <v>501</v>
      </c>
      <c r="E3" s="1"/>
      <c r="G3" s="8"/>
    </row>
    <row r="4" spans="1:7" ht="30" customHeight="1" x14ac:dyDescent="0.25">
      <c r="A4" s="133" t="s">
        <v>492</v>
      </c>
      <c r="B4" s="136" t="s">
        <v>499</v>
      </c>
      <c r="C4" s="136" t="s">
        <v>500</v>
      </c>
      <c r="D4" s="134" t="s">
        <v>502</v>
      </c>
      <c r="E4" s="132"/>
      <c r="G4" s="1"/>
    </row>
    <row r="5" spans="1:7" ht="30" customHeight="1" x14ac:dyDescent="0.25">
      <c r="A5" s="133" t="s">
        <v>492</v>
      </c>
      <c r="B5" s="134" t="s">
        <v>503</v>
      </c>
      <c r="C5" s="134" t="s">
        <v>504</v>
      </c>
      <c r="D5" s="134" t="s">
        <v>505</v>
      </c>
      <c r="E5" s="1"/>
      <c r="G5" s="1"/>
    </row>
    <row r="6" spans="1:7" ht="30" customHeight="1" x14ac:dyDescent="0.25">
      <c r="A6" s="133" t="s">
        <v>492</v>
      </c>
      <c r="B6" s="134"/>
      <c r="C6" s="134" t="s">
        <v>506</v>
      </c>
      <c r="D6" s="134" t="s">
        <v>507</v>
      </c>
      <c r="E6" s="1"/>
      <c r="G6" s="1"/>
    </row>
    <row r="7" spans="1:7" ht="30" customHeight="1" x14ac:dyDescent="0.25">
      <c r="A7" s="133" t="s">
        <v>492</v>
      </c>
      <c r="B7" s="134" t="s">
        <v>508</v>
      </c>
      <c r="C7" s="134" t="s">
        <v>509</v>
      </c>
      <c r="D7" s="134" t="s">
        <v>510</v>
      </c>
      <c r="E7" s="1"/>
      <c r="G7" s="1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B53D-0163-4219-86BF-29868066046B}">
  <sheetPr>
    <tabColor theme="8" tint="0.59999389629810485"/>
  </sheetPr>
  <dimension ref="A1:I20"/>
  <sheetViews>
    <sheetView zoomScale="80" zoomScaleNormal="80" workbookViewId="0">
      <selection activeCell="B3" sqref="B3"/>
    </sheetView>
  </sheetViews>
  <sheetFormatPr defaultRowHeight="15" x14ac:dyDescent="0.25"/>
  <cols>
    <col min="1" max="1" width="25.7109375" customWidth="1"/>
    <col min="2" max="2" width="51.5703125" customWidth="1"/>
    <col min="3" max="4" width="47.28515625" customWidth="1"/>
    <col min="5" max="5" width="49.7109375" customWidth="1"/>
    <col min="6" max="6" width="30.7109375" customWidth="1"/>
    <col min="7" max="7" width="34.85546875" customWidth="1"/>
    <col min="8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1:9" ht="16.5" thickBot="1" x14ac:dyDescent="0.3">
      <c r="A1" s="133" t="s">
        <v>538</v>
      </c>
      <c r="B1" s="133" t="s">
        <v>539</v>
      </c>
      <c r="C1" s="133" t="s">
        <v>540</v>
      </c>
      <c r="D1" s="133" t="s">
        <v>541</v>
      </c>
      <c r="E1" s="133" t="s">
        <v>542</v>
      </c>
      <c r="F1" s="133" t="s">
        <v>543</v>
      </c>
      <c r="G1" s="24" t="s">
        <v>544</v>
      </c>
    </row>
    <row r="2" spans="1:9" ht="30" customHeight="1" x14ac:dyDescent="0.25">
      <c r="A2" s="133" t="s">
        <v>175</v>
      </c>
      <c r="B2" s="137" t="s">
        <v>482</v>
      </c>
      <c r="C2" s="137">
        <v>1</v>
      </c>
      <c r="D2" s="137"/>
      <c r="E2" s="138"/>
      <c r="F2" s="139"/>
      <c r="G2" s="113" t="s">
        <v>483</v>
      </c>
      <c r="H2" s="113"/>
      <c r="I2" s="113"/>
    </row>
    <row r="3" spans="1:9" ht="30" customHeight="1" x14ac:dyDescent="0.25">
      <c r="A3" s="133" t="s">
        <v>175</v>
      </c>
      <c r="B3" s="137" t="s">
        <v>482</v>
      </c>
      <c r="C3" s="137">
        <v>2</v>
      </c>
      <c r="D3" s="137"/>
      <c r="E3" s="138"/>
      <c r="F3" s="140"/>
      <c r="G3" s="41" t="s">
        <v>268</v>
      </c>
      <c r="H3" s="41"/>
      <c r="I3" s="41"/>
    </row>
    <row r="4" spans="1:9" ht="30" customHeight="1" x14ac:dyDescent="0.25">
      <c r="A4" s="133" t="s">
        <v>175</v>
      </c>
      <c r="B4" s="137" t="s">
        <v>265</v>
      </c>
      <c r="C4" s="137">
        <v>1</v>
      </c>
      <c r="D4" s="137"/>
      <c r="E4" s="138"/>
      <c r="F4" s="139"/>
      <c r="G4" s="113" t="s">
        <v>484</v>
      </c>
      <c r="H4" s="113"/>
    </row>
    <row r="5" spans="1:9" ht="67.900000000000006" customHeight="1" x14ac:dyDescent="0.25">
      <c r="A5" s="133" t="s">
        <v>175</v>
      </c>
      <c r="B5" s="137" t="s">
        <v>485</v>
      </c>
      <c r="C5" s="138"/>
      <c r="D5" s="141" t="s">
        <v>486</v>
      </c>
      <c r="E5" s="142" t="s">
        <v>487</v>
      </c>
      <c r="F5" s="143" t="str">
        <f>"Chemistry 0"</f>
        <v>Chemistry 0</v>
      </c>
      <c r="H5" s="225"/>
      <c r="I5" s="223"/>
    </row>
    <row r="6" spans="1:9" ht="106.15" customHeight="1" x14ac:dyDescent="0.25">
      <c r="A6" s="133" t="s">
        <v>175</v>
      </c>
      <c r="B6" s="137" t="s">
        <v>485</v>
      </c>
      <c r="C6" s="138"/>
      <c r="D6" s="141" t="s">
        <v>486</v>
      </c>
      <c r="E6" s="142" t="s">
        <v>487</v>
      </c>
      <c r="F6" s="143" t="str">
        <f>"Chemistry 1"</f>
        <v>Chemistry 1</v>
      </c>
    </row>
    <row r="7" spans="1:9" ht="106.15" customHeight="1" x14ac:dyDescent="0.25">
      <c r="A7" s="133" t="s">
        <v>175</v>
      </c>
      <c r="B7" s="137" t="s">
        <v>485</v>
      </c>
      <c r="C7" s="138"/>
      <c r="D7" s="141" t="s">
        <v>486</v>
      </c>
      <c r="E7" s="142" t="s">
        <v>488</v>
      </c>
      <c r="F7" s="143" t="str">
        <f>"Chemistry 4"</f>
        <v>Chemistry 4</v>
      </c>
      <c r="H7" s="2"/>
      <c r="I7" s="2"/>
    </row>
    <row r="8" spans="1:9" ht="106.15" customHeight="1" x14ac:dyDescent="0.25">
      <c r="A8" s="133" t="s">
        <v>175</v>
      </c>
      <c r="B8" s="137" t="s">
        <v>485</v>
      </c>
      <c r="C8" s="138"/>
      <c r="D8" s="141" t="s">
        <v>486</v>
      </c>
      <c r="E8" s="142" t="s">
        <v>488</v>
      </c>
      <c r="F8" s="143" t="str">
        <f>"Chemistry 5"</f>
        <v>Chemistry 5</v>
      </c>
      <c r="G8" s="40"/>
      <c r="H8" s="2"/>
      <c r="I8" s="2"/>
    </row>
    <row r="9" spans="1:9" ht="67.900000000000006" customHeight="1" x14ac:dyDescent="0.25">
      <c r="A9" s="133" t="s">
        <v>175</v>
      </c>
      <c r="B9" s="137" t="s">
        <v>485</v>
      </c>
      <c r="C9" s="138"/>
      <c r="D9" s="144" t="s">
        <v>489</v>
      </c>
      <c r="E9" s="142" t="s">
        <v>490</v>
      </c>
      <c r="F9" s="143" t="str">
        <f>"Chemistry 2"</f>
        <v>Chemistry 2</v>
      </c>
    </row>
    <row r="10" spans="1:9" ht="106.15" customHeight="1" x14ac:dyDescent="0.25">
      <c r="A10" s="133" t="s">
        <v>175</v>
      </c>
      <c r="B10" s="137" t="s">
        <v>485</v>
      </c>
      <c r="C10" s="138"/>
      <c r="D10" s="144" t="s">
        <v>489</v>
      </c>
      <c r="E10" s="142" t="s">
        <v>490</v>
      </c>
      <c r="F10" s="143" t="str">
        <f>"Chemistry 3"</f>
        <v>Chemistry 3</v>
      </c>
    </row>
    <row r="11" spans="1:9" ht="106.15" customHeight="1" x14ac:dyDescent="0.25">
      <c r="A11" s="133"/>
      <c r="B11" s="137" t="s">
        <v>485</v>
      </c>
      <c r="C11" s="138"/>
      <c r="D11" s="144" t="s">
        <v>489</v>
      </c>
      <c r="E11" s="140" t="s">
        <v>491</v>
      </c>
      <c r="F11" s="145" t="str">
        <f>"Chemistry 6"</f>
        <v>Chemistry 6</v>
      </c>
      <c r="G11" s="112"/>
      <c r="H11" s="112"/>
      <c r="I11" s="112"/>
    </row>
    <row r="12" spans="1:9" ht="87" customHeight="1" x14ac:dyDescent="0.25">
      <c r="A12" s="133" t="s">
        <v>175</v>
      </c>
      <c r="B12" s="137" t="s">
        <v>485</v>
      </c>
      <c r="C12" s="138"/>
      <c r="D12" s="144" t="s">
        <v>489</v>
      </c>
      <c r="E12" s="140" t="s">
        <v>491</v>
      </c>
      <c r="F12" s="145" t="str">
        <f>"Chemistry 6"</f>
        <v>Chemistry 6</v>
      </c>
    </row>
    <row r="13" spans="1:9" ht="30" customHeight="1" x14ac:dyDescent="0.25"/>
    <row r="14" spans="1:9" ht="30" customHeight="1" x14ac:dyDescent="0.25"/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</sheetData>
  <mergeCells count="1">
    <mergeCell ref="H5:I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CEC6-E992-4567-B5F5-54DB108126F6}">
  <sheetPr>
    <tabColor rgb="FFFF0000"/>
  </sheetPr>
  <dimension ref="B1:L17"/>
  <sheetViews>
    <sheetView zoomScale="80" zoomScaleNormal="80" workbookViewId="0">
      <selection activeCell="G25" sqref="G25"/>
    </sheetView>
  </sheetViews>
  <sheetFormatPr defaultRowHeight="15" x14ac:dyDescent="0.25"/>
  <cols>
    <col min="1" max="1" width="2.85546875" customWidth="1"/>
    <col min="2" max="4" width="25.7109375" customWidth="1"/>
    <col min="5" max="5" width="50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545</v>
      </c>
      <c r="C2" s="203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546</v>
      </c>
      <c r="E8" s="1" t="s">
        <v>445</v>
      </c>
      <c r="F8" s="1" t="s">
        <v>547</v>
      </c>
      <c r="G8" s="1" t="s">
        <v>218</v>
      </c>
      <c r="H8" s="1" t="s">
        <v>18</v>
      </c>
      <c r="I8" s="13"/>
      <c r="J8" s="1" t="s">
        <v>548</v>
      </c>
      <c r="K8" s="1" t="s">
        <v>549</v>
      </c>
    </row>
    <row r="9" spans="2:12" ht="30" customHeight="1" x14ac:dyDescent="0.25">
      <c r="B9" s="19">
        <v>2</v>
      </c>
      <c r="C9" s="1" t="s">
        <v>214</v>
      </c>
      <c r="D9" s="1" t="s">
        <v>546</v>
      </c>
      <c r="E9" s="1" t="s">
        <v>550</v>
      </c>
      <c r="F9" s="1" t="s">
        <v>547</v>
      </c>
      <c r="G9" s="6" t="s">
        <v>551</v>
      </c>
      <c r="H9" s="1" t="s">
        <v>552</v>
      </c>
      <c r="I9" s="25" t="s">
        <v>553</v>
      </c>
      <c r="J9" s="1"/>
      <c r="K9" s="1" t="s">
        <v>554</v>
      </c>
    </row>
    <row r="10" spans="2:12" ht="30" customHeight="1" x14ac:dyDescent="0.25">
      <c r="B10" s="19">
        <v>3</v>
      </c>
      <c r="C10" s="1" t="s">
        <v>214</v>
      </c>
      <c r="D10" s="1" t="s">
        <v>546</v>
      </c>
      <c r="E10" s="1" t="s">
        <v>555</v>
      </c>
      <c r="F10" s="1" t="s">
        <v>556</v>
      </c>
      <c r="G10" s="6" t="s">
        <v>557</v>
      </c>
      <c r="H10" s="1" t="s">
        <v>229</v>
      </c>
      <c r="I10" s="43" t="s">
        <v>558</v>
      </c>
      <c r="J10" s="16"/>
      <c r="K10" s="1" t="s">
        <v>554</v>
      </c>
    </row>
    <row r="11" spans="2:12" ht="30" customHeight="1" x14ac:dyDescent="0.25">
      <c r="B11" s="19">
        <v>4</v>
      </c>
      <c r="C11" s="1" t="s">
        <v>214</v>
      </c>
      <c r="D11" s="1" t="s">
        <v>559</v>
      </c>
      <c r="E11" s="1" t="s">
        <v>560</v>
      </c>
      <c r="F11" s="8" t="s">
        <v>561</v>
      </c>
      <c r="G11" s="1" t="s">
        <v>562</v>
      </c>
      <c r="H11" s="1" t="s">
        <v>563</v>
      </c>
      <c r="I11" s="25" t="s">
        <v>564</v>
      </c>
      <c r="J11" s="1"/>
      <c r="K11" s="1" t="s">
        <v>565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D14" s="23"/>
      <c r="E14" s="23"/>
    </row>
    <row r="15" spans="2:12" ht="15" customHeight="1" x14ac:dyDescent="0.25">
      <c r="B15" s="65"/>
      <c r="C15" s="65"/>
      <c r="D15" s="65"/>
      <c r="E15" s="65"/>
    </row>
    <row r="16" spans="2:12" ht="30" customHeight="1" x14ac:dyDescent="0.25">
      <c r="B16" s="18" t="s">
        <v>265</v>
      </c>
      <c r="C16" s="207" t="s">
        <v>386</v>
      </c>
      <c r="D16" s="207"/>
      <c r="E16" s="207"/>
    </row>
    <row r="17" spans="2:5" ht="15" customHeight="1" thickBot="1" x14ac:dyDescent="0.3">
      <c r="B17" s="64"/>
      <c r="C17" s="64"/>
      <c r="D17" s="64"/>
      <c r="E17" s="64"/>
    </row>
  </sheetData>
  <mergeCells count="2">
    <mergeCell ref="B2:C2"/>
    <mergeCell ref="C16:E16"/>
  </mergeCells>
  <hyperlinks>
    <hyperlink ref="I9" r:id="rId1" display="Chem. Eur. J. 2010, 16, 4279-4283" xr:uid="{F45918F6-AAE4-4572-A9DB-496670D56F49}"/>
    <hyperlink ref="I10" r:id="rId2" display="Adv. Synth. Catal. 2008, 350, 957-961" xr:uid="{86A0AD4A-98CA-46AA-9A58-576365344659}"/>
    <hyperlink ref="I11" r:id="rId3" xr:uid="{9E3C0188-3015-4B38-9E90-EE02DF30D912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1D49-0DCE-4DFB-B520-5723C1808FC3}">
  <sheetPr>
    <tabColor theme="4" tint="0.59999389629810485"/>
  </sheetPr>
  <dimension ref="B1:M26"/>
  <sheetViews>
    <sheetView topLeftCell="A4" zoomScale="80" zoomScaleNormal="80" workbookViewId="0">
      <selection activeCell="I19" sqref="I19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6" width="25.7109375" customWidth="1"/>
    <col min="7" max="7" width="50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566</v>
      </c>
      <c r="C2" s="203"/>
      <c r="J2" s="34"/>
    </row>
    <row r="3" spans="2:12" s="17" customFormat="1" ht="30" customHeight="1" x14ac:dyDescent="0.35">
      <c r="J3" s="34"/>
    </row>
    <row r="4" spans="2:12" s="17" customFormat="1" ht="30" customHeight="1" x14ac:dyDescent="0.35">
      <c r="B4" s="18" t="s">
        <v>131</v>
      </c>
      <c r="J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567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2" ht="30" customHeight="1" x14ac:dyDescent="0.25">
      <c r="B8" s="19">
        <v>1</v>
      </c>
      <c r="C8" s="1" t="s">
        <v>568</v>
      </c>
      <c r="D8" s="1" t="s">
        <v>569</v>
      </c>
      <c r="E8" s="1" t="s">
        <v>236</v>
      </c>
      <c r="F8" s="1" t="s">
        <v>570</v>
      </c>
      <c r="G8" s="8" t="s">
        <v>571</v>
      </c>
      <c r="H8" s="1" t="s">
        <v>123</v>
      </c>
      <c r="I8" s="1" t="s">
        <v>572</v>
      </c>
      <c r="J8" s="1"/>
      <c r="L8" s="1"/>
    </row>
    <row r="9" spans="2:12" ht="30" customHeight="1" x14ac:dyDescent="0.25">
      <c r="B9" s="19">
        <v>2</v>
      </c>
      <c r="C9" s="1" t="s">
        <v>573</v>
      </c>
      <c r="D9" s="1" t="s">
        <v>569</v>
      </c>
      <c r="E9" s="1" t="s">
        <v>574</v>
      </c>
      <c r="F9" s="1" t="s">
        <v>575</v>
      </c>
      <c r="G9" s="8" t="s">
        <v>576</v>
      </c>
      <c r="H9" s="1" t="s">
        <v>577</v>
      </c>
      <c r="I9" s="1" t="s">
        <v>578</v>
      </c>
      <c r="J9" s="1"/>
      <c r="L9" s="45" t="s">
        <v>579</v>
      </c>
    </row>
    <row r="10" spans="2:12" ht="30" customHeight="1" x14ac:dyDescent="0.25">
      <c r="B10" s="19">
        <v>3</v>
      </c>
      <c r="C10" s="1" t="s">
        <v>568</v>
      </c>
      <c r="D10" s="1" t="s">
        <v>580</v>
      </c>
      <c r="E10" s="1" t="s">
        <v>236</v>
      </c>
      <c r="F10" s="1" t="s">
        <v>570</v>
      </c>
      <c r="G10" s="8" t="s">
        <v>581</v>
      </c>
      <c r="H10" s="1" t="s">
        <v>123</v>
      </c>
      <c r="I10" s="1" t="s">
        <v>224</v>
      </c>
      <c r="J10" s="7" t="s">
        <v>582</v>
      </c>
      <c r="L10" s="1"/>
    </row>
    <row r="11" spans="2:12" ht="30" customHeight="1" x14ac:dyDescent="0.25">
      <c r="B11" s="19">
        <v>4</v>
      </c>
      <c r="C11" s="1" t="s">
        <v>583</v>
      </c>
      <c r="D11" s="1" t="s">
        <v>584</v>
      </c>
      <c r="E11" s="1" t="s">
        <v>240</v>
      </c>
      <c r="F11" s="1" t="s">
        <v>570</v>
      </c>
      <c r="G11" s="8" t="s">
        <v>585</v>
      </c>
      <c r="H11" s="8" t="s">
        <v>586</v>
      </c>
      <c r="I11" s="1" t="s">
        <v>224</v>
      </c>
      <c r="J11" s="7" t="s">
        <v>587</v>
      </c>
      <c r="L11" s="8" t="s">
        <v>588</v>
      </c>
    </row>
    <row r="12" spans="2:12" ht="30" customHeight="1" x14ac:dyDescent="0.25">
      <c r="B12" s="19">
        <v>5</v>
      </c>
      <c r="C12" s="1" t="s">
        <v>583</v>
      </c>
      <c r="D12" s="1" t="s">
        <v>589</v>
      </c>
      <c r="E12" s="1" t="s">
        <v>590</v>
      </c>
      <c r="F12" s="1" t="s">
        <v>591</v>
      </c>
      <c r="G12" s="8" t="s">
        <v>157</v>
      </c>
      <c r="H12" s="1" t="s">
        <v>592</v>
      </c>
      <c r="I12" s="1" t="s">
        <v>593</v>
      </c>
      <c r="J12" s="1"/>
      <c r="K12" s="1" t="s">
        <v>594</v>
      </c>
    </row>
    <row r="13" spans="2:12" ht="30" customHeight="1" x14ac:dyDescent="0.25">
      <c r="B13" s="19">
        <v>6</v>
      </c>
      <c r="C13" s="1" t="s">
        <v>583</v>
      </c>
      <c r="D13" s="8" t="s">
        <v>595</v>
      </c>
      <c r="E13" s="1" t="s">
        <v>596</v>
      </c>
      <c r="F13" s="1" t="s">
        <v>597</v>
      </c>
      <c r="G13" s="8" t="s">
        <v>598</v>
      </c>
      <c r="H13" s="1" t="s">
        <v>592</v>
      </c>
      <c r="I13" s="1" t="s">
        <v>153</v>
      </c>
      <c r="J13" s="7" t="s">
        <v>599</v>
      </c>
      <c r="L13" s="1"/>
    </row>
    <row r="14" spans="2:12" s="100" customFormat="1" ht="30" customHeight="1" x14ac:dyDescent="0.25">
      <c r="B14" s="97">
        <v>7</v>
      </c>
      <c r="C14" s="93" t="s">
        <v>568</v>
      </c>
      <c r="D14" s="101" t="s">
        <v>600</v>
      </c>
      <c r="E14" s="93" t="s">
        <v>601</v>
      </c>
      <c r="F14" s="93" t="s">
        <v>602</v>
      </c>
      <c r="G14" s="101" t="s">
        <v>603</v>
      </c>
      <c r="H14" s="93" t="s">
        <v>604</v>
      </c>
      <c r="I14" s="93" t="s">
        <v>605</v>
      </c>
      <c r="J14" s="102"/>
      <c r="K14" s="93" t="s">
        <v>437</v>
      </c>
      <c r="L14" s="93"/>
    </row>
    <row r="15" spans="2:12" s="100" customFormat="1" ht="30" customHeight="1" x14ac:dyDescent="0.25">
      <c r="B15" s="97">
        <v>8</v>
      </c>
      <c r="C15" s="93" t="s">
        <v>568</v>
      </c>
      <c r="D15" s="93" t="s">
        <v>606</v>
      </c>
      <c r="E15" s="93" t="s">
        <v>607</v>
      </c>
      <c r="F15" s="93" t="s">
        <v>608</v>
      </c>
      <c r="G15" s="103" t="s">
        <v>609</v>
      </c>
      <c r="H15" s="93" t="s">
        <v>610</v>
      </c>
      <c r="I15" s="93" t="s">
        <v>436</v>
      </c>
      <c r="J15" s="102"/>
      <c r="K15" s="93" t="s">
        <v>437</v>
      </c>
      <c r="L15" s="93"/>
    </row>
    <row r="16" spans="2:12" s="100" customFormat="1" ht="30" customHeight="1" x14ac:dyDescent="0.25">
      <c r="B16" s="97">
        <v>9</v>
      </c>
      <c r="C16" s="93" t="s">
        <v>611</v>
      </c>
      <c r="D16" s="93" t="s">
        <v>606</v>
      </c>
      <c r="E16" s="93" t="s">
        <v>612</v>
      </c>
      <c r="F16" s="93" t="s">
        <v>613</v>
      </c>
      <c r="G16" s="93" t="s">
        <v>614</v>
      </c>
      <c r="H16" s="93" t="s">
        <v>610</v>
      </c>
      <c r="I16" s="93" t="s">
        <v>436</v>
      </c>
      <c r="J16" s="102"/>
      <c r="K16" s="93" t="s">
        <v>437</v>
      </c>
      <c r="L16" s="93"/>
    </row>
    <row r="17" spans="2:13" ht="30" customHeight="1" x14ac:dyDescent="0.25">
      <c r="B17" s="1"/>
      <c r="M17" s="4"/>
    </row>
    <row r="18" spans="2:13" ht="30" customHeight="1" thickBot="1" x14ac:dyDescent="0.3"/>
    <row r="19" spans="2:13" ht="30" customHeight="1" thickBot="1" x14ac:dyDescent="0.3">
      <c r="B19" s="24" t="s">
        <v>175</v>
      </c>
      <c r="C19" s="23"/>
      <c r="D19" s="23"/>
      <c r="E19" s="23"/>
      <c r="F19" s="23"/>
      <c r="G19" s="23"/>
    </row>
    <row r="20" spans="2:13" ht="15" customHeight="1" x14ac:dyDescent="0.25">
      <c r="B20" s="195"/>
      <c r="C20" s="195"/>
      <c r="D20" s="195"/>
      <c r="E20" s="195"/>
      <c r="F20" s="195"/>
      <c r="G20" s="195"/>
    </row>
    <row r="21" spans="2:13" s="41" customFormat="1" ht="30" customHeight="1" x14ac:dyDescent="0.25">
      <c r="B21" s="18" t="s">
        <v>615</v>
      </c>
      <c r="C21" s="226" t="s">
        <v>616</v>
      </c>
      <c r="D21" s="226"/>
      <c r="E21" s="226"/>
      <c r="F21" s="226"/>
      <c r="G21" s="226"/>
      <c r="J21" s="5"/>
    </row>
    <row r="22" spans="2:13" s="41" customFormat="1" ht="15" customHeight="1" x14ac:dyDescent="0.25">
      <c r="B22" s="227"/>
      <c r="C22" s="227"/>
      <c r="D22" s="227"/>
      <c r="E22" s="227"/>
      <c r="F22" s="227"/>
      <c r="G22" s="227"/>
      <c r="J22" s="5"/>
    </row>
    <row r="23" spans="2:13" ht="30" customHeight="1" x14ac:dyDescent="0.25">
      <c r="B23" s="18" t="s">
        <v>265</v>
      </c>
      <c r="C23" s="204" t="s">
        <v>617</v>
      </c>
      <c r="D23" s="204"/>
      <c r="E23" s="204"/>
      <c r="F23" s="204"/>
      <c r="G23" s="204"/>
    </row>
    <row r="24" spans="2:13" ht="30" customHeight="1" x14ac:dyDescent="0.25">
      <c r="B24" s="18"/>
      <c r="C24" s="204" t="s">
        <v>618</v>
      </c>
      <c r="D24" s="204"/>
      <c r="E24" s="204"/>
      <c r="F24" s="204"/>
      <c r="G24" s="204"/>
    </row>
    <row r="25" spans="2:13" ht="30" customHeight="1" x14ac:dyDescent="0.25">
      <c r="B25" s="18"/>
      <c r="C25" s="204" t="s">
        <v>619</v>
      </c>
      <c r="D25" s="204"/>
      <c r="E25" s="204"/>
      <c r="F25" s="204"/>
      <c r="G25" s="204"/>
    </row>
    <row r="26" spans="2:13" ht="15" customHeight="1" thickBot="1" x14ac:dyDescent="0.3">
      <c r="B26" s="197"/>
      <c r="C26" s="197"/>
      <c r="D26" s="197"/>
      <c r="E26" s="197"/>
      <c r="F26" s="197"/>
      <c r="G26" s="197"/>
    </row>
  </sheetData>
  <mergeCells count="8">
    <mergeCell ref="B2:C2"/>
    <mergeCell ref="B20:G20"/>
    <mergeCell ref="C21:G21"/>
    <mergeCell ref="B26:G26"/>
    <mergeCell ref="B22:G22"/>
    <mergeCell ref="C25:G25"/>
    <mergeCell ref="C24:G24"/>
    <mergeCell ref="C23:G23"/>
  </mergeCells>
  <hyperlinks>
    <hyperlink ref="J10" r:id="rId1" xr:uid="{D13E5A62-935C-4401-ACFA-9F10941695B1}"/>
    <hyperlink ref="J11" r:id="rId2" xr:uid="{F67954E5-C037-4A80-82DB-BEACADAA9D69}"/>
    <hyperlink ref="L9" location="'Summary Ma''s ligands'!A1" display="see Summary Ma's ligands tab" xr:uid="{1D792D35-D9B9-4F56-839E-1ADA3AF05FF9}"/>
    <hyperlink ref="J13" r:id="rId3" xr:uid="{C665F6A6-E0D1-4D16-ABF2-EA23B5A34FED}"/>
    <hyperlink ref="G15" location="'Ma''s ligands - list'!A1" display="BTMPO" xr:uid="{32B76FC7-6F17-4EB0-9E6D-127523EE2A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277D-F04A-4181-AAEF-0940B36DB499}">
  <sheetPr>
    <tabColor theme="7" tint="0.59999389629810485"/>
  </sheetPr>
  <dimension ref="B1:K23"/>
  <sheetViews>
    <sheetView topLeftCell="A22" zoomScale="80" zoomScaleNormal="80" workbookViewId="0">
      <selection activeCell="C44" sqref="C44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9" max="19" width="10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198" t="s">
        <v>130</v>
      </c>
      <c r="C2" s="199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133</v>
      </c>
      <c r="D7" s="61" t="s">
        <v>134</v>
      </c>
      <c r="E7" s="61" t="s">
        <v>135</v>
      </c>
      <c r="F7" s="61" t="s">
        <v>136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1" ht="30" customHeight="1" x14ac:dyDescent="0.25">
      <c r="B8" s="19">
        <v>1</v>
      </c>
      <c r="C8" s="20" t="s">
        <v>141</v>
      </c>
      <c r="D8" s="20" t="s">
        <v>142</v>
      </c>
      <c r="E8" s="20" t="s">
        <v>143</v>
      </c>
      <c r="F8" s="20" t="s">
        <v>144</v>
      </c>
      <c r="G8" s="20" t="s">
        <v>145</v>
      </c>
      <c r="H8" s="20" t="s">
        <v>146</v>
      </c>
      <c r="I8" s="21"/>
      <c r="J8" s="20" t="s">
        <v>147</v>
      </c>
      <c r="K8" s="21"/>
    </row>
    <row r="9" spans="2:11" ht="30" customHeight="1" x14ac:dyDescent="0.25">
      <c r="B9" s="19">
        <v>2</v>
      </c>
      <c r="C9" s="20" t="s">
        <v>141</v>
      </c>
      <c r="D9" s="20" t="s">
        <v>142</v>
      </c>
      <c r="E9" s="20" t="s">
        <v>148</v>
      </c>
      <c r="F9" s="20" t="s">
        <v>149</v>
      </c>
      <c r="G9" s="20" t="s">
        <v>145</v>
      </c>
      <c r="H9" s="20" t="s">
        <v>146</v>
      </c>
      <c r="I9" s="21"/>
      <c r="J9" s="20" t="s">
        <v>150</v>
      </c>
      <c r="K9" s="21"/>
    </row>
    <row r="10" spans="2:11" ht="30" customHeight="1" x14ac:dyDescent="0.25">
      <c r="B10" s="19">
        <v>3</v>
      </c>
      <c r="C10" s="20" t="s">
        <v>141</v>
      </c>
      <c r="D10" s="20" t="s">
        <v>142</v>
      </c>
      <c r="E10" s="20" t="s">
        <v>151</v>
      </c>
      <c r="F10" s="20" t="s">
        <v>152</v>
      </c>
      <c r="G10" s="20" t="s">
        <v>145</v>
      </c>
      <c r="H10" s="20" t="s">
        <v>153</v>
      </c>
      <c r="I10" s="21"/>
      <c r="J10" s="20" t="s">
        <v>154</v>
      </c>
      <c r="K10" s="20" t="s">
        <v>155</v>
      </c>
    </row>
    <row r="11" spans="2:11" ht="30" customHeight="1" x14ac:dyDescent="0.25">
      <c r="B11" s="19">
        <v>4</v>
      </c>
      <c r="C11" s="20" t="s">
        <v>156</v>
      </c>
      <c r="D11" s="20" t="s">
        <v>142</v>
      </c>
      <c r="E11" s="20" t="s">
        <v>157</v>
      </c>
      <c r="F11" s="20" t="s">
        <v>157</v>
      </c>
      <c r="G11" s="20" t="s">
        <v>158</v>
      </c>
      <c r="H11" s="20" t="s">
        <v>159</v>
      </c>
      <c r="I11" s="21"/>
      <c r="J11" s="20" t="s">
        <v>160</v>
      </c>
      <c r="K11" s="21"/>
    </row>
    <row r="12" spans="2:11" ht="30" customHeight="1" x14ac:dyDescent="0.25">
      <c r="B12" s="19">
        <v>5</v>
      </c>
      <c r="C12" s="20" t="s">
        <v>156</v>
      </c>
      <c r="D12" s="20" t="s">
        <v>142</v>
      </c>
      <c r="E12" s="20" t="s">
        <v>161</v>
      </c>
      <c r="F12" s="20" t="s">
        <v>157</v>
      </c>
      <c r="G12" s="20" t="s">
        <v>145</v>
      </c>
      <c r="H12" s="20" t="s">
        <v>153</v>
      </c>
      <c r="I12" s="21"/>
      <c r="J12" s="20"/>
      <c r="K12" s="21"/>
    </row>
    <row r="13" spans="2:11" ht="30" customHeight="1" x14ac:dyDescent="0.25">
      <c r="B13" s="19">
        <v>6</v>
      </c>
      <c r="C13" s="20" t="s">
        <v>156</v>
      </c>
      <c r="D13" s="20" t="s">
        <v>162</v>
      </c>
      <c r="E13" s="20" t="s">
        <v>163</v>
      </c>
      <c r="F13" s="20" t="s">
        <v>157</v>
      </c>
      <c r="G13" s="20" t="s">
        <v>164</v>
      </c>
      <c r="H13" s="20" t="s">
        <v>153</v>
      </c>
      <c r="I13" s="21"/>
      <c r="J13" s="20" t="s">
        <v>165</v>
      </c>
      <c r="K13" s="20" t="s">
        <v>166</v>
      </c>
    </row>
    <row r="14" spans="2:11" ht="30" customHeight="1" x14ac:dyDescent="0.25">
      <c r="B14" s="80">
        <v>7</v>
      </c>
      <c r="C14" s="81" t="s">
        <v>141</v>
      </c>
      <c r="D14" s="81" t="s">
        <v>167</v>
      </c>
      <c r="E14" s="81" t="s">
        <v>168</v>
      </c>
      <c r="F14" s="81" t="s">
        <v>169</v>
      </c>
      <c r="G14" s="81" t="s">
        <v>170</v>
      </c>
      <c r="H14" s="81" t="s">
        <v>171</v>
      </c>
      <c r="I14" s="82" t="s">
        <v>172</v>
      </c>
      <c r="J14" s="83" t="s">
        <v>173</v>
      </c>
      <c r="K14" s="84" t="s">
        <v>174</v>
      </c>
    </row>
    <row r="15" spans="2:11" ht="30" customHeight="1" x14ac:dyDescent="0.25">
      <c r="B15" s="1"/>
    </row>
    <row r="16" spans="2:11" ht="30" customHeight="1" thickBot="1" x14ac:dyDescent="0.3"/>
    <row r="17" spans="2:8" ht="30" customHeight="1" thickBot="1" x14ac:dyDescent="0.3">
      <c r="B17" s="62" t="s">
        <v>175</v>
      </c>
      <c r="C17" s="63"/>
      <c r="D17" s="63"/>
      <c r="E17" s="63"/>
      <c r="F17" s="63"/>
      <c r="G17" s="63"/>
      <c r="H17" s="63"/>
    </row>
    <row r="18" spans="2:8" ht="15" customHeight="1" x14ac:dyDescent="0.25">
      <c r="B18" s="195"/>
      <c r="C18" s="195"/>
      <c r="D18" s="195"/>
      <c r="E18" s="195"/>
      <c r="F18" s="195"/>
      <c r="G18" s="195"/>
      <c r="H18" s="195"/>
    </row>
    <row r="19" spans="2:8" ht="30" customHeight="1" x14ac:dyDescent="0.25">
      <c r="B19" s="18" t="s">
        <v>176</v>
      </c>
      <c r="C19" s="194" t="s">
        <v>177</v>
      </c>
      <c r="D19" s="194"/>
      <c r="E19" s="1"/>
    </row>
    <row r="20" spans="2:8" ht="15" customHeight="1" x14ac:dyDescent="0.25">
      <c r="B20" s="196"/>
      <c r="C20" s="196"/>
      <c r="D20" s="196"/>
      <c r="E20" s="196"/>
      <c r="F20" s="196"/>
      <c r="G20" s="196"/>
      <c r="H20" s="196"/>
    </row>
    <row r="21" spans="2:8" ht="106.15" customHeight="1" x14ac:dyDescent="0.25">
      <c r="B21" s="18" t="s">
        <v>178</v>
      </c>
      <c r="C21" s="200" t="str">
        <f>"T3P"</f>
        <v>T3P</v>
      </c>
      <c r="D21" s="200"/>
      <c r="E21" s="201" t="str">
        <f>"COMU(R)"</f>
        <v>COMU(R)</v>
      </c>
      <c r="F21" s="201"/>
      <c r="G21" s="201" t="str">
        <f>"TCFH"</f>
        <v>TCFH</v>
      </c>
      <c r="H21" s="201"/>
    </row>
    <row r="22" spans="2:8" ht="106.15" customHeight="1" x14ac:dyDescent="0.25">
      <c r="B22" s="18" t="s">
        <v>179</v>
      </c>
      <c r="C22" s="200" t="str">
        <f>"Chemistry 1"</f>
        <v>Chemistry 1</v>
      </c>
      <c r="D22" s="200"/>
      <c r="E22" s="201" t="str">
        <f>"Chemistry 2"</f>
        <v>Chemistry 2</v>
      </c>
      <c r="F22" s="201"/>
      <c r="G22" s="201" t="str">
        <f>"Chemistry 3"</f>
        <v>Chemistry 3</v>
      </c>
      <c r="H22" s="201"/>
    </row>
    <row r="23" spans="2:8" ht="15" customHeight="1" thickBot="1" x14ac:dyDescent="0.3">
      <c r="B23" s="197"/>
      <c r="C23" s="197"/>
      <c r="D23" s="197"/>
      <c r="E23" s="197"/>
      <c r="F23" s="197"/>
      <c r="G23" s="197"/>
      <c r="H23" s="197"/>
    </row>
  </sheetData>
  <mergeCells count="11">
    <mergeCell ref="C19:D19"/>
    <mergeCell ref="B18:H18"/>
    <mergeCell ref="B20:H20"/>
    <mergeCell ref="B23:H23"/>
    <mergeCell ref="B2:C2"/>
    <mergeCell ref="C21:D21"/>
    <mergeCell ref="E21:F21"/>
    <mergeCell ref="E22:F22"/>
    <mergeCell ref="G21:H21"/>
    <mergeCell ref="G22:H22"/>
    <mergeCell ref="C22:D22"/>
  </mergeCells>
  <hyperlinks>
    <hyperlink ref="I14" r:id="rId1" display="Org. Lett. 2020, 22, 15, 5737–5740" xr:uid="{2E9907B9-BB1E-4401-848F-D58DF7EDB912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79D7-DDEF-4C14-925A-3B36EB9BE685}">
  <sheetPr>
    <tabColor theme="5" tint="0.59999389629810485"/>
  </sheetPr>
  <dimension ref="B1:N18"/>
  <sheetViews>
    <sheetView zoomScale="80" zoomScaleNormal="80" workbookViewId="0"/>
  </sheetViews>
  <sheetFormatPr defaultRowHeight="15" x14ac:dyDescent="0.25"/>
  <cols>
    <col min="1" max="1" width="2.85546875" customWidth="1"/>
    <col min="2" max="2" width="25.7109375" customWidth="1"/>
    <col min="3" max="3" width="30.7109375" customWidth="1"/>
    <col min="4" max="4" width="41.85546875" customWidth="1"/>
    <col min="5" max="12" width="20.7109375" customWidth="1"/>
    <col min="13" max="13" width="50.7109375" customWidth="1"/>
    <col min="14" max="14" width="25.7109375" customWidth="1"/>
  </cols>
  <sheetData>
    <row r="1" spans="2:14" ht="12" customHeight="1" thickBot="1" x14ac:dyDescent="0.3">
      <c r="J1" s="13"/>
    </row>
    <row r="2" spans="2:14" s="17" customFormat="1" ht="30" customHeight="1" thickBot="1" x14ac:dyDescent="0.4">
      <c r="B2" s="228" t="s">
        <v>620</v>
      </c>
      <c r="C2" s="229"/>
      <c r="D2" s="230"/>
      <c r="J2" s="34"/>
    </row>
    <row r="3" spans="2:14" s="17" customFormat="1" ht="30" customHeight="1" x14ac:dyDescent="0.35">
      <c r="J3" s="34"/>
    </row>
    <row r="4" spans="2:14" s="17" customFormat="1" ht="30" customHeight="1" x14ac:dyDescent="0.35">
      <c r="B4" s="18" t="s">
        <v>131</v>
      </c>
      <c r="J4" s="34"/>
    </row>
    <row r="5" spans="2:14" ht="99.95" customHeight="1" x14ac:dyDescent="0.25">
      <c r="J5" s="13"/>
    </row>
    <row r="6" spans="2:14" ht="30" customHeight="1" x14ac:dyDescent="0.25">
      <c r="J6" s="13"/>
    </row>
    <row r="7" spans="2:14" ht="30" customHeight="1" x14ac:dyDescent="0.25">
      <c r="B7" s="46" t="s">
        <v>621</v>
      </c>
      <c r="C7" s="46" t="s">
        <v>622</v>
      </c>
      <c r="D7" s="46" t="s">
        <v>623</v>
      </c>
      <c r="E7" s="46" t="s">
        <v>271</v>
      </c>
      <c r="F7" s="46" t="s">
        <v>624</v>
      </c>
      <c r="G7" s="46" t="s">
        <v>567</v>
      </c>
      <c r="H7" s="46" t="s">
        <v>625</v>
      </c>
      <c r="I7" s="46" t="s">
        <v>135</v>
      </c>
      <c r="J7" s="46" t="s">
        <v>2</v>
      </c>
      <c r="K7" s="46" t="s">
        <v>626</v>
      </c>
      <c r="L7" s="46" t="s">
        <v>627</v>
      </c>
      <c r="M7" s="46" t="s">
        <v>138</v>
      </c>
    </row>
    <row r="8" spans="2:14" ht="65.25" customHeight="1" x14ac:dyDescent="0.25">
      <c r="B8" s="19">
        <v>1</v>
      </c>
      <c r="C8" s="1" t="s">
        <v>628</v>
      </c>
      <c r="D8" s="30" t="str">
        <f>"Chemistry 9"</f>
        <v>Chemistry 9</v>
      </c>
      <c r="E8" s="1" t="s">
        <v>629</v>
      </c>
      <c r="F8" s="1" t="s">
        <v>630</v>
      </c>
      <c r="G8" s="7" t="s">
        <v>438</v>
      </c>
      <c r="H8" s="1" t="s">
        <v>630</v>
      </c>
      <c r="I8" s="1" t="s">
        <v>631</v>
      </c>
      <c r="J8" s="1" t="s">
        <v>123</v>
      </c>
      <c r="K8" s="1">
        <v>120</v>
      </c>
      <c r="L8" s="1" t="s">
        <v>632</v>
      </c>
      <c r="M8" s="7" t="s">
        <v>633</v>
      </c>
    </row>
    <row r="9" spans="2:14" ht="76.5" customHeight="1" x14ac:dyDescent="0.25">
      <c r="B9" s="19">
        <v>2</v>
      </c>
      <c r="C9" s="10" t="s">
        <v>634</v>
      </c>
      <c r="D9" s="30" t="str">
        <f>"Chemistry 8"</f>
        <v>Chemistry 8</v>
      </c>
      <c r="E9" s="1" t="s">
        <v>635</v>
      </c>
      <c r="F9" s="1" t="s">
        <v>636</v>
      </c>
      <c r="G9" s="7" t="s">
        <v>637</v>
      </c>
      <c r="H9" s="1" t="s">
        <v>636</v>
      </c>
      <c r="I9" s="1" t="s">
        <v>631</v>
      </c>
      <c r="J9" s="1" t="s">
        <v>223</v>
      </c>
      <c r="K9" s="1">
        <v>130</v>
      </c>
      <c r="L9" s="1" t="s">
        <v>638</v>
      </c>
      <c r="M9" s="7" t="s">
        <v>639</v>
      </c>
    </row>
    <row r="10" spans="2:14" ht="50.45" customHeight="1" x14ac:dyDescent="0.25">
      <c r="B10" s="19">
        <v>3</v>
      </c>
      <c r="C10" s="1" t="s">
        <v>640</v>
      </c>
      <c r="D10" s="2" t="str">
        <f>"Chemistry 10"</f>
        <v>Chemistry 10</v>
      </c>
      <c r="E10" s="1" t="s">
        <v>629</v>
      </c>
      <c r="F10" s="1" t="s">
        <v>641</v>
      </c>
      <c r="G10" s="7" t="s">
        <v>642</v>
      </c>
      <c r="H10" s="1" t="s">
        <v>641</v>
      </c>
      <c r="I10" s="1" t="s">
        <v>631</v>
      </c>
      <c r="J10" s="1" t="s">
        <v>123</v>
      </c>
      <c r="K10" s="1">
        <v>130</v>
      </c>
      <c r="L10" s="1" t="s">
        <v>643</v>
      </c>
      <c r="M10" s="7" t="s">
        <v>644</v>
      </c>
    </row>
    <row r="11" spans="2:14" ht="49.7" customHeight="1" x14ac:dyDescent="0.25">
      <c r="B11" s="19">
        <v>4</v>
      </c>
      <c r="C11" s="1" t="s">
        <v>645</v>
      </c>
      <c r="D11" s="2" t="str">
        <f>"Chemistry 11"</f>
        <v>Chemistry 11</v>
      </c>
      <c r="E11" s="1" t="s">
        <v>646</v>
      </c>
      <c r="F11" s="1" t="s">
        <v>630</v>
      </c>
      <c r="G11" s="7" t="s">
        <v>647</v>
      </c>
      <c r="H11" s="1" t="s">
        <v>636</v>
      </c>
      <c r="I11" s="1" t="s">
        <v>648</v>
      </c>
      <c r="J11" s="1" t="s">
        <v>223</v>
      </c>
      <c r="K11" s="1">
        <v>130</v>
      </c>
      <c r="L11" s="1" t="s">
        <v>649</v>
      </c>
      <c r="M11" s="7" t="s">
        <v>650</v>
      </c>
    </row>
    <row r="12" spans="2:14" ht="50.45" customHeight="1" x14ac:dyDescent="0.25">
      <c r="B12" s="19">
        <v>5</v>
      </c>
      <c r="C12" s="1" t="s">
        <v>651</v>
      </c>
      <c r="D12" s="2" t="str">
        <f>"Chemistry 12"</f>
        <v>Chemistry 12</v>
      </c>
      <c r="E12" s="1" t="s">
        <v>629</v>
      </c>
      <c r="F12" s="1" t="s">
        <v>630</v>
      </c>
      <c r="G12" s="7" t="s">
        <v>652</v>
      </c>
      <c r="H12" s="1" t="s">
        <v>630</v>
      </c>
      <c r="I12" s="1" t="s">
        <v>631</v>
      </c>
      <c r="J12" s="1" t="s">
        <v>123</v>
      </c>
      <c r="K12" s="1">
        <v>120</v>
      </c>
      <c r="L12" s="1" t="s">
        <v>653</v>
      </c>
      <c r="M12" s="7" t="s">
        <v>654</v>
      </c>
    </row>
    <row r="13" spans="2:14" ht="50.45" customHeight="1" x14ac:dyDescent="0.25">
      <c r="B13" s="19">
        <v>6</v>
      </c>
      <c r="C13" s="1" t="s">
        <v>655</v>
      </c>
      <c r="D13" s="2" t="str">
        <f>"Chemistry 12"</f>
        <v>Chemistry 12</v>
      </c>
      <c r="E13" s="1" t="s">
        <v>656</v>
      </c>
      <c r="F13" s="1" t="s">
        <v>630</v>
      </c>
      <c r="G13" s="7" t="s">
        <v>657</v>
      </c>
      <c r="H13" s="1" t="s">
        <v>630</v>
      </c>
      <c r="I13" s="1" t="s">
        <v>648</v>
      </c>
      <c r="J13" s="38" t="s">
        <v>658</v>
      </c>
      <c r="K13" s="1">
        <v>100</v>
      </c>
      <c r="L13" s="1" t="s">
        <v>659</v>
      </c>
      <c r="M13" s="7" t="s">
        <v>660</v>
      </c>
    </row>
    <row r="14" spans="2:14" ht="50.45" customHeight="1" x14ac:dyDescent="0.25">
      <c r="B14" s="19">
        <v>7</v>
      </c>
      <c r="C14" s="1" t="s">
        <v>661</v>
      </c>
      <c r="D14" s="2" t="str">
        <f>"Chemistry 12"</f>
        <v>Chemistry 12</v>
      </c>
      <c r="E14" s="1" t="s">
        <v>662</v>
      </c>
      <c r="F14" s="1" t="s">
        <v>641</v>
      </c>
      <c r="G14" s="7" t="s">
        <v>663</v>
      </c>
      <c r="H14" s="1" t="s">
        <v>641</v>
      </c>
      <c r="I14" s="1" t="s">
        <v>157</v>
      </c>
      <c r="J14" s="8" t="s">
        <v>664</v>
      </c>
      <c r="K14" s="1">
        <v>130</v>
      </c>
      <c r="L14" s="1" t="s">
        <v>665</v>
      </c>
      <c r="M14" s="7" t="s">
        <v>666</v>
      </c>
      <c r="N14" s="4"/>
    </row>
    <row r="15" spans="2:14" ht="63.6" customHeight="1" x14ac:dyDescent="0.25">
      <c r="B15" s="19">
        <v>8</v>
      </c>
      <c r="C15" s="1" t="s">
        <v>667</v>
      </c>
      <c r="D15" s="2" t="str">
        <f>"Chemistry 13"</f>
        <v>Chemistry 13</v>
      </c>
      <c r="E15" s="1" t="s">
        <v>629</v>
      </c>
      <c r="F15" s="1" t="s">
        <v>636</v>
      </c>
      <c r="G15" s="7" t="s">
        <v>668</v>
      </c>
      <c r="H15" s="1" t="s">
        <v>636</v>
      </c>
      <c r="I15" s="1" t="s">
        <v>631</v>
      </c>
      <c r="J15" s="1" t="s">
        <v>123</v>
      </c>
      <c r="K15" s="1">
        <v>120</v>
      </c>
      <c r="L15" s="1" t="s">
        <v>669</v>
      </c>
      <c r="M15" s="7" t="s">
        <v>670</v>
      </c>
    </row>
    <row r="16" spans="2:14" ht="47.45" customHeight="1" x14ac:dyDescent="0.25">
      <c r="B16" s="19">
        <v>9</v>
      </c>
      <c r="C16" s="1" t="s">
        <v>671</v>
      </c>
      <c r="D16" s="2" t="str">
        <f>"Chemistry 14"</f>
        <v>Chemistry 14</v>
      </c>
      <c r="E16" s="1" t="s">
        <v>646</v>
      </c>
      <c r="F16" s="1" t="s">
        <v>630</v>
      </c>
      <c r="G16" s="7" t="s">
        <v>672</v>
      </c>
      <c r="H16" s="1" t="s">
        <v>636</v>
      </c>
      <c r="I16" s="1" t="s">
        <v>648</v>
      </c>
      <c r="J16" s="1" t="s">
        <v>673</v>
      </c>
      <c r="K16" s="1">
        <v>105</v>
      </c>
      <c r="L16" s="1" t="s">
        <v>674</v>
      </c>
      <c r="M16" s="7" t="s">
        <v>675</v>
      </c>
    </row>
    <row r="17" spans="2:13" ht="51.4" customHeight="1" x14ac:dyDescent="0.25">
      <c r="B17" s="19">
        <v>10</v>
      </c>
      <c r="C17" s="1" t="s">
        <v>676</v>
      </c>
      <c r="D17" s="2" t="str">
        <f>"Chemistry 15"</f>
        <v>Chemistry 15</v>
      </c>
      <c r="E17" s="1" t="s">
        <v>677</v>
      </c>
      <c r="F17" s="1" t="s">
        <v>630</v>
      </c>
      <c r="G17" s="7" t="s">
        <v>672</v>
      </c>
      <c r="H17" s="1" t="s">
        <v>636</v>
      </c>
      <c r="I17" s="1" t="s">
        <v>631</v>
      </c>
      <c r="J17" s="8" t="s">
        <v>678</v>
      </c>
      <c r="K17" s="1">
        <v>115</v>
      </c>
      <c r="L17" s="1"/>
      <c r="M17" s="47" t="s">
        <v>679</v>
      </c>
    </row>
    <row r="18" spans="2:13" ht="56.25" customHeight="1" x14ac:dyDescent="0.25">
      <c r="B18" s="19">
        <v>11</v>
      </c>
      <c r="C18" s="1" t="s">
        <v>680</v>
      </c>
      <c r="D18" s="2" t="str">
        <f>"Chemistry 16"</f>
        <v>Chemistry 16</v>
      </c>
      <c r="E18" s="1" t="s">
        <v>635</v>
      </c>
      <c r="F18" s="1" t="s">
        <v>636</v>
      </c>
      <c r="G18" s="7" t="s">
        <v>681</v>
      </c>
      <c r="H18" s="1" t="s">
        <v>636</v>
      </c>
      <c r="I18" s="1" t="s">
        <v>648</v>
      </c>
      <c r="J18" s="8" t="s">
        <v>682</v>
      </c>
      <c r="K18" s="1">
        <v>130</v>
      </c>
      <c r="L18" s="1" t="s">
        <v>683</v>
      </c>
      <c r="M18" s="7" t="s">
        <v>684</v>
      </c>
    </row>
  </sheetData>
  <mergeCells count="1">
    <mergeCell ref="B2:D2"/>
  </mergeCells>
  <hyperlinks>
    <hyperlink ref="G8" location="'Ma''s ligands - list'!B9" display="L2" xr:uid="{89751C59-2692-4F52-846D-6E698E543A82}"/>
    <hyperlink ref="G9" location="'Ma''s ligands - list'!B17" display="L10" xr:uid="{52E88C69-A75F-4F2D-B472-37DB3771EF8E}"/>
    <hyperlink ref="G10" location="'Ma''s ligands - list'!B10" display="L3" xr:uid="{4B33C3CF-9C54-4F51-A442-044430FC018A}"/>
    <hyperlink ref="G11" location="'Ma''s ligands - list'!B19" display="L12" xr:uid="{88698175-602A-4ED4-B265-8649C5A37A18}"/>
    <hyperlink ref="G12" location="'Ma''s ligands - list'!B21" display="L14" xr:uid="{48A8C2D1-4D10-42A8-A5AF-F3F57D622770}"/>
    <hyperlink ref="G13" location="'Ma''s ligands - list'!B20" display="L13" xr:uid="{37526166-62B8-4EEA-9297-0B948500A56D}"/>
    <hyperlink ref="G14" location="'Ma''s ligands - list'!B12" display="L5" xr:uid="{57A88D0D-8B37-4D52-BB74-CF445B3AA799}"/>
    <hyperlink ref="G15" location="'Ma''s ligands - list'!B30" display="L23" xr:uid="{0D6985B6-62DD-4CFD-BF2A-4A0D25A8FE28}"/>
    <hyperlink ref="G16" location="'Ma''s ligands - list'!B26" display="L19" xr:uid="{D67CDA24-0901-4A51-A735-B88BE6135F93}"/>
    <hyperlink ref="G17" location="'Ma''s ligands - list'!B26" display="L19" xr:uid="{04DB5AED-6EE0-44BF-A2F5-36793AD69DA9}"/>
    <hyperlink ref="G18" location="'Ma''s ligands - list'!B31" display="L24" xr:uid="{C31B6B14-F383-438F-83A3-9CCB089125B9}"/>
    <hyperlink ref="M8" r:id="rId1" xr:uid="{8D08B890-77E3-4FAA-9262-B39E1E5D47F4}"/>
    <hyperlink ref="M9" r:id="rId2" xr:uid="{CBED0639-5E00-44ED-90B8-97F0B3C59415}"/>
    <hyperlink ref="M10" r:id="rId3" xr:uid="{72C1473B-0E05-4093-83FA-C3362DE6654D}"/>
    <hyperlink ref="M11" r:id="rId4" xr:uid="{C923798F-716A-4945-9D52-9B109C1C3622}"/>
    <hyperlink ref="M12" r:id="rId5" xr:uid="{0D54E88B-C105-436A-BBFA-F77CA4812937}"/>
    <hyperlink ref="M13" r:id="rId6" xr:uid="{653719F2-66E5-4EC0-A0BC-92F9A4E0390C}"/>
    <hyperlink ref="M14" r:id="rId7" xr:uid="{1D57518B-9A65-4923-85F0-F020AC246836}"/>
    <hyperlink ref="M15" r:id="rId8" xr:uid="{02F41C03-4B9E-4582-BE46-394CD0D6CF81}"/>
    <hyperlink ref="M16" r:id="rId9" xr:uid="{03E1BE12-8B27-4913-BCB5-D269229563EB}"/>
    <hyperlink ref="M18" r:id="rId10" xr:uid="{89862BF7-82F1-4246-BE14-FFB91E4C1681}"/>
  </hyperlinks>
  <pageMargins left="0.7" right="0.7" top="0.75" bottom="0.75" header="0.3" footer="0.3"/>
  <drawing r:id="rId11"/>
  <legacyDrawing r:id="rId12"/>
  <tableParts count="1">
    <tablePart r:id="rId1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2705-8A62-4FD8-8443-330CF7144B49}">
  <sheetPr>
    <tabColor theme="5" tint="0.59999389629810485"/>
  </sheetPr>
  <dimension ref="B1:J32"/>
  <sheetViews>
    <sheetView zoomScale="80" zoomScaleNormal="80" workbookViewId="0"/>
  </sheetViews>
  <sheetFormatPr defaultRowHeight="15" x14ac:dyDescent="0.25"/>
  <cols>
    <col min="1" max="1" width="2.85546875" customWidth="1"/>
    <col min="2" max="2" width="35.7109375" customWidth="1"/>
    <col min="3" max="6" width="20.7109375" customWidth="1"/>
  </cols>
  <sheetData>
    <row r="1" spans="2:10" ht="12" customHeight="1" thickBot="1" x14ac:dyDescent="0.3"/>
    <row r="2" spans="2:10" s="17" customFormat="1" ht="30" customHeight="1" thickBot="1" x14ac:dyDescent="0.4">
      <c r="B2" s="228" t="s">
        <v>685</v>
      </c>
      <c r="C2" s="229"/>
      <c r="D2" s="230"/>
    </row>
    <row r="3" spans="2:10" s="17" customFormat="1" ht="30" customHeight="1" x14ac:dyDescent="0.35"/>
    <row r="4" spans="2:10" s="17" customFormat="1" ht="30" customHeight="1" x14ac:dyDescent="0.35">
      <c r="B4" s="18" t="s">
        <v>686</v>
      </c>
    </row>
    <row r="5" spans="2:10" ht="99.95" customHeight="1" x14ac:dyDescent="0.25"/>
    <row r="6" spans="2:10" ht="30" customHeight="1" thickBot="1" x14ac:dyDescent="0.3">
      <c r="B6" s="49"/>
      <c r="C6" s="49"/>
      <c r="D6" s="49"/>
      <c r="E6" s="49"/>
      <c r="F6" s="49"/>
    </row>
    <row r="7" spans="2:10" ht="30" customHeight="1" thickBot="1" x14ac:dyDescent="0.3">
      <c r="B7" s="50" t="s">
        <v>3</v>
      </c>
      <c r="C7" s="50" t="s">
        <v>687</v>
      </c>
      <c r="D7" s="50" t="s">
        <v>688</v>
      </c>
      <c r="E7" s="50" t="s">
        <v>689</v>
      </c>
      <c r="F7" s="50" t="s">
        <v>690</v>
      </c>
    </row>
    <row r="8" spans="2:10" ht="67.900000000000006" customHeight="1" x14ac:dyDescent="0.25">
      <c r="B8" s="52" t="str">
        <f>"Chemistry 0"</f>
        <v>Chemistry 0</v>
      </c>
      <c r="C8" s="53" t="s">
        <v>691</v>
      </c>
      <c r="D8" s="53" t="s">
        <v>692</v>
      </c>
      <c r="E8" s="54" t="s">
        <v>434</v>
      </c>
      <c r="F8" s="55" t="s">
        <v>693</v>
      </c>
    </row>
    <row r="9" spans="2:10" ht="105" customHeight="1" x14ac:dyDescent="0.25">
      <c r="B9" s="2" t="str">
        <f>"Chemistry 1"</f>
        <v>Chemistry 1</v>
      </c>
      <c r="C9" s="1" t="s">
        <v>694</v>
      </c>
      <c r="D9" s="1" t="s">
        <v>695</v>
      </c>
      <c r="E9" s="42" t="s">
        <v>438</v>
      </c>
      <c r="F9" s="51" t="s">
        <v>696</v>
      </c>
    </row>
    <row r="10" spans="2:10" ht="106.15" customHeight="1" x14ac:dyDescent="0.25">
      <c r="B10" s="52" t="str">
        <f>"Chemistry 2"</f>
        <v>Chemistry 2</v>
      </c>
      <c r="C10" s="53" t="s">
        <v>697</v>
      </c>
      <c r="D10" s="53" t="s">
        <v>698</v>
      </c>
      <c r="E10" s="54" t="s">
        <v>642</v>
      </c>
      <c r="F10" s="55" t="s">
        <v>696</v>
      </c>
    </row>
    <row r="11" spans="2:10" ht="106.15" customHeight="1" x14ac:dyDescent="0.25">
      <c r="B11" s="2" t="str">
        <f>"Chemistry 3"</f>
        <v>Chemistry 3</v>
      </c>
      <c r="C11" s="1" t="s">
        <v>699</v>
      </c>
      <c r="D11" s="1" t="s">
        <v>700</v>
      </c>
      <c r="E11" s="42" t="s">
        <v>701</v>
      </c>
      <c r="F11" s="51" t="s">
        <v>696</v>
      </c>
      <c r="G11" s="3"/>
      <c r="H11" s="3"/>
      <c r="I11" s="3"/>
      <c r="J11" s="48"/>
    </row>
    <row r="12" spans="2:10" ht="88.15" customHeight="1" x14ac:dyDescent="0.25">
      <c r="B12" s="52" t="str">
        <f>"Chemistry 4"</f>
        <v>Chemistry 4</v>
      </c>
      <c r="C12" s="53" t="s">
        <v>702</v>
      </c>
      <c r="D12" s="53" t="s">
        <v>703</v>
      </c>
      <c r="E12" s="54" t="s">
        <v>663</v>
      </c>
      <c r="F12" s="55" t="s">
        <v>696</v>
      </c>
    </row>
    <row r="13" spans="2:10" ht="105" customHeight="1" x14ac:dyDescent="0.25">
      <c r="B13" s="2" t="str">
        <f>"Chemistry 5"</f>
        <v>Chemistry 5</v>
      </c>
      <c r="C13" s="1" t="s">
        <v>704</v>
      </c>
      <c r="D13" s="1" t="s">
        <v>705</v>
      </c>
      <c r="E13" s="42" t="s">
        <v>706</v>
      </c>
      <c r="F13" s="51" t="s">
        <v>693</v>
      </c>
    </row>
    <row r="14" spans="2:10" ht="106.15" customHeight="1" x14ac:dyDescent="0.25">
      <c r="B14" s="52" t="str">
        <f>"Chemistry 6"</f>
        <v>Chemistry 6</v>
      </c>
      <c r="C14" s="53" t="s">
        <v>707</v>
      </c>
      <c r="D14" s="53" t="s">
        <v>708</v>
      </c>
      <c r="E14" s="54" t="s">
        <v>709</v>
      </c>
      <c r="F14" s="55" t="s">
        <v>693</v>
      </c>
    </row>
    <row r="15" spans="2:10" ht="106.15" customHeight="1" x14ac:dyDescent="0.25">
      <c r="B15" s="2" t="str">
        <f>"Chemistry 10"</f>
        <v>Chemistry 10</v>
      </c>
      <c r="C15" s="1" t="s">
        <v>710</v>
      </c>
      <c r="D15" s="1" t="s">
        <v>711</v>
      </c>
      <c r="E15" s="42" t="s">
        <v>712</v>
      </c>
      <c r="F15" s="1"/>
    </row>
    <row r="16" spans="2:10" ht="97.15" customHeight="1" x14ac:dyDescent="0.25">
      <c r="B16" s="52" t="str">
        <f>"Chemistry 11"</f>
        <v>Chemistry 11</v>
      </c>
      <c r="C16" s="53" t="s">
        <v>713</v>
      </c>
      <c r="D16" s="53" t="s">
        <v>714</v>
      </c>
      <c r="E16" s="54" t="s">
        <v>715</v>
      </c>
      <c r="F16" s="55" t="s">
        <v>696</v>
      </c>
    </row>
    <row r="17" spans="2:6" ht="72.400000000000006" customHeight="1" x14ac:dyDescent="0.25">
      <c r="B17" s="2" t="str">
        <f>"Chemistry 12"</f>
        <v>Chemistry 12</v>
      </c>
      <c r="C17" s="1" t="s">
        <v>716</v>
      </c>
      <c r="D17" s="1" t="s">
        <v>717</v>
      </c>
      <c r="E17" s="42" t="s">
        <v>637</v>
      </c>
      <c r="F17" s="51" t="s">
        <v>696</v>
      </c>
    </row>
    <row r="18" spans="2:6" ht="106.15" customHeight="1" x14ac:dyDescent="0.25">
      <c r="B18" s="52" t="str">
        <f>"Chemistry 14"</f>
        <v>Chemistry 14</v>
      </c>
      <c r="C18" s="53" t="s">
        <v>718</v>
      </c>
      <c r="D18" s="53" t="s">
        <v>719</v>
      </c>
      <c r="E18" s="54" t="s">
        <v>720</v>
      </c>
      <c r="F18" s="53"/>
    </row>
    <row r="19" spans="2:6" ht="91.5" customHeight="1" x14ac:dyDescent="0.25">
      <c r="B19" s="2" t="str">
        <f>"Chemistry 15"</f>
        <v>Chemistry 15</v>
      </c>
      <c r="C19" s="1" t="s">
        <v>721</v>
      </c>
      <c r="D19" s="1" t="s">
        <v>722</v>
      </c>
      <c r="E19" s="42" t="s">
        <v>647</v>
      </c>
      <c r="F19" s="51" t="s">
        <v>696</v>
      </c>
    </row>
    <row r="20" spans="2:6" ht="72.400000000000006" customHeight="1" x14ac:dyDescent="0.25">
      <c r="B20" s="52" t="str">
        <f>"Chemistry 16"</f>
        <v>Chemistry 16</v>
      </c>
      <c r="C20" s="53" t="s">
        <v>723</v>
      </c>
      <c r="D20" s="53" t="s">
        <v>724</v>
      </c>
      <c r="E20" s="54" t="s">
        <v>657</v>
      </c>
      <c r="F20" s="55" t="s">
        <v>696</v>
      </c>
    </row>
    <row r="21" spans="2:6" ht="106.15" customHeight="1" x14ac:dyDescent="0.25">
      <c r="B21" s="2" t="str">
        <f>"Chemistry 17"</f>
        <v>Chemistry 17</v>
      </c>
      <c r="C21" s="1" t="s">
        <v>725</v>
      </c>
      <c r="D21" s="1" t="s">
        <v>726</v>
      </c>
      <c r="E21" s="42" t="s">
        <v>652</v>
      </c>
      <c r="F21" s="51" t="s">
        <v>696</v>
      </c>
    </row>
    <row r="22" spans="2:6" ht="97.15" customHeight="1" x14ac:dyDescent="0.25">
      <c r="B22" s="52" t="str">
        <f>"Chemistry 18"</f>
        <v>Chemistry 18</v>
      </c>
      <c r="C22" s="53" t="s">
        <v>727</v>
      </c>
      <c r="D22" s="53" t="s">
        <v>728</v>
      </c>
      <c r="E22" s="54" t="s">
        <v>729</v>
      </c>
      <c r="F22" s="55" t="s">
        <v>693</v>
      </c>
    </row>
    <row r="23" spans="2:6" ht="72.400000000000006" customHeight="1" x14ac:dyDescent="0.25">
      <c r="B23" s="2" t="str">
        <f>"Chemistry 19"</f>
        <v>Chemistry 19</v>
      </c>
      <c r="C23" s="1" t="s">
        <v>730</v>
      </c>
      <c r="D23" s="1" t="s">
        <v>731</v>
      </c>
      <c r="E23" s="42" t="s">
        <v>732</v>
      </c>
      <c r="F23" s="51" t="s">
        <v>693</v>
      </c>
    </row>
    <row r="24" spans="2:6" ht="88.15" customHeight="1" x14ac:dyDescent="0.25">
      <c r="B24" s="52" t="str">
        <f>"Chemistry 19"</f>
        <v>Chemistry 19</v>
      </c>
      <c r="C24" s="53" t="s">
        <v>733</v>
      </c>
      <c r="D24" s="53" t="s">
        <v>734</v>
      </c>
      <c r="E24" s="54" t="s">
        <v>735</v>
      </c>
      <c r="F24" s="55" t="s">
        <v>693</v>
      </c>
    </row>
    <row r="25" spans="2:6" ht="72.400000000000006" customHeight="1" x14ac:dyDescent="0.25">
      <c r="B25" s="2" t="str">
        <f>"Chemistry 19"</f>
        <v>Chemistry 19</v>
      </c>
      <c r="C25" s="1" t="s">
        <v>736</v>
      </c>
      <c r="D25" s="1" t="s">
        <v>737</v>
      </c>
      <c r="E25" s="42" t="s">
        <v>738</v>
      </c>
      <c r="F25" s="51" t="s">
        <v>696</v>
      </c>
    </row>
    <row r="26" spans="2:6" ht="79.7" customHeight="1" x14ac:dyDescent="0.25">
      <c r="B26" s="52" t="str">
        <f>"Chemistry 19"</f>
        <v>Chemistry 19</v>
      </c>
      <c r="C26" s="53" t="s">
        <v>739</v>
      </c>
      <c r="D26" s="53" t="s">
        <v>740</v>
      </c>
      <c r="E26" s="54" t="s">
        <v>672</v>
      </c>
      <c r="F26" s="55" t="s">
        <v>696</v>
      </c>
    </row>
    <row r="27" spans="2:6" ht="106.15" customHeight="1" x14ac:dyDescent="0.25">
      <c r="B27" s="2" t="str">
        <f>"Chemistry 20"</f>
        <v>Chemistry 20</v>
      </c>
      <c r="C27" s="1" t="s">
        <v>741</v>
      </c>
      <c r="D27" s="1"/>
      <c r="E27" s="42" t="s">
        <v>742</v>
      </c>
      <c r="F27" s="1"/>
    </row>
    <row r="28" spans="2:6" ht="88.15" customHeight="1" x14ac:dyDescent="0.25">
      <c r="B28" s="52" t="str">
        <f>"Chemistry 21"</f>
        <v>Chemistry 21</v>
      </c>
      <c r="C28" s="53" t="s">
        <v>743</v>
      </c>
      <c r="D28" s="56"/>
      <c r="E28" s="54" t="s">
        <v>744</v>
      </c>
      <c r="F28" s="53"/>
    </row>
    <row r="29" spans="2:6" ht="63.4" customHeight="1" x14ac:dyDescent="0.25">
      <c r="B29" s="2" t="str">
        <f>"Chemistry 22"</f>
        <v>Chemistry 22</v>
      </c>
      <c r="C29" s="1" t="s">
        <v>745</v>
      </c>
      <c r="D29" s="7"/>
      <c r="E29" s="42" t="s">
        <v>746</v>
      </c>
      <c r="F29" s="51"/>
    </row>
    <row r="30" spans="2:6" ht="79.7" customHeight="1" x14ac:dyDescent="0.25">
      <c r="B30" s="52" t="str">
        <f>"Chemistry 23"</f>
        <v>Chemistry 23</v>
      </c>
      <c r="C30" s="53" t="s">
        <v>747</v>
      </c>
      <c r="D30" s="53" t="s">
        <v>748</v>
      </c>
      <c r="E30" s="54" t="s">
        <v>668</v>
      </c>
      <c r="F30" s="55" t="s">
        <v>696</v>
      </c>
    </row>
    <row r="31" spans="2:6" ht="91.5" customHeight="1" thickBot="1" x14ac:dyDescent="0.3">
      <c r="B31" s="57" t="str">
        <f>"Chemistry 24"</f>
        <v>Chemistry 24</v>
      </c>
      <c r="C31" s="58" t="s">
        <v>749</v>
      </c>
      <c r="D31" s="58"/>
      <c r="E31" s="59" t="s">
        <v>681</v>
      </c>
      <c r="F31" s="60" t="s">
        <v>750</v>
      </c>
    </row>
    <row r="32" spans="2:6" x14ac:dyDescent="0.25">
      <c r="C32" s="1"/>
      <c r="D32" s="1"/>
      <c r="E32" s="1"/>
      <c r="F32" s="1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03A4-2E23-4F43-B4F2-2D4AD877A34C}">
  <sheetPr>
    <tabColor theme="7" tint="0.59999389629810485"/>
  </sheetPr>
  <dimension ref="A1:V18"/>
  <sheetViews>
    <sheetView topLeftCell="F1" zoomScale="60" zoomScaleNormal="60" workbookViewId="0">
      <selection activeCell="V1" sqref="S1:V1"/>
    </sheetView>
  </sheetViews>
  <sheetFormatPr defaultRowHeight="15" x14ac:dyDescent="0.25"/>
  <cols>
    <col min="1" max="22" width="25.710937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22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180</v>
      </c>
      <c r="E1" s="161" t="s">
        <v>181</v>
      </c>
      <c r="F1" s="161" t="s">
        <v>182</v>
      </c>
      <c r="G1" s="161" t="s">
        <v>183</v>
      </c>
      <c r="H1" s="161" t="s">
        <v>755</v>
      </c>
      <c r="I1" s="161" t="s">
        <v>185</v>
      </c>
      <c r="J1" s="161" t="s">
        <v>751</v>
      </c>
      <c r="K1" s="161" t="s">
        <v>187</v>
      </c>
      <c r="L1" s="161" t="s">
        <v>752</v>
      </c>
      <c r="M1" s="161" t="s">
        <v>189</v>
      </c>
      <c r="N1" s="161" t="s">
        <v>753</v>
      </c>
      <c r="O1" s="161" t="s">
        <v>191</v>
      </c>
      <c r="P1" s="161" t="s">
        <v>754</v>
      </c>
      <c r="Q1" s="161" t="s">
        <v>2</v>
      </c>
      <c r="R1" s="161" t="s">
        <v>194</v>
      </c>
      <c r="S1" s="161" t="s">
        <v>195</v>
      </c>
      <c r="T1" s="161" t="s">
        <v>196</v>
      </c>
      <c r="U1" s="161" t="s">
        <v>139</v>
      </c>
      <c r="V1" s="162" t="s">
        <v>140</v>
      </c>
    </row>
    <row r="2" spans="1:22" ht="24.95" customHeight="1" x14ac:dyDescent="0.25">
      <c r="A2" s="163" t="s">
        <v>786</v>
      </c>
      <c r="B2" s="164"/>
      <c r="C2" s="164"/>
      <c r="D2" s="164" t="s">
        <v>197</v>
      </c>
      <c r="E2" s="164" t="s">
        <v>198</v>
      </c>
      <c r="F2" s="165">
        <v>1</v>
      </c>
      <c r="G2" s="166" t="s">
        <v>183</v>
      </c>
      <c r="H2" s="166">
        <v>1</v>
      </c>
      <c r="I2" s="164" t="s">
        <v>185</v>
      </c>
      <c r="J2" s="164">
        <v>1.1000000000000001</v>
      </c>
      <c r="K2" s="164" t="s">
        <v>199</v>
      </c>
      <c r="L2" s="164">
        <v>3</v>
      </c>
      <c r="M2" s="164" t="s">
        <v>200</v>
      </c>
      <c r="N2" s="164">
        <v>1.8</v>
      </c>
      <c r="O2" s="164"/>
      <c r="P2" s="164"/>
      <c r="Q2" s="164" t="s">
        <v>771</v>
      </c>
      <c r="R2" s="164" t="s">
        <v>777</v>
      </c>
      <c r="S2" s="167"/>
      <c r="T2" s="167"/>
      <c r="U2" s="164" t="s">
        <v>201</v>
      </c>
      <c r="V2" s="168"/>
    </row>
    <row r="3" spans="1:22" ht="24.95" customHeight="1" x14ac:dyDescent="0.25">
      <c r="A3" s="163" t="s">
        <v>786</v>
      </c>
      <c r="B3" s="164" t="s">
        <v>787</v>
      </c>
      <c r="C3" s="164"/>
      <c r="D3" s="164" t="s">
        <v>202</v>
      </c>
      <c r="E3" s="164" t="s">
        <v>203</v>
      </c>
      <c r="F3" s="165">
        <v>1</v>
      </c>
      <c r="G3" s="166" t="s">
        <v>183</v>
      </c>
      <c r="H3" s="166">
        <v>1</v>
      </c>
      <c r="I3" s="164" t="s">
        <v>185</v>
      </c>
      <c r="J3" s="164">
        <v>1.1000000000000001</v>
      </c>
      <c r="K3" s="164" t="s">
        <v>199</v>
      </c>
      <c r="L3" s="164">
        <v>2</v>
      </c>
      <c r="M3" s="164" t="s">
        <v>204</v>
      </c>
      <c r="N3" s="164">
        <v>1.5</v>
      </c>
      <c r="O3" s="164"/>
      <c r="P3" s="164"/>
      <c r="Q3" s="164" t="s">
        <v>772</v>
      </c>
      <c r="R3" s="164" t="s">
        <v>780</v>
      </c>
      <c r="S3" s="167"/>
      <c r="T3" s="167"/>
      <c r="U3" s="164" t="s">
        <v>147</v>
      </c>
      <c r="V3" s="168"/>
    </row>
    <row r="4" spans="1:22" ht="24.95" customHeight="1" x14ac:dyDescent="0.25">
      <c r="A4" s="163" t="s">
        <v>786</v>
      </c>
      <c r="B4" s="164" t="s">
        <v>787</v>
      </c>
      <c r="C4" s="164"/>
      <c r="D4" s="164" t="s">
        <v>202</v>
      </c>
      <c r="E4" s="164" t="s">
        <v>203</v>
      </c>
      <c r="F4" s="165">
        <v>2</v>
      </c>
      <c r="G4" s="166" t="s">
        <v>183</v>
      </c>
      <c r="H4" s="166">
        <v>1</v>
      </c>
      <c r="I4" s="164" t="s">
        <v>185</v>
      </c>
      <c r="J4" s="164">
        <v>1.1000000000000001</v>
      </c>
      <c r="K4" s="164" t="s">
        <v>158</v>
      </c>
      <c r="L4" s="164">
        <v>2</v>
      </c>
      <c r="M4" s="164" t="s">
        <v>205</v>
      </c>
      <c r="N4" s="164">
        <v>1.3</v>
      </c>
      <c r="O4" s="164"/>
      <c r="P4" s="164"/>
      <c r="Q4" s="164" t="s">
        <v>773</v>
      </c>
      <c r="R4" s="164" t="s">
        <v>778</v>
      </c>
      <c r="S4" s="169" t="s">
        <v>172</v>
      </c>
      <c r="T4" s="169" t="s">
        <v>206</v>
      </c>
      <c r="U4" s="171" t="s">
        <v>173</v>
      </c>
      <c r="V4" s="172" t="s">
        <v>174</v>
      </c>
    </row>
    <row r="5" spans="1:22" ht="24.95" customHeight="1" x14ac:dyDescent="0.25">
      <c r="A5" s="163" t="s">
        <v>786</v>
      </c>
      <c r="B5" s="164" t="s">
        <v>788</v>
      </c>
      <c r="C5" s="164"/>
      <c r="D5" s="164" t="s">
        <v>207</v>
      </c>
      <c r="E5" s="164" t="s">
        <v>203</v>
      </c>
      <c r="F5" s="165">
        <v>1</v>
      </c>
      <c r="G5" s="166" t="s">
        <v>183</v>
      </c>
      <c r="H5" s="166">
        <v>1</v>
      </c>
      <c r="I5" s="164" t="s">
        <v>185</v>
      </c>
      <c r="J5" s="164">
        <v>1.1000000000000001</v>
      </c>
      <c r="K5" s="164" t="s">
        <v>208</v>
      </c>
      <c r="L5" s="164">
        <v>3</v>
      </c>
      <c r="M5" s="164" t="s">
        <v>209</v>
      </c>
      <c r="N5" s="164">
        <v>2</v>
      </c>
      <c r="O5" s="164"/>
      <c r="P5" s="164"/>
      <c r="Q5" s="164" t="s">
        <v>774</v>
      </c>
      <c r="R5" s="164" t="s">
        <v>779</v>
      </c>
      <c r="S5" s="167"/>
      <c r="T5" s="167"/>
      <c r="U5" s="164" t="s">
        <v>210</v>
      </c>
      <c r="V5" s="173" t="s">
        <v>155</v>
      </c>
    </row>
    <row r="6" spans="1:22" ht="24.95" customHeight="1" x14ac:dyDescent="0.25">
      <c r="A6" s="163" t="s">
        <v>786</v>
      </c>
      <c r="B6" s="164" t="s">
        <v>788</v>
      </c>
      <c r="C6" s="164"/>
      <c r="D6" s="164" t="s">
        <v>207</v>
      </c>
      <c r="E6" s="164" t="s">
        <v>203</v>
      </c>
      <c r="F6" s="165">
        <v>3</v>
      </c>
      <c r="G6" s="164" t="s">
        <v>156</v>
      </c>
      <c r="H6" s="166">
        <v>1</v>
      </c>
      <c r="I6" s="164" t="s">
        <v>185</v>
      </c>
      <c r="J6" s="164">
        <v>1.1000000000000001</v>
      </c>
      <c r="K6" s="164"/>
      <c r="L6" s="164"/>
      <c r="M6" s="164"/>
      <c r="N6" s="164"/>
      <c r="O6" s="164"/>
      <c r="P6" s="164"/>
      <c r="Q6" s="164" t="s">
        <v>775</v>
      </c>
      <c r="R6" s="164" t="s">
        <v>780</v>
      </c>
      <c r="S6" s="167"/>
      <c r="T6" s="167"/>
      <c r="U6" s="171" t="s">
        <v>160</v>
      </c>
      <c r="V6" s="168"/>
    </row>
    <row r="7" spans="1:22" ht="24.95" customHeight="1" x14ac:dyDescent="0.25">
      <c r="A7" s="174" t="s">
        <v>786</v>
      </c>
      <c r="B7" s="175" t="s">
        <v>788</v>
      </c>
      <c r="C7" s="175"/>
      <c r="D7" s="175" t="s">
        <v>207</v>
      </c>
      <c r="E7" s="175" t="s">
        <v>203</v>
      </c>
      <c r="F7" s="176">
        <v>2</v>
      </c>
      <c r="G7" s="175" t="s">
        <v>156</v>
      </c>
      <c r="H7" s="177">
        <v>1</v>
      </c>
      <c r="I7" s="175" t="s">
        <v>185</v>
      </c>
      <c r="J7" s="175">
        <v>1.1000000000000001</v>
      </c>
      <c r="K7" s="175"/>
      <c r="L7" s="175"/>
      <c r="M7" s="175"/>
      <c r="N7" s="175"/>
      <c r="O7" s="175" t="s">
        <v>211</v>
      </c>
      <c r="P7" s="175">
        <v>0.1</v>
      </c>
      <c r="Q7" s="175" t="s">
        <v>776</v>
      </c>
      <c r="R7" s="175"/>
      <c r="S7" s="178"/>
      <c r="T7" s="178"/>
      <c r="U7" s="190" t="s">
        <v>165</v>
      </c>
      <c r="V7" s="181"/>
    </row>
    <row r="16" spans="1:22" ht="17.25" customHeight="1" x14ac:dyDescent="0.25"/>
    <row r="17" ht="18.75" customHeight="1" x14ac:dyDescent="0.25"/>
    <row r="18" ht="21" customHeight="1" x14ac:dyDescent="0.25"/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A4E7-FF83-4CEF-823A-C58C5EAF050F}">
  <sheetPr>
    <tabColor theme="7" tint="0.59999389629810485"/>
  </sheetPr>
  <dimension ref="A1:D7"/>
  <sheetViews>
    <sheetView zoomScale="80" zoomScaleNormal="80" workbookViewId="0">
      <selection activeCell="D8" sqref="D8"/>
    </sheetView>
  </sheetViews>
  <sheetFormatPr defaultRowHeight="15" x14ac:dyDescent="0.25"/>
  <cols>
    <col min="1" max="4" width="20" customWidth="1"/>
    <col min="5" max="6" width="25.7109375" customWidth="1"/>
    <col min="7" max="7" width="21.28515625" customWidth="1"/>
    <col min="8" max="8" width="30.140625" customWidth="1"/>
    <col min="9" max="9" width="35.7109375" customWidth="1"/>
    <col min="10" max="10" width="43.5703125" customWidth="1"/>
    <col min="11" max="14" width="25.7109375" customWidth="1"/>
    <col min="15" max="15" width="50" customWidth="1"/>
    <col min="16" max="16" width="50.7109375" customWidth="1"/>
    <col min="17" max="17" width="24.140625" customWidth="1"/>
    <col min="18" max="18" width="12" customWidth="1"/>
    <col min="19" max="19" width="11.140625" customWidth="1"/>
    <col min="20" max="20" width="17.28515625" customWidth="1"/>
    <col min="21" max="21" width="12" customWidth="1"/>
    <col min="22" max="22" width="10.570312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4" ht="15.75" x14ac:dyDescent="0.25">
      <c r="A1" s="157" t="s">
        <v>783</v>
      </c>
      <c r="B1" s="157" t="s">
        <v>784</v>
      </c>
      <c r="C1" s="157" t="s">
        <v>785</v>
      </c>
      <c r="D1" s="157" t="s">
        <v>759</v>
      </c>
    </row>
    <row r="2" spans="1:4" ht="15.75" x14ac:dyDescent="0.25">
      <c r="A2" s="156" t="s">
        <v>197</v>
      </c>
      <c r="D2">
        <v>1</v>
      </c>
    </row>
    <row r="3" spans="1:4" ht="17.25" customHeight="1" x14ac:dyDescent="0.25">
      <c r="A3" s="156" t="s">
        <v>197</v>
      </c>
      <c r="B3" s="156" t="s">
        <v>202</v>
      </c>
      <c r="D3">
        <v>1</v>
      </c>
    </row>
    <row r="4" spans="1:4" ht="21" customHeight="1" x14ac:dyDescent="0.25">
      <c r="A4" s="156" t="s">
        <v>197</v>
      </c>
      <c r="B4" s="156" t="s">
        <v>207</v>
      </c>
      <c r="D4">
        <v>2</v>
      </c>
    </row>
    <row r="5" spans="1:4" ht="15.75" x14ac:dyDescent="0.25">
      <c r="A5" s="156" t="s">
        <v>197</v>
      </c>
      <c r="B5" s="156" t="s">
        <v>207</v>
      </c>
      <c r="C5" s="156" t="s">
        <v>758</v>
      </c>
      <c r="D5">
        <v>3</v>
      </c>
    </row>
    <row r="6" spans="1:4" ht="15.75" x14ac:dyDescent="0.25">
      <c r="A6" s="156" t="s">
        <v>197</v>
      </c>
      <c r="B6" s="156" t="s">
        <v>207</v>
      </c>
      <c r="C6" s="155" t="s">
        <v>781</v>
      </c>
      <c r="D6">
        <v>4</v>
      </c>
    </row>
    <row r="7" spans="1:4" ht="31.5" x14ac:dyDescent="0.25">
      <c r="A7" s="156" t="s">
        <v>197</v>
      </c>
      <c r="B7" s="156" t="s">
        <v>207</v>
      </c>
      <c r="C7" s="156" t="s">
        <v>782</v>
      </c>
      <c r="D7">
        <v>4</v>
      </c>
    </row>
  </sheetData>
  <phoneticPr fontId="32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50B7-DFDE-45E8-B3D8-24E33D6B6481}">
  <sheetPr>
    <tabColor theme="7" tint="0.59999389629810485"/>
  </sheetPr>
  <dimension ref="A1:L10"/>
  <sheetViews>
    <sheetView topLeftCell="E1" zoomScale="80" zoomScaleNormal="80" workbookViewId="0">
      <selection activeCell="G17" sqref="G17"/>
    </sheetView>
  </sheetViews>
  <sheetFormatPr defaultRowHeight="15" x14ac:dyDescent="0.25"/>
  <cols>
    <col min="1" max="1" width="20" customWidth="1"/>
    <col min="2" max="3" width="25.7109375" customWidth="1"/>
    <col min="4" max="4" width="21.28515625" customWidth="1"/>
    <col min="5" max="5" width="30.140625" customWidth="1"/>
    <col min="6" max="6" width="35.7109375" customWidth="1"/>
    <col min="7" max="7" width="43.5703125" customWidth="1"/>
    <col min="8" max="11" width="25.7109375" customWidth="1"/>
    <col min="12" max="12" width="50" customWidth="1"/>
    <col min="13" max="13" width="50.7109375" customWidth="1"/>
    <col min="14" max="14" width="24.140625" customWidth="1"/>
    <col min="15" max="15" width="12" customWidth="1"/>
    <col min="16" max="16" width="11.140625" customWidth="1"/>
    <col min="17" max="17" width="17.28515625" customWidth="1"/>
    <col min="18" max="18" width="12" customWidth="1"/>
    <col min="19" max="19" width="10.5703125" customWidth="1"/>
    <col min="20" max="20" width="23" customWidth="1"/>
    <col min="21" max="21" width="21.85546875" customWidth="1"/>
    <col min="22" max="22" width="22.28515625" customWidth="1"/>
    <col min="23" max="23" width="21.140625" customWidth="1"/>
    <col min="24" max="24" width="12.85546875" customWidth="1"/>
    <col min="26" max="26" width="10.7109375" bestFit="1" customWidth="1"/>
    <col min="27" max="27" width="14" customWidth="1"/>
  </cols>
  <sheetData>
    <row r="1" spans="1:12" x14ac:dyDescent="0.25">
      <c r="A1" s="114" t="s">
        <v>762</v>
      </c>
      <c r="B1" s="114" t="s">
        <v>761</v>
      </c>
      <c r="C1" s="114" t="s">
        <v>180</v>
      </c>
      <c r="D1" s="114" t="s">
        <v>181</v>
      </c>
      <c r="E1" s="157" t="s">
        <v>759</v>
      </c>
      <c r="F1" s="114">
        <v>1</v>
      </c>
      <c r="G1" s="114" t="s">
        <v>763</v>
      </c>
      <c r="H1" s="114">
        <v>2</v>
      </c>
      <c r="I1" s="114" t="s">
        <v>764</v>
      </c>
      <c r="J1" s="114">
        <v>3</v>
      </c>
      <c r="K1" s="114" t="s">
        <v>759</v>
      </c>
      <c r="L1" s="157" t="s">
        <v>760</v>
      </c>
    </row>
    <row r="2" spans="1:12" ht="15.75" x14ac:dyDescent="0.25">
      <c r="A2" s="155">
        <v>1</v>
      </c>
      <c r="B2" s="155"/>
      <c r="C2" s="155" t="s">
        <v>197</v>
      </c>
      <c r="D2" s="155" t="s">
        <v>198</v>
      </c>
      <c r="E2" s="155">
        <v>1</v>
      </c>
      <c r="F2" s="158" t="s">
        <v>197</v>
      </c>
      <c r="G2" s="158" t="s">
        <v>198</v>
      </c>
      <c r="H2" s="158"/>
      <c r="I2" s="158"/>
      <c r="J2" s="158"/>
      <c r="K2" s="155">
        <v>1</v>
      </c>
      <c r="L2" s="158" t="s">
        <v>765</v>
      </c>
    </row>
    <row r="3" spans="1:12" ht="17.25" customHeight="1" x14ac:dyDescent="0.25">
      <c r="A3" s="156">
        <v>2</v>
      </c>
      <c r="B3" s="156" t="s">
        <v>197</v>
      </c>
      <c r="C3" s="156" t="s">
        <v>202</v>
      </c>
      <c r="D3" s="156" t="s">
        <v>203</v>
      </c>
      <c r="E3" s="156">
        <v>1</v>
      </c>
      <c r="F3" s="159" t="s">
        <v>197</v>
      </c>
      <c r="G3" s="159" t="s">
        <v>203</v>
      </c>
      <c r="H3" s="159" t="s">
        <v>202</v>
      </c>
      <c r="I3" s="159"/>
      <c r="J3" s="159"/>
      <c r="K3" s="156">
        <v>1</v>
      </c>
      <c r="L3" s="159" t="s">
        <v>756</v>
      </c>
    </row>
    <row r="4" spans="1:12" ht="18.75" customHeight="1" x14ac:dyDescent="0.25">
      <c r="A4" s="155">
        <v>2</v>
      </c>
      <c r="B4" s="155" t="s">
        <v>197</v>
      </c>
      <c r="C4" s="155" t="s">
        <v>202</v>
      </c>
      <c r="D4" s="155" t="s">
        <v>203</v>
      </c>
      <c r="E4" s="155">
        <v>2</v>
      </c>
      <c r="F4" s="158" t="s">
        <v>197</v>
      </c>
      <c r="G4" s="159" t="s">
        <v>203</v>
      </c>
      <c r="H4" s="158" t="s">
        <v>202</v>
      </c>
      <c r="I4" s="158"/>
      <c r="J4" s="158"/>
      <c r="K4" s="155">
        <v>2</v>
      </c>
      <c r="L4" s="158" t="s">
        <v>757</v>
      </c>
    </row>
    <row r="5" spans="1:12" ht="21" customHeight="1" x14ac:dyDescent="0.25">
      <c r="A5" s="156">
        <v>2</v>
      </c>
      <c r="B5" s="156" t="s">
        <v>197</v>
      </c>
      <c r="C5" s="156" t="s">
        <v>207</v>
      </c>
      <c r="D5" s="156" t="s">
        <v>198</v>
      </c>
      <c r="E5" s="156">
        <v>1</v>
      </c>
      <c r="F5" s="159" t="s">
        <v>197</v>
      </c>
      <c r="G5" s="159" t="s">
        <v>203</v>
      </c>
      <c r="H5" s="159" t="s">
        <v>207</v>
      </c>
      <c r="I5" s="159" t="s">
        <v>203</v>
      </c>
      <c r="J5" s="159"/>
      <c r="K5" s="156">
        <v>1</v>
      </c>
      <c r="L5" s="159" t="s">
        <v>766</v>
      </c>
    </row>
    <row r="6" spans="1:12" ht="15.75" x14ac:dyDescent="0.25">
      <c r="A6" s="155">
        <v>2</v>
      </c>
      <c r="B6" s="155" t="s">
        <v>197</v>
      </c>
      <c r="C6" s="155" t="s">
        <v>207</v>
      </c>
      <c r="D6" s="155" t="s">
        <v>203</v>
      </c>
      <c r="E6" s="155">
        <v>1</v>
      </c>
      <c r="F6" s="158" t="s">
        <v>197</v>
      </c>
      <c r="G6" s="159" t="s">
        <v>203</v>
      </c>
      <c r="H6" s="158" t="s">
        <v>207</v>
      </c>
      <c r="I6" s="158" t="s">
        <v>203</v>
      </c>
      <c r="J6" s="158"/>
      <c r="K6" s="155">
        <v>1</v>
      </c>
      <c r="L6" s="158" t="s">
        <v>766</v>
      </c>
    </row>
    <row r="7" spans="1:12" ht="15.75" x14ac:dyDescent="0.25">
      <c r="A7" s="155">
        <v>2</v>
      </c>
      <c r="B7" s="155" t="s">
        <v>197</v>
      </c>
      <c r="C7" s="155" t="s">
        <v>207</v>
      </c>
      <c r="D7" s="155" t="s">
        <v>203</v>
      </c>
      <c r="E7" s="155">
        <v>2</v>
      </c>
      <c r="F7" s="158" t="s">
        <v>197</v>
      </c>
      <c r="G7" s="159" t="s">
        <v>203</v>
      </c>
      <c r="H7" s="158" t="s">
        <v>207</v>
      </c>
      <c r="I7" s="158" t="s">
        <v>203</v>
      </c>
      <c r="J7" s="158"/>
      <c r="K7" s="155">
        <v>2</v>
      </c>
      <c r="L7" s="158" t="s">
        <v>767</v>
      </c>
    </row>
    <row r="8" spans="1:12" ht="15.75" x14ac:dyDescent="0.25">
      <c r="A8" s="156">
        <v>3</v>
      </c>
      <c r="B8" s="156" t="s">
        <v>207</v>
      </c>
      <c r="C8" s="156" t="s">
        <v>758</v>
      </c>
      <c r="D8" s="156"/>
      <c r="E8" s="156">
        <v>1</v>
      </c>
      <c r="F8" s="159" t="s">
        <v>197</v>
      </c>
      <c r="G8" s="159" t="s">
        <v>203</v>
      </c>
      <c r="H8" s="159" t="s">
        <v>207</v>
      </c>
      <c r="I8" s="159" t="s">
        <v>198</v>
      </c>
      <c r="J8" s="159" t="s">
        <v>758</v>
      </c>
      <c r="K8" s="156">
        <v>1</v>
      </c>
      <c r="L8" s="159" t="s">
        <v>768</v>
      </c>
    </row>
    <row r="9" spans="1:12" ht="15.75" x14ac:dyDescent="0.25">
      <c r="A9" s="155">
        <v>3</v>
      </c>
      <c r="B9" s="155" t="s">
        <v>207</v>
      </c>
      <c r="C9" s="155" t="s">
        <v>758</v>
      </c>
      <c r="D9" s="155"/>
      <c r="E9" s="155">
        <v>2</v>
      </c>
      <c r="F9" s="158" t="s">
        <v>197</v>
      </c>
      <c r="G9" s="159" t="s">
        <v>203</v>
      </c>
      <c r="H9" s="158" t="s">
        <v>207</v>
      </c>
      <c r="I9" s="158" t="s">
        <v>198</v>
      </c>
      <c r="J9" s="158" t="s">
        <v>758</v>
      </c>
      <c r="K9" s="155">
        <v>2</v>
      </c>
      <c r="L9" s="158" t="s">
        <v>769</v>
      </c>
    </row>
    <row r="10" spans="1:12" ht="15.75" x14ac:dyDescent="0.25">
      <c r="A10" s="156">
        <v>3</v>
      </c>
      <c r="B10" s="156" t="s">
        <v>207</v>
      </c>
      <c r="C10" s="156" t="s">
        <v>758</v>
      </c>
      <c r="D10" s="156"/>
      <c r="E10" s="156">
        <v>3</v>
      </c>
      <c r="F10" s="159" t="s">
        <v>197</v>
      </c>
      <c r="G10" s="159" t="s">
        <v>203</v>
      </c>
      <c r="H10" s="159" t="s">
        <v>207</v>
      </c>
      <c r="I10" s="159" t="s">
        <v>198</v>
      </c>
      <c r="J10" s="159" t="s">
        <v>758</v>
      </c>
      <c r="K10" s="156">
        <v>3</v>
      </c>
      <c r="L10" s="159" t="s">
        <v>770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C8F-59D9-4573-B87C-B8FA408CB675}">
  <sheetPr>
    <tabColor theme="8" tint="0.59999389629810485"/>
  </sheetPr>
  <dimension ref="B1:T35"/>
  <sheetViews>
    <sheetView topLeftCell="A13" zoomScale="80" zoomScaleNormal="80" workbookViewId="0">
      <selection activeCell="J47" sqref="J47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5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  <col min="18" max="18" width="9.5703125" bestFit="1" customWidth="1"/>
    <col min="19" max="19" width="10.7109375" bestFit="1" customWidth="1"/>
    <col min="20" max="20" width="11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202" t="s">
        <v>212</v>
      </c>
      <c r="C2" s="203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213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1" ht="30" customHeight="1" x14ac:dyDescent="0.25">
      <c r="B8" s="19">
        <v>1</v>
      </c>
      <c r="C8" s="1" t="s">
        <v>214</v>
      </c>
      <c r="D8" s="8" t="s">
        <v>215</v>
      </c>
      <c r="E8" s="1" t="s">
        <v>216</v>
      </c>
      <c r="F8" s="8" t="s">
        <v>217</v>
      </c>
      <c r="G8" s="1" t="s">
        <v>218</v>
      </c>
      <c r="H8" s="1" t="s">
        <v>219</v>
      </c>
      <c r="I8" s="8"/>
      <c r="J8" s="1"/>
      <c r="K8" s="1" t="s">
        <v>220</v>
      </c>
    </row>
    <row r="9" spans="2:11" ht="30" customHeight="1" x14ac:dyDescent="0.25">
      <c r="B9" s="19">
        <v>2</v>
      </c>
      <c r="C9" s="1" t="s">
        <v>214</v>
      </c>
      <c r="D9" s="8" t="s">
        <v>215</v>
      </c>
      <c r="E9" s="1" t="s">
        <v>221</v>
      </c>
      <c r="F9" s="8" t="s">
        <v>222</v>
      </c>
      <c r="G9" s="1" t="s">
        <v>223</v>
      </c>
      <c r="H9" s="1" t="s">
        <v>224</v>
      </c>
      <c r="I9" s="8"/>
      <c r="J9" s="1"/>
      <c r="K9" s="1" t="s">
        <v>225</v>
      </c>
    </row>
    <row r="10" spans="2:11" ht="30" customHeight="1" x14ac:dyDescent="0.25">
      <c r="B10" s="19">
        <v>3</v>
      </c>
      <c r="C10" s="1" t="s">
        <v>214</v>
      </c>
      <c r="D10" s="8" t="s">
        <v>226</v>
      </c>
      <c r="E10" s="1" t="s">
        <v>216</v>
      </c>
      <c r="F10" s="8" t="s">
        <v>227</v>
      </c>
      <c r="G10" s="1" t="s">
        <v>228</v>
      </c>
      <c r="H10" s="1" t="s">
        <v>229</v>
      </c>
      <c r="I10" s="8"/>
      <c r="J10" s="1"/>
      <c r="K10" s="1" t="s">
        <v>230</v>
      </c>
    </row>
    <row r="11" spans="2:11" ht="30" customHeight="1" x14ac:dyDescent="0.25">
      <c r="B11" s="19">
        <v>4</v>
      </c>
      <c r="C11" s="1" t="s">
        <v>214</v>
      </c>
      <c r="D11" s="8" t="s">
        <v>231</v>
      </c>
      <c r="E11" s="1" t="s">
        <v>232</v>
      </c>
      <c r="F11" s="8" t="s">
        <v>233</v>
      </c>
      <c r="G11" s="1" t="s">
        <v>223</v>
      </c>
      <c r="H11" s="1" t="s">
        <v>224</v>
      </c>
      <c r="I11" s="8"/>
      <c r="K11" s="1" t="s">
        <v>234</v>
      </c>
    </row>
    <row r="12" spans="2:11" ht="30" customHeight="1" x14ac:dyDescent="0.25">
      <c r="B12" s="19">
        <v>5</v>
      </c>
      <c r="C12" s="1" t="s">
        <v>214</v>
      </c>
      <c r="D12" s="8" t="s">
        <v>235</v>
      </c>
      <c r="E12" s="1" t="s">
        <v>236</v>
      </c>
      <c r="F12" s="8" t="s">
        <v>237</v>
      </c>
      <c r="G12" s="1" t="s">
        <v>218</v>
      </c>
      <c r="H12" s="1" t="s">
        <v>224</v>
      </c>
      <c r="I12" s="25" t="s">
        <v>238</v>
      </c>
      <c r="J12" s="7"/>
    </row>
    <row r="13" spans="2:11" ht="30" customHeight="1" x14ac:dyDescent="0.25">
      <c r="B13" s="19">
        <v>6</v>
      </c>
      <c r="C13" s="1" t="s">
        <v>214</v>
      </c>
      <c r="D13" s="8" t="s">
        <v>239</v>
      </c>
      <c r="E13" s="1" t="s">
        <v>240</v>
      </c>
      <c r="F13" s="8" t="s">
        <v>241</v>
      </c>
      <c r="G13" s="1" t="s">
        <v>218</v>
      </c>
      <c r="H13" s="1" t="s">
        <v>18</v>
      </c>
      <c r="I13" s="25" t="s">
        <v>242</v>
      </c>
      <c r="J13" s="7"/>
    </row>
    <row r="14" spans="2:11" ht="30" customHeight="1" x14ac:dyDescent="0.25">
      <c r="B14" s="19">
        <v>7</v>
      </c>
      <c r="C14" s="1" t="s">
        <v>214</v>
      </c>
      <c r="D14" s="8" t="s">
        <v>243</v>
      </c>
      <c r="E14" s="1" t="s">
        <v>244</v>
      </c>
      <c r="F14" s="8" t="s">
        <v>245</v>
      </c>
      <c r="G14" s="10" t="s">
        <v>246</v>
      </c>
      <c r="H14" s="1" t="s">
        <v>229</v>
      </c>
      <c r="I14" s="25" t="s">
        <v>247</v>
      </c>
      <c r="J14" s="7"/>
    </row>
    <row r="15" spans="2:11" ht="30" customHeight="1" x14ac:dyDescent="0.25">
      <c r="B15" s="19">
        <v>8</v>
      </c>
      <c r="C15" s="1" t="s">
        <v>214</v>
      </c>
      <c r="D15" s="8" t="s">
        <v>248</v>
      </c>
      <c r="E15" s="1" t="s">
        <v>148</v>
      </c>
      <c r="F15" s="8" t="s">
        <v>249</v>
      </c>
      <c r="G15" s="10" t="s">
        <v>246</v>
      </c>
      <c r="H15" s="1" t="s">
        <v>219</v>
      </c>
      <c r="I15" s="25" t="s">
        <v>250</v>
      </c>
      <c r="J15" s="11"/>
      <c r="K15" s="8" t="s">
        <v>251</v>
      </c>
    </row>
    <row r="16" spans="2:11" ht="30" customHeight="1" x14ac:dyDescent="0.25">
      <c r="B16" s="19">
        <v>9</v>
      </c>
      <c r="C16" s="1" t="s">
        <v>214</v>
      </c>
      <c r="D16" s="8" t="s">
        <v>215</v>
      </c>
      <c r="E16" s="1" t="s">
        <v>252</v>
      </c>
      <c r="F16" s="8" t="s">
        <v>233</v>
      </c>
      <c r="G16" s="8" t="s">
        <v>253</v>
      </c>
      <c r="H16" s="1" t="s">
        <v>254</v>
      </c>
      <c r="I16" s="25" t="s">
        <v>255</v>
      </c>
      <c r="J16" s="1" t="s">
        <v>256</v>
      </c>
      <c r="K16" s="1"/>
    </row>
    <row r="17" spans="2:20" ht="30" customHeight="1" x14ac:dyDescent="0.25">
      <c r="B17" s="19">
        <v>10</v>
      </c>
      <c r="C17" s="1" t="s">
        <v>214</v>
      </c>
      <c r="D17" s="8" t="s">
        <v>226</v>
      </c>
      <c r="E17" s="1" t="s">
        <v>257</v>
      </c>
      <c r="F17" s="8" t="s">
        <v>258</v>
      </c>
      <c r="G17" s="15" t="s">
        <v>259</v>
      </c>
      <c r="H17" s="1" t="s">
        <v>260</v>
      </c>
      <c r="I17" s="25" t="s">
        <v>261</v>
      </c>
    </row>
    <row r="18" spans="2:20" ht="30" customHeight="1" x14ac:dyDescent="0.25">
      <c r="B18" s="1"/>
      <c r="L18" s="4"/>
    </row>
    <row r="19" spans="2:20" ht="30" customHeight="1" thickBot="1" x14ac:dyDescent="0.3"/>
    <row r="20" spans="2:20" ht="30" customHeight="1" thickBot="1" x14ac:dyDescent="0.3">
      <c r="B20" s="24" t="s">
        <v>175</v>
      </c>
      <c r="C20" s="23"/>
      <c r="D20" s="23"/>
      <c r="E20" s="23"/>
      <c r="F20" s="23"/>
    </row>
    <row r="21" spans="2:20" ht="15" customHeight="1" x14ac:dyDescent="0.25">
      <c r="B21" s="65"/>
      <c r="C21" s="65"/>
      <c r="D21" s="65"/>
      <c r="E21" s="65"/>
      <c r="F21" s="65"/>
    </row>
    <row r="22" spans="2:20" ht="30" customHeight="1" x14ac:dyDescent="0.25">
      <c r="B22" s="18" t="s">
        <v>262</v>
      </c>
      <c r="C22" s="26" t="s">
        <v>263</v>
      </c>
      <c r="D22" s="16" t="s">
        <v>264</v>
      </c>
      <c r="E22" s="41"/>
      <c r="F22" s="41"/>
    </row>
    <row r="23" spans="2:20" ht="15" customHeight="1" x14ac:dyDescent="0.25">
      <c r="B23" s="66"/>
      <c r="C23" s="66"/>
      <c r="D23" s="66"/>
      <c r="E23" s="66"/>
      <c r="F23" s="66"/>
    </row>
    <row r="24" spans="2:20" ht="30" customHeight="1" x14ac:dyDescent="0.25">
      <c r="B24" s="18" t="s">
        <v>265</v>
      </c>
      <c r="C24" s="204" t="s">
        <v>266</v>
      </c>
      <c r="D24" s="204"/>
      <c r="E24" s="204"/>
      <c r="F24" s="204"/>
    </row>
    <row r="25" spans="2:20" ht="15" customHeight="1" x14ac:dyDescent="0.25">
      <c r="B25" s="44"/>
      <c r="C25" s="27"/>
      <c r="D25" s="27"/>
      <c r="E25" s="27"/>
      <c r="F25" s="27"/>
    </row>
    <row r="26" spans="2:20" ht="30" customHeight="1" x14ac:dyDescent="0.25">
      <c r="B26" s="18" t="s">
        <v>267</v>
      </c>
      <c r="C26" s="204" t="s">
        <v>268</v>
      </c>
      <c r="D26" s="204"/>
      <c r="E26" s="204"/>
      <c r="F26" s="204"/>
    </row>
    <row r="27" spans="2:20" ht="15" customHeight="1" thickBot="1" x14ac:dyDescent="0.3">
      <c r="B27" s="64"/>
      <c r="C27" s="64"/>
      <c r="D27" s="64"/>
      <c r="E27" s="64"/>
      <c r="F27" s="64"/>
    </row>
    <row r="29" spans="2:20" ht="47.25" x14ac:dyDescent="0.25">
      <c r="B29" s="114" t="s">
        <v>180</v>
      </c>
      <c r="C29" s="114" t="s">
        <v>181</v>
      </c>
      <c r="D29" s="114" t="s">
        <v>132</v>
      </c>
      <c r="E29" s="114" t="s">
        <v>183</v>
      </c>
      <c r="F29" s="114" t="s">
        <v>184</v>
      </c>
      <c r="G29" s="114" t="s">
        <v>185</v>
      </c>
      <c r="H29" s="114" t="s">
        <v>186</v>
      </c>
      <c r="I29" s="114" t="s">
        <v>187</v>
      </c>
      <c r="J29" s="114" t="s">
        <v>188</v>
      </c>
      <c r="K29" s="114" t="s">
        <v>189</v>
      </c>
      <c r="L29" s="114" t="s">
        <v>190</v>
      </c>
      <c r="M29" s="114" t="s">
        <v>191</v>
      </c>
      <c r="N29" s="114" t="s">
        <v>192</v>
      </c>
      <c r="O29" s="114" t="s">
        <v>2</v>
      </c>
      <c r="P29" s="114" t="s">
        <v>193</v>
      </c>
      <c r="Q29" s="114" t="s">
        <v>269</v>
      </c>
      <c r="R29" s="114" t="s">
        <v>138</v>
      </c>
      <c r="S29" s="114" t="s">
        <v>139</v>
      </c>
      <c r="T29" s="114" t="s">
        <v>140</v>
      </c>
    </row>
    <row r="30" spans="2:20" ht="15.75" x14ac:dyDescent="0.25">
      <c r="B30" s="115"/>
      <c r="C30" s="115"/>
      <c r="D30" s="116"/>
      <c r="E30" s="117"/>
      <c r="F30" s="117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8"/>
      <c r="R30" s="119"/>
      <c r="S30" s="115"/>
      <c r="T30" s="120"/>
    </row>
    <row r="31" spans="2:20" ht="15.75" x14ac:dyDescent="0.25">
      <c r="B31" s="121"/>
      <c r="C31" s="121"/>
      <c r="D31" s="122"/>
      <c r="E31" s="123"/>
      <c r="F31" s="123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18"/>
      <c r="R31" s="119"/>
      <c r="S31" s="121"/>
      <c r="T31" s="124"/>
    </row>
    <row r="32" spans="2:20" ht="15.75" x14ac:dyDescent="0.25">
      <c r="B32" s="115"/>
      <c r="C32" s="115"/>
      <c r="D32" s="116"/>
      <c r="E32" s="117"/>
      <c r="F32" s="117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8"/>
      <c r="R32" s="125"/>
      <c r="S32" s="126"/>
      <c r="T32" s="127"/>
    </row>
    <row r="33" spans="2:20" ht="15.75" x14ac:dyDescent="0.25">
      <c r="B33" s="121"/>
      <c r="C33" s="121"/>
      <c r="D33" s="122"/>
      <c r="E33" s="123"/>
      <c r="F33" s="123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18"/>
      <c r="R33" s="119"/>
      <c r="S33" s="121"/>
      <c r="T33" s="121"/>
    </row>
    <row r="34" spans="2:20" ht="15.75" x14ac:dyDescent="0.25">
      <c r="B34" s="115"/>
      <c r="C34" s="115"/>
      <c r="D34" s="116"/>
      <c r="E34" s="115"/>
      <c r="F34" s="117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8"/>
      <c r="R34" s="119"/>
      <c r="S34" s="126"/>
      <c r="T34" s="120"/>
    </row>
    <row r="35" spans="2:20" ht="15.75" x14ac:dyDescent="0.25">
      <c r="B35" s="121"/>
      <c r="C35" s="121"/>
      <c r="D35" s="122"/>
      <c r="E35" s="121"/>
      <c r="F35" s="123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18"/>
      <c r="R35" s="119"/>
      <c r="S35" s="128"/>
      <c r="T35" s="124"/>
    </row>
  </sheetData>
  <mergeCells count="3">
    <mergeCell ref="B2:C2"/>
    <mergeCell ref="C26:F26"/>
    <mergeCell ref="C24:F24"/>
  </mergeCells>
  <hyperlinks>
    <hyperlink ref="I17" r:id="rId1" display="Tetrahedron 2014, 70, 3413-3421" xr:uid="{05D27B02-A56F-4224-B3BD-76ECDFD64B72}"/>
    <hyperlink ref="I16" r:id="rId2" display="ACS Catal. 2019, 9, 11, 10389–10397" xr:uid="{61EDC686-8801-4E9E-91AE-A15A25DA449A}"/>
    <hyperlink ref="I15" r:id="rId3" xr:uid="{8A9D315B-B997-4FCB-877C-CA1FE1F01374}"/>
    <hyperlink ref="I14" r:id="rId4" xr:uid="{DEE15ECF-30D3-461A-912C-A94E9A87D6A2}"/>
    <hyperlink ref="I13" r:id="rId5" xr:uid="{483D522B-35B7-43A7-8776-6B6CA665840D}"/>
    <hyperlink ref="I12" r:id="rId6" xr:uid="{B1806DAC-4C5B-4C4F-8C73-6765C0007339}"/>
    <hyperlink ref="C22" r:id="rId7" xr:uid="{5F630580-A053-4EAC-9A53-0AA84B07E550}"/>
  </hyperlinks>
  <pageMargins left="0.7" right="0.7" top="0.75" bottom="0.75" header="0.3" footer="0.3"/>
  <pageSetup paperSize="9" orientation="portrait" r:id="rId8"/>
  <drawing r:id="rId9"/>
  <tableParts count="1"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17F9-EEE9-41E5-8B8E-A865FCAC40A0}">
  <sheetPr>
    <tabColor theme="8" tint="0.59999389629810485"/>
  </sheetPr>
  <dimension ref="B1:N24"/>
  <sheetViews>
    <sheetView zoomScale="80" zoomScaleNormal="80" workbookViewId="0">
      <selection activeCell="G22" sqref="G22"/>
    </sheetView>
  </sheetViews>
  <sheetFormatPr defaultRowHeight="15" x14ac:dyDescent="0.25"/>
  <cols>
    <col min="1" max="1" width="2.85546875" customWidth="1"/>
    <col min="2" max="2" width="25.7109375" customWidth="1"/>
    <col min="3" max="4" width="50.7109375" customWidth="1"/>
    <col min="5" max="5" width="33.42578125" customWidth="1"/>
    <col min="6" max="8" width="25.7109375" customWidth="1"/>
    <col min="9" max="9" width="27.140625" customWidth="1"/>
    <col min="10" max="10" width="25.7109375" customWidth="1"/>
    <col min="11" max="11" width="50.7109375" customWidth="1"/>
    <col min="12" max="12" width="25.7109375" customWidth="1"/>
    <col min="13" max="13" width="50.7109375" customWidth="1"/>
    <col min="14" max="14" width="25.7109375" customWidth="1"/>
  </cols>
  <sheetData>
    <row r="1" spans="2:14" ht="12" customHeight="1" thickBot="1" x14ac:dyDescent="0.3"/>
    <row r="2" spans="2:14" s="17" customFormat="1" ht="30" customHeight="1" thickBot="1" x14ac:dyDescent="0.4">
      <c r="B2" s="202" t="s">
        <v>270</v>
      </c>
      <c r="C2" s="203"/>
    </row>
    <row r="3" spans="2:14" s="17" customFormat="1" ht="30" customHeight="1" x14ac:dyDescent="0.35"/>
    <row r="4" spans="2:14" s="17" customFormat="1" ht="30" customHeight="1" x14ac:dyDescent="0.35">
      <c r="B4" s="18" t="s">
        <v>131</v>
      </c>
    </row>
    <row r="5" spans="2:14" ht="99.95" customHeight="1" x14ac:dyDescent="0.25"/>
    <row r="6" spans="2:14" ht="30" customHeight="1" x14ac:dyDescent="0.25"/>
    <row r="7" spans="2:14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272</v>
      </c>
      <c r="H7" s="22" t="s">
        <v>273</v>
      </c>
      <c r="I7" s="22" t="s">
        <v>2</v>
      </c>
      <c r="J7" s="22" t="s">
        <v>137</v>
      </c>
      <c r="K7" s="22" t="s">
        <v>138</v>
      </c>
      <c r="L7" s="22" t="s">
        <v>139</v>
      </c>
      <c r="M7" s="22" t="s">
        <v>140</v>
      </c>
    </row>
    <row r="8" spans="2:14" ht="30" customHeight="1" x14ac:dyDescent="0.25">
      <c r="B8" s="19">
        <v>1</v>
      </c>
      <c r="C8" s="28" t="s">
        <v>274</v>
      </c>
      <c r="D8" s="8" t="s">
        <v>275</v>
      </c>
      <c r="E8" s="1" t="s">
        <v>276</v>
      </c>
      <c r="F8" s="1" t="s">
        <v>277</v>
      </c>
      <c r="G8" s="1" t="s">
        <v>278</v>
      </c>
      <c r="H8" s="1" t="s">
        <v>279</v>
      </c>
      <c r="I8" s="1" t="s">
        <v>280</v>
      </c>
      <c r="J8" s="1" t="s">
        <v>229</v>
      </c>
      <c r="K8" s="7" t="s">
        <v>281</v>
      </c>
      <c r="L8" s="1" t="s">
        <v>282</v>
      </c>
      <c r="M8" s="21"/>
    </row>
    <row r="9" spans="2:14" ht="30" customHeight="1" x14ac:dyDescent="0.25">
      <c r="B9" s="19">
        <v>2</v>
      </c>
      <c r="C9" s="8" t="s">
        <v>283</v>
      </c>
      <c r="D9" s="8" t="s">
        <v>284</v>
      </c>
      <c r="E9" s="1" t="s">
        <v>244</v>
      </c>
      <c r="F9" s="1" t="s">
        <v>277</v>
      </c>
      <c r="G9" s="1" t="s">
        <v>278</v>
      </c>
      <c r="H9" s="1" t="s">
        <v>285</v>
      </c>
      <c r="I9" s="1" t="s">
        <v>280</v>
      </c>
      <c r="J9" s="1" t="s">
        <v>171</v>
      </c>
      <c r="K9" s="7" t="s">
        <v>286</v>
      </c>
      <c r="L9" s="20"/>
      <c r="M9" s="21"/>
    </row>
    <row r="10" spans="2:14" ht="30" customHeight="1" x14ac:dyDescent="0.25">
      <c r="B10" s="19">
        <v>3</v>
      </c>
      <c r="C10" s="8" t="s">
        <v>287</v>
      </c>
      <c r="D10" s="8" t="s">
        <v>288</v>
      </c>
      <c r="E10" s="1" t="s">
        <v>289</v>
      </c>
      <c r="F10" s="1" t="s">
        <v>290</v>
      </c>
      <c r="G10" s="1" t="s">
        <v>278</v>
      </c>
      <c r="H10" s="1" t="s">
        <v>279</v>
      </c>
      <c r="I10" s="1" t="s">
        <v>280</v>
      </c>
      <c r="J10" s="1" t="s">
        <v>153</v>
      </c>
      <c r="K10" s="1" t="s">
        <v>291</v>
      </c>
      <c r="L10" s="20"/>
      <c r="M10" s="20"/>
    </row>
    <row r="11" spans="2:14" ht="30" customHeight="1" x14ac:dyDescent="0.25">
      <c r="B11" s="85">
        <v>4</v>
      </c>
      <c r="C11" s="86" t="s">
        <v>292</v>
      </c>
      <c r="D11" s="87" t="s">
        <v>293</v>
      </c>
      <c r="E11" s="88" t="s">
        <v>294</v>
      </c>
      <c r="F11" s="89" t="s">
        <v>295</v>
      </c>
      <c r="G11" s="90" t="s">
        <v>244</v>
      </c>
      <c r="H11" s="90" t="s">
        <v>244</v>
      </c>
      <c r="I11" s="88" t="s">
        <v>296</v>
      </c>
      <c r="J11" s="88" t="s">
        <v>153</v>
      </c>
      <c r="K11" s="91" t="s">
        <v>297</v>
      </c>
      <c r="L11" s="92"/>
      <c r="M11" s="92"/>
    </row>
    <row r="12" spans="2:14" ht="30" customHeight="1" x14ac:dyDescent="0.25">
      <c r="B12" s="1"/>
      <c r="N12" s="4"/>
    </row>
    <row r="13" spans="2:14" ht="30" customHeight="1" thickBot="1" x14ac:dyDescent="0.3"/>
    <row r="14" spans="2:14" ht="30" customHeight="1" thickBot="1" x14ac:dyDescent="0.3">
      <c r="B14" s="205" t="s">
        <v>175</v>
      </c>
      <c r="C14" s="205"/>
      <c r="D14" s="205"/>
      <c r="E14" s="205"/>
    </row>
    <row r="15" spans="2:14" ht="15" customHeight="1" x14ac:dyDescent="0.25">
      <c r="B15" s="65"/>
      <c r="C15" s="65"/>
      <c r="D15" s="65"/>
      <c r="E15" s="65"/>
    </row>
    <row r="16" spans="2:14" ht="30" customHeight="1" x14ac:dyDescent="0.25">
      <c r="B16" s="18" t="s">
        <v>267</v>
      </c>
      <c r="C16" s="206" t="s">
        <v>298</v>
      </c>
      <c r="D16" s="206"/>
      <c r="E16" s="206"/>
    </row>
    <row r="17" spans="2:5" ht="30" customHeight="1" x14ac:dyDescent="0.25">
      <c r="B17" s="18"/>
      <c r="C17" s="206" t="s">
        <v>299</v>
      </c>
      <c r="D17" s="206"/>
      <c r="E17" s="206"/>
    </row>
    <row r="18" spans="2:5" ht="15" customHeight="1" x14ac:dyDescent="0.25">
      <c r="B18" s="44"/>
      <c r="C18" s="27"/>
      <c r="D18" s="27"/>
      <c r="E18" s="27"/>
    </row>
    <row r="19" spans="2:5" ht="30" customHeight="1" x14ac:dyDescent="0.25">
      <c r="B19" s="29" t="s">
        <v>300</v>
      </c>
      <c r="C19" s="204" t="s">
        <v>301</v>
      </c>
      <c r="D19" s="204"/>
      <c r="E19" s="204"/>
    </row>
    <row r="20" spans="2:5" ht="15" customHeight="1" x14ac:dyDescent="0.25">
      <c r="B20" s="66"/>
      <c r="C20" s="66"/>
      <c r="D20" s="66"/>
      <c r="E20" s="66"/>
    </row>
    <row r="21" spans="2:5" ht="30" customHeight="1" x14ac:dyDescent="0.25">
      <c r="B21" s="18" t="s">
        <v>302</v>
      </c>
      <c r="C21" s="204" t="s">
        <v>303</v>
      </c>
      <c r="D21" s="204"/>
      <c r="E21" s="204"/>
    </row>
    <row r="22" spans="2:5" ht="99.95" customHeight="1" x14ac:dyDescent="0.25">
      <c r="B22" s="18"/>
      <c r="C22" s="204"/>
      <c r="D22" s="204"/>
      <c r="E22" s="204"/>
    </row>
    <row r="23" spans="2:5" ht="30" customHeight="1" x14ac:dyDescent="0.25">
      <c r="B23" s="18"/>
      <c r="C23" s="204" t="s">
        <v>304</v>
      </c>
      <c r="D23" s="204"/>
      <c r="E23" s="204"/>
    </row>
    <row r="24" spans="2:5" ht="15" customHeight="1" thickBot="1" x14ac:dyDescent="0.3">
      <c r="B24" s="64"/>
      <c r="C24" s="64"/>
      <c r="D24" s="64"/>
      <c r="E24" s="64"/>
    </row>
  </sheetData>
  <mergeCells count="8">
    <mergeCell ref="C23:E23"/>
    <mergeCell ref="B2:C2"/>
    <mergeCell ref="B14:E14"/>
    <mergeCell ref="C16:E16"/>
    <mergeCell ref="C17:E17"/>
    <mergeCell ref="C19:E19"/>
    <mergeCell ref="C21:E21"/>
    <mergeCell ref="C22:E22"/>
  </mergeCells>
  <hyperlinks>
    <hyperlink ref="K8" r:id="rId1" display="J. Org. Chem. 2016, 81, 9, 3942–3950" xr:uid="{42733EF3-41B8-42B0-83AB-58860B6CAFE4}"/>
    <hyperlink ref="K9" r:id="rId2" display="J. Am. Chem. Soc. 2017, 139, 13, 4769–4779" xr:uid="{94065F1E-E79A-4103-9E7C-49D3BF62DCFD}"/>
    <hyperlink ref="K11" r:id="rId3" xr:uid="{F8D6481F-A015-470E-87F5-136A28405C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BE78-F95F-4678-A443-804E4DF4AECE}">
  <sheetPr>
    <tabColor theme="8" tint="0.59999389629810485"/>
  </sheetPr>
  <dimension ref="B1:U25"/>
  <sheetViews>
    <sheetView topLeftCell="A8" zoomScale="80" zoomScaleNormal="80" workbookViewId="0">
      <selection activeCell="B27" sqref="B27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50.7109375" customWidth="1"/>
    <col min="6" max="7" width="30.7109375" customWidth="1"/>
    <col min="8" max="8" width="25.7109375" customWidth="1"/>
    <col min="9" max="9" width="38.7109375" style="13" bestFit="1" customWidth="1"/>
    <col min="10" max="10" width="25.7109375" customWidth="1"/>
    <col min="11" max="11" width="50.7109375" customWidth="1"/>
    <col min="12" max="12" width="25.7109375" customWidth="1"/>
    <col min="13" max="13" width="16.140625" customWidth="1"/>
    <col min="16" max="16" width="18.42578125" customWidth="1"/>
    <col min="19" max="19" width="13.5703125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305</v>
      </c>
      <c r="C2" s="203"/>
      <c r="I2" s="34"/>
    </row>
    <row r="3" spans="2:12" s="17" customFormat="1" ht="30" customHeight="1" x14ac:dyDescent="0.35">
      <c r="I3" s="34"/>
    </row>
    <row r="4" spans="2:12" s="17" customFormat="1" ht="30" customHeight="1" x14ac:dyDescent="0.35">
      <c r="B4" s="18" t="s">
        <v>131</v>
      </c>
      <c r="I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306</v>
      </c>
      <c r="D7" s="22" t="s">
        <v>307</v>
      </c>
      <c r="E7" s="22" t="s">
        <v>213</v>
      </c>
      <c r="F7" s="22" t="s">
        <v>135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308</v>
      </c>
      <c r="E8" s="1" t="s">
        <v>309</v>
      </c>
      <c r="F8" s="1" t="s">
        <v>244</v>
      </c>
      <c r="G8" s="6" t="s">
        <v>310</v>
      </c>
      <c r="H8" s="1" t="s">
        <v>311</v>
      </c>
      <c r="J8" s="33" t="s">
        <v>312</v>
      </c>
      <c r="K8" s="8" t="s">
        <v>313</v>
      </c>
    </row>
    <row r="9" spans="2:12" ht="30" customHeight="1" x14ac:dyDescent="0.25">
      <c r="B9" s="19">
        <v>2</v>
      </c>
      <c r="C9" s="8" t="s">
        <v>214</v>
      </c>
      <c r="D9" s="1" t="s">
        <v>314</v>
      </c>
      <c r="E9" s="1" t="s">
        <v>315</v>
      </c>
      <c r="F9" s="1" t="s">
        <v>316</v>
      </c>
      <c r="G9" s="1" t="s">
        <v>317</v>
      </c>
      <c r="H9" s="1" t="s">
        <v>219</v>
      </c>
      <c r="I9" s="25" t="s">
        <v>318</v>
      </c>
      <c r="K9" s="1" t="s">
        <v>319</v>
      </c>
    </row>
    <row r="10" spans="2:12" ht="30" customHeight="1" x14ac:dyDescent="0.25">
      <c r="B10" s="19">
        <v>3</v>
      </c>
      <c r="C10" s="1" t="s">
        <v>214</v>
      </c>
      <c r="D10" s="1" t="s">
        <v>320</v>
      </c>
      <c r="E10" s="8" t="s">
        <v>321</v>
      </c>
      <c r="F10" s="1" t="s">
        <v>244</v>
      </c>
      <c r="G10" s="6" t="s">
        <v>310</v>
      </c>
      <c r="H10" s="1" t="s">
        <v>153</v>
      </c>
      <c r="I10" s="25" t="s">
        <v>322</v>
      </c>
      <c r="K10" s="1" t="s">
        <v>323</v>
      </c>
    </row>
    <row r="11" spans="2:12" ht="30" customHeight="1" x14ac:dyDescent="0.25">
      <c r="B11" s="19">
        <v>4</v>
      </c>
      <c r="C11" s="1" t="s">
        <v>214</v>
      </c>
      <c r="D11" s="14" t="s">
        <v>324</v>
      </c>
      <c r="E11" s="1" t="s">
        <v>325</v>
      </c>
      <c r="F11" s="8" t="s">
        <v>326</v>
      </c>
      <c r="G11" s="1" t="s">
        <v>327</v>
      </c>
      <c r="H11" s="1" t="s">
        <v>328</v>
      </c>
      <c r="I11" s="7" t="s">
        <v>329</v>
      </c>
      <c r="J11" s="1" t="s">
        <v>330</v>
      </c>
      <c r="K11" s="32" t="s">
        <v>331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F14" s="13"/>
      <c r="I14"/>
    </row>
    <row r="15" spans="2:12" ht="15" customHeight="1" x14ac:dyDescent="0.25">
      <c r="B15" s="65"/>
      <c r="C15" s="65"/>
      <c r="F15" s="13"/>
      <c r="I15"/>
    </row>
    <row r="16" spans="2:12" ht="30" customHeight="1" x14ac:dyDescent="0.25">
      <c r="B16" s="18" t="s">
        <v>244</v>
      </c>
      <c r="C16" s="31"/>
      <c r="F16" s="13"/>
      <c r="I16"/>
    </row>
    <row r="17" spans="2:21" ht="15" customHeight="1" thickBot="1" x14ac:dyDescent="0.3">
      <c r="B17" s="64"/>
      <c r="C17" s="64"/>
      <c r="F17" s="13"/>
      <c r="I17"/>
    </row>
    <row r="19" spans="2:21" ht="47.25" x14ac:dyDescent="0.25">
      <c r="B19" s="114" t="s">
        <v>180</v>
      </c>
      <c r="C19" s="114" t="s">
        <v>181</v>
      </c>
      <c r="D19" s="114" t="s">
        <v>132</v>
      </c>
      <c r="E19" s="114" t="s">
        <v>332</v>
      </c>
      <c r="F19" s="114" t="s">
        <v>333</v>
      </c>
      <c r="G19" s="114" t="s">
        <v>334</v>
      </c>
      <c r="H19" s="114" t="s">
        <v>335</v>
      </c>
      <c r="I19" s="114" t="s">
        <v>186</v>
      </c>
      <c r="J19" s="114" t="s">
        <v>187</v>
      </c>
      <c r="K19" s="114" t="s">
        <v>188</v>
      </c>
      <c r="L19" s="114" t="s">
        <v>336</v>
      </c>
      <c r="M19" s="114" t="s">
        <v>337</v>
      </c>
      <c r="N19" s="114" t="s">
        <v>191</v>
      </c>
      <c r="O19" s="114" t="s">
        <v>192</v>
      </c>
      <c r="P19" s="114" t="s">
        <v>2</v>
      </c>
      <c r="Q19" s="114" t="s">
        <v>193</v>
      </c>
      <c r="R19" s="114" t="s">
        <v>269</v>
      </c>
      <c r="S19" s="114" t="s">
        <v>138</v>
      </c>
      <c r="T19" s="114" t="s">
        <v>139</v>
      </c>
      <c r="U19" s="114" t="s">
        <v>140</v>
      </c>
    </row>
    <row r="20" spans="2:21" ht="78.75" customHeight="1" x14ac:dyDescent="0.25">
      <c r="B20" s="115" t="s">
        <v>197</v>
      </c>
      <c r="C20" s="115" t="s">
        <v>198</v>
      </c>
      <c r="D20" s="116">
        <v>1</v>
      </c>
      <c r="E20" s="117" t="s">
        <v>338</v>
      </c>
      <c r="F20" s="117" t="s">
        <v>339</v>
      </c>
      <c r="G20" s="117">
        <v>1</v>
      </c>
      <c r="H20" s="115" t="s">
        <v>340</v>
      </c>
      <c r="I20" s="115">
        <v>0.05</v>
      </c>
      <c r="J20" s="115"/>
      <c r="K20" s="115"/>
      <c r="L20" s="115"/>
      <c r="M20" s="115"/>
      <c r="N20" s="115" t="s">
        <v>341</v>
      </c>
      <c r="O20" s="115">
        <v>3</v>
      </c>
      <c r="P20" s="115" t="s">
        <v>342</v>
      </c>
      <c r="Q20" s="115">
        <v>12.5</v>
      </c>
      <c r="R20" s="118" t="s">
        <v>343</v>
      </c>
      <c r="S20" s="119" t="s">
        <v>329</v>
      </c>
      <c r="T20" s="115" t="s">
        <v>330</v>
      </c>
      <c r="U20" s="120" t="s">
        <v>344</v>
      </c>
    </row>
    <row r="21" spans="2:21" ht="63" x14ac:dyDescent="0.25">
      <c r="B21" s="121" t="s">
        <v>197</v>
      </c>
      <c r="C21" s="121" t="s">
        <v>198</v>
      </c>
      <c r="D21" s="122">
        <v>1</v>
      </c>
      <c r="E21" s="117" t="s">
        <v>338</v>
      </c>
      <c r="F21" s="123" t="s">
        <v>345</v>
      </c>
      <c r="G21" s="123">
        <v>0.5</v>
      </c>
      <c r="H21" s="121" t="s">
        <v>346</v>
      </c>
      <c r="I21" s="121">
        <v>1.6E-2</v>
      </c>
      <c r="J21" s="121" t="s">
        <v>347</v>
      </c>
      <c r="K21" s="121">
        <v>0.125</v>
      </c>
      <c r="L21" s="121"/>
      <c r="M21" s="121"/>
      <c r="N21" s="121"/>
      <c r="O21" s="121"/>
      <c r="P21" s="121" t="s">
        <v>348</v>
      </c>
      <c r="Q21" s="121">
        <v>5</v>
      </c>
      <c r="R21" s="118" t="s">
        <v>349</v>
      </c>
      <c r="S21" s="119" t="s">
        <v>318</v>
      </c>
      <c r="T21" s="121"/>
      <c r="U21" s="124"/>
    </row>
    <row r="22" spans="2:21" ht="30" x14ac:dyDescent="0.25">
      <c r="B22" s="115" t="s">
        <v>207</v>
      </c>
      <c r="C22" s="115" t="s">
        <v>203</v>
      </c>
      <c r="D22" s="116">
        <v>2</v>
      </c>
      <c r="E22" s="117" t="s">
        <v>338</v>
      </c>
      <c r="F22" s="117" t="s">
        <v>339</v>
      </c>
      <c r="G22" s="117">
        <v>1.8</v>
      </c>
      <c r="H22" s="115" t="s">
        <v>350</v>
      </c>
      <c r="I22" s="115">
        <v>0.03</v>
      </c>
      <c r="J22" s="115"/>
      <c r="K22" s="115"/>
      <c r="L22" s="115" t="s">
        <v>351</v>
      </c>
      <c r="M22" s="115">
        <v>0.05</v>
      </c>
      <c r="N22" s="115" t="s">
        <v>352</v>
      </c>
      <c r="O22" s="115">
        <v>0.12</v>
      </c>
      <c r="P22" s="115" t="s">
        <v>310</v>
      </c>
      <c r="Q22" s="115">
        <v>10</v>
      </c>
      <c r="R22" s="118" t="s">
        <v>153</v>
      </c>
      <c r="S22" s="125" t="s">
        <v>322</v>
      </c>
      <c r="T22" s="126"/>
      <c r="U22" s="127"/>
    </row>
    <row r="23" spans="2:21" ht="15.75" x14ac:dyDescent="0.25">
      <c r="B23" s="121"/>
      <c r="C23" s="121"/>
      <c r="D23" s="122"/>
      <c r="E23" s="123"/>
      <c r="F23" s="123"/>
      <c r="G23" s="123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18"/>
      <c r="S23" s="119"/>
      <c r="T23" s="121"/>
      <c r="U23" s="121"/>
    </row>
    <row r="24" spans="2:21" ht="15.75" x14ac:dyDescent="0.25">
      <c r="B24" s="115"/>
      <c r="C24" s="115"/>
      <c r="D24" s="116"/>
      <c r="E24" s="115"/>
      <c r="F24" s="117"/>
      <c r="G24" s="117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/>
      <c r="S24" s="119"/>
      <c r="T24" s="126"/>
      <c r="U24" s="120"/>
    </row>
    <row r="25" spans="2:21" ht="15.75" x14ac:dyDescent="0.25">
      <c r="B25" s="121"/>
      <c r="C25" s="121"/>
      <c r="D25" s="122"/>
      <c r="E25" s="121"/>
      <c r="F25" s="123"/>
      <c r="G25" s="123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18"/>
      <c r="S25" s="119"/>
      <c r="T25" s="128"/>
      <c r="U25" s="124"/>
    </row>
  </sheetData>
  <mergeCells count="1">
    <mergeCell ref="B2:C2"/>
  </mergeCells>
  <hyperlinks>
    <hyperlink ref="I9" r:id="rId1" display="Angew. Chem. Int. Ed. 2013, 52, 10035-10039" xr:uid="{C40B3D0C-A990-42E3-AEE2-F3C1414733F6}"/>
    <hyperlink ref="I10" r:id="rId2" display="Synlett. 2003, 14, 2237-2239" xr:uid="{670C4349-A103-4454-9F35-2C052C3ED2F1}"/>
    <hyperlink ref="I11" r:id="rId3" xr:uid="{50E8C56D-0AED-4E9F-AFC3-31F917B41EB7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9A7-824D-4840-9B8A-E4DC38594903}">
  <sheetPr>
    <tabColor theme="8" tint="0.59999389629810485"/>
  </sheetPr>
  <dimension ref="A1:Y4"/>
  <sheetViews>
    <sheetView zoomScale="80" zoomScaleNormal="80" workbookViewId="0">
      <selection activeCell="C13" sqref="C13"/>
    </sheetView>
  </sheetViews>
  <sheetFormatPr defaultRowHeight="15" x14ac:dyDescent="0.25"/>
  <cols>
    <col min="1" max="11" width="25.7109375" customWidth="1"/>
    <col min="12" max="12" width="25.7109375" style="13" customWidth="1"/>
    <col min="13" max="25" width="25.7109375" customWidth="1"/>
  </cols>
  <sheetData>
    <row r="1" spans="1:25" ht="39.950000000000003" customHeight="1" x14ac:dyDescent="0.25">
      <c r="A1" s="184" t="s">
        <v>783</v>
      </c>
      <c r="B1" s="184" t="s">
        <v>784</v>
      </c>
      <c r="C1" s="184" t="s">
        <v>785</v>
      </c>
      <c r="D1" s="182" t="s">
        <v>180</v>
      </c>
      <c r="E1" s="183" t="s">
        <v>181</v>
      </c>
      <c r="F1" s="183" t="s">
        <v>182</v>
      </c>
      <c r="G1" s="183" t="s">
        <v>533</v>
      </c>
      <c r="H1" s="183" t="s">
        <v>801</v>
      </c>
      <c r="I1" s="183" t="s">
        <v>353</v>
      </c>
      <c r="J1" s="183" t="s">
        <v>797</v>
      </c>
      <c r="K1" s="183" t="s">
        <v>335</v>
      </c>
      <c r="L1" s="183" t="s">
        <v>798</v>
      </c>
      <c r="M1" s="183" t="s">
        <v>187</v>
      </c>
      <c r="N1" s="183" t="s">
        <v>752</v>
      </c>
      <c r="O1" s="183" t="s">
        <v>336</v>
      </c>
      <c r="P1" s="183" t="s">
        <v>799</v>
      </c>
      <c r="Q1" s="183" t="s">
        <v>191</v>
      </c>
      <c r="R1" s="183" t="s">
        <v>754</v>
      </c>
      <c r="S1" s="183" t="s">
        <v>2</v>
      </c>
      <c r="T1" s="183" t="s">
        <v>193</v>
      </c>
      <c r="U1" s="183" t="s">
        <v>269</v>
      </c>
      <c r="V1" s="161" t="s">
        <v>195</v>
      </c>
      <c r="W1" s="161" t="s">
        <v>196</v>
      </c>
      <c r="X1" s="161" t="s">
        <v>139</v>
      </c>
      <c r="Y1" s="162" t="s">
        <v>140</v>
      </c>
    </row>
    <row r="2" spans="1:25" ht="24.95" customHeight="1" x14ac:dyDescent="0.25">
      <c r="A2" s="147" t="s">
        <v>197</v>
      </c>
      <c r="B2" s="147"/>
      <c r="C2" s="147"/>
      <c r="D2" s="151" t="s">
        <v>197</v>
      </c>
      <c r="E2" s="147" t="s">
        <v>198</v>
      </c>
      <c r="F2" s="148">
        <v>1</v>
      </c>
      <c r="G2" s="149" t="s">
        <v>338</v>
      </c>
      <c r="H2" s="149">
        <v>1</v>
      </c>
      <c r="I2" s="149" t="s">
        <v>339</v>
      </c>
      <c r="J2" s="149">
        <v>1</v>
      </c>
      <c r="K2" s="147" t="s">
        <v>340</v>
      </c>
      <c r="L2" s="147">
        <v>0.05</v>
      </c>
      <c r="M2" s="147"/>
      <c r="N2" s="147"/>
      <c r="O2" s="147"/>
      <c r="P2" s="147"/>
      <c r="Q2" s="147" t="s">
        <v>341</v>
      </c>
      <c r="R2" s="147">
        <v>3</v>
      </c>
      <c r="S2" s="147" t="s">
        <v>789</v>
      </c>
      <c r="T2" s="147">
        <v>12.5</v>
      </c>
      <c r="U2" s="154" t="s">
        <v>343</v>
      </c>
      <c r="V2" s="185" t="s">
        <v>354</v>
      </c>
      <c r="W2" s="186" t="s">
        <v>329</v>
      </c>
      <c r="X2" s="151" t="s">
        <v>330</v>
      </c>
      <c r="Y2" s="152" t="s">
        <v>344</v>
      </c>
    </row>
    <row r="3" spans="1:25" ht="24.95" customHeight="1" x14ac:dyDescent="0.25">
      <c r="A3" s="147" t="s">
        <v>197</v>
      </c>
      <c r="B3" s="147"/>
      <c r="C3" s="147"/>
      <c r="D3" s="151" t="s">
        <v>197</v>
      </c>
      <c r="E3" s="147" t="s">
        <v>198</v>
      </c>
      <c r="F3" s="148">
        <v>2</v>
      </c>
      <c r="G3" s="149" t="s">
        <v>338</v>
      </c>
      <c r="H3" s="149">
        <v>1</v>
      </c>
      <c r="I3" s="149" t="s">
        <v>345</v>
      </c>
      <c r="J3" s="149">
        <v>0.5</v>
      </c>
      <c r="K3" s="147" t="s">
        <v>346</v>
      </c>
      <c r="L3" s="147">
        <v>1.6E-2</v>
      </c>
      <c r="M3" s="147" t="s">
        <v>347</v>
      </c>
      <c r="N3" s="147">
        <v>0.125</v>
      </c>
      <c r="O3" s="147"/>
      <c r="P3" s="147"/>
      <c r="Q3" s="147"/>
      <c r="R3" s="147"/>
      <c r="S3" s="147" t="s">
        <v>790</v>
      </c>
      <c r="T3" s="147">
        <v>5</v>
      </c>
      <c r="U3" s="154" t="s">
        <v>349</v>
      </c>
      <c r="V3" s="187" t="s">
        <v>318</v>
      </c>
      <c r="W3" s="150" t="s">
        <v>355</v>
      </c>
      <c r="X3" s="151"/>
      <c r="Y3" s="152"/>
    </row>
    <row r="4" spans="1:25" ht="24.95" customHeight="1" x14ac:dyDescent="0.25">
      <c r="A4" s="147" t="s">
        <v>197</v>
      </c>
      <c r="B4" s="147" t="s">
        <v>207</v>
      </c>
      <c r="C4" s="147"/>
      <c r="D4" s="151" t="s">
        <v>207</v>
      </c>
      <c r="E4" s="147" t="s">
        <v>203</v>
      </c>
      <c r="F4" s="148">
        <v>1</v>
      </c>
      <c r="G4" s="149" t="s">
        <v>338</v>
      </c>
      <c r="H4" s="149">
        <v>1</v>
      </c>
      <c r="I4" s="149" t="s">
        <v>339</v>
      </c>
      <c r="J4" s="149">
        <v>1.8</v>
      </c>
      <c r="K4" s="147" t="s">
        <v>350</v>
      </c>
      <c r="L4" s="147">
        <v>0.03</v>
      </c>
      <c r="M4" s="147"/>
      <c r="N4" s="147"/>
      <c r="O4" s="147" t="s">
        <v>356</v>
      </c>
      <c r="P4" s="147">
        <v>0.05</v>
      </c>
      <c r="Q4" s="147" t="s">
        <v>352</v>
      </c>
      <c r="R4" s="147">
        <v>0.12</v>
      </c>
      <c r="S4" s="147" t="s">
        <v>791</v>
      </c>
      <c r="T4" s="147">
        <v>10</v>
      </c>
      <c r="U4" s="154" t="s">
        <v>779</v>
      </c>
      <c r="V4" s="188" t="s">
        <v>322</v>
      </c>
      <c r="W4" s="150" t="s">
        <v>357</v>
      </c>
      <c r="X4" s="189"/>
      <c r="Y4" s="153"/>
    </row>
  </sheetData>
  <phoneticPr fontId="3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600CCD8A8AE44A6FBA1638FC576D2" ma:contentTypeVersion="4" ma:contentTypeDescription="Create a new document." ma:contentTypeScope="" ma:versionID="1f8768c457e099643b8ac34f623f80bb">
  <xsd:schema xmlns:xsd="http://www.w3.org/2001/XMLSchema" xmlns:xs="http://www.w3.org/2001/XMLSchema" xmlns:p="http://schemas.microsoft.com/office/2006/metadata/properties" xmlns:ns2="0f0deb7c-f2b6-4ffe-ad31-d7437f7a4f8d" xmlns:ns3="4f8065f1-a7a3-45ba-9f56-e8a3143bde6f" targetNamespace="http://schemas.microsoft.com/office/2006/metadata/properties" ma:root="true" ma:fieldsID="be970c72ff9811227cd82dce639a505c" ns2:_="" ns3:_="">
    <xsd:import namespace="0f0deb7c-f2b6-4ffe-ad31-d7437f7a4f8d"/>
    <xsd:import namespace="4f8065f1-a7a3-45ba-9f56-e8a3143bd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deb7c-f2b6-4ffe-ad31-d7437f7a4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065f1-a7a3-45ba-9f56-e8a3143bd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8065f1-a7a3-45ba-9f56-e8a3143bde6f">
      <UserInfo>
        <DisplayName>Godineau Edouard CHST</DisplayName>
        <AccountId>38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137EF-07E0-442F-A116-7378942D74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deb7c-f2b6-4ffe-ad31-d7437f7a4f8d"/>
    <ds:schemaRef ds:uri="4f8065f1-a7a3-45ba-9f56-e8a3143bde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D1102-B6A6-4ECD-841B-BE5B35E4A7DA}">
  <ds:schemaRefs>
    <ds:schemaRef ds:uri="http://purl.org/dc/elements/1.1/"/>
    <ds:schemaRef ds:uri="http://schemas.microsoft.com/office/2006/metadata/properties"/>
    <ds:schemaRef ds:uri="4f8065f1-a7a3-45ba-9f56-e8a3143bde6f"/>
    <ds:schemaRef ds:uri="0f0deb7c-f2b6-4ffe-ad31-d7437f7a4f8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2CE3D49-F3ED-4327-A201-2B7B895568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Green Solvents</vt:lpstr>
      <vt:lpstr>Amide coupling</vt:lpstr>
      <vt:lpstr>Amide_coupling_App</vt:lpstr>
      <vt:lpstr>Amide_coupling_tree</vt:lpstr>
      <vt:lpstr>Amide_coupling_tree_results</vt:lpstr>
      <vt:lpstr>Buchwald</vt:lpstr>
      <vt:lpstr>Chan-Lam</vt:lpstr>
      <vt:lpstr>Cyanation</vt:lpstr>
      <vt:lpstr>Cyanation_App</vt:lpstr>
      <vt:lpstr>Mitsunobu</vt:lpstr>
      <vt:lpstr>Negishi</vt:lpstr>
      <vt:lpstr>SNAr</vt:lpstr>
      <vt:lpstr>Sonogashira</vt:lpstr>
      <vt:lpstr>Suzuki</vt:lpstr>
      <vt:lpstr>Suzuki_App</vt:lpstr>
      <vt:lpstr>Suzuki_troubleshooting</vt:lpstr>
      <vt:lpstr>Suzuki_general_tips</vt:lpstr>
      <vt:lpstr>Stille</vt:lpstr>
      <vt:lpstr>Ullmann</vt:lpstr>
      <vt:lpstr>Summary Ma's ligands</vt:lpstr>
      <vt:lpstr>Ma's ligands -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Fortunato Audrey CHST</dc:creator>
  <cp:keywords/>
  <dc:description/>
  <cp:lastModifiedBy>Godineau Edouard CHST</cp:lastModifiedBy>
  <cp:revision/>
  <dcterms:created xsi:type="dcterms:W3CDTF">2015-06-05T18:17:20Z</dcterms:created>
  <dcterms:modified xsi:type="dcterms:W3CDTF">2023-03-12T14:44:47Z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0x01010045D600CCD8A8AE44A6FBA1638FC576D2</vt:lpwstr>
  </property>
</Properties>
</file>