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-21660" yWindow="6820" windowWidth="25600" windowHeight="15540" tabRatio="500"/>
  </bookViews>
  <sheets>
    <sheet name="Development" sheetId="1" r:id="rId1"/>
  </sheets>
  <definedNames>
    <definedName name="_xlnm.Print_Titles" localSheetId="0">Development!$1:$1</definedName>
  </definedNames>
  <calcPr calcId="140001" concurrentCalc="0"/>
  <customWorkbookViews>
    <customWorkbookView name="Karl Schulze - Personal View" guid="{4C6FDC5E-1215-BD4C-BA9E-8779F50C08F4}" mergeInterval="0" personalView="1" xWindow="1301" yWindow="81" windowWidth="1145" windowHeight="1265" tabRatio="500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1" l="1"/>
  <c r="J43" i="1"/>
  <c r="J44" i="1"/>
  <c r="J45" i="1"/>
  <c r="J46" i="1"/>
  <c r="J47" i="1"/>
  <c r="J37" i="1"/>
  <c r="J38" i="1"/>
  <c r="J39" i="1"/>
  <c r="J40" i="1"/>
  <c r="J41" i="1"/>
  <c r="J33" i="1"/>
  <c r="J34" i="1"/>
  <c r="J35" i="1"/>
  <c r="C31" i="1"/>
  <c r="D31" i="1"/>
  <c r="E31" i="1"/>
  <c r="F31" i="1"/>
  <c r="G31" i="1"/>
  <c r="H31" i="1"/>
  <c r="I31" i="1"/>
  <c r="J31" i="1"/>
  <c r="J17" i="1"/>
  <c r="J19" i="1"/>
  <c r="J20" i="1"/>
  <c r="J21" i="1"/>
  <c r="J22" i="1"/>
  <c r="C15" i="1"/>
  <c r="D15" i="1"/>
  <c r="E15" i="1"/>
  <c r="F15" i="1"/>
  <c r="G15" i="1"/>
  <c r="H15" i="1"/>
  <c r="I15" i="1"/>
  <c r="J15" i="1"/>
  <c r="J55" i="1"/>
  <c r="J56" i="1"/>
  <c r="J57" i="1"/>
  <c r="K51" i="1"/>
  <c r="K52" i="1"/>
  <c r="K47" i="1"/>
  <c r="K41" i="1"/>
  <c r="K35" i="1"/>
  <c r="K31" i="1"/>
  <c r="K19" i="1"/>
  <c r="K20" i="1"/>
  <c r="K21" i="1"/>
  <c r="K22" i="1"/>
  <c r="K15" i="1"/>
  <c r="K55" i="1"/>
  <c r="K50" i="1"/>
  <c r="K49" i="1"/>
  <c r="K17" i="1"/>
  <c r="D22" i="1"/>
  <c r="E22" i="1"/>
  <c r="F22" i="1"/>
  <c r="G22" i="1"/>
  <c r="H22" i="1"/>
  <c r="I22" i="1"/>
  <c r="C22" i="1"/>
  <c r="D47" i="1"/>
  <c r="E47" i="1"/>
  <c r="F47" i="1"/>
  <c r="G47" i="1"/>
  <c r="H47" i="1"/>
  <c r="I47" i="1"/>
  <c r="C47" i="1"/>
  <c r="K44" i="1"/>
  <c r="K45" i="1"/>
  <c r="K46" i="1"/>
  <c r="K43" i="1"/>
  <c r="D41" i="1"/>
  <c r="E41" i="1"/>
  <c r="F41" i="1"/>
  <c r="G41" i="1"/>
  <c r="H41" i="1"/>
  <c r="I41" i="1"/>
  <c r="C41" i="1"/>
  <c r="K38" i="1"/>
  <c r="K39" i="1"/>
  <c r="K40" i="1"/>
  <c r="K37" i="1"/>
  <c r="K33" i="1"/>
  <c r="K34" i="1"/>
  <c r="D35" i="1"/>
  <c r="E35" i="1"/>
  <c r="F35" i="1"/>
  <c r="G35" i="1"/>
  <c r="H35" i="1"/>
  <c r="I35" i="1"/>
  <c r="C35" i="1"/>
  <c r="J27" i="1"/>
  <c r="K27" i="1"/>
  <c r="J24" i="1"/>
  <c r="K24" i="1"/>
  <c r="J25" i="1"/>
  <c r="K25" i="1"/>
  <c r="J26" i="1"/>
  <c r="K26" i="1"/>
  <c r="J28" i="1"/>
  <c r="K28" i="1"/>
  <c r="J29" i="1"/>
  <c r="K29" i="1"/>
  <c r="J30" i="1"/>
  <c r="K30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1" i="1"/>
  <c r="K11" i="1"/>
  <c r="J12" i="1"/>
  <c r="K12" i="1"/>
  <c r="J13" i="1"/>
  <c r="K13" i="1"/>
  <c r="J14" i="1"/>
  <c r="K14" i="1"/>
</calcChain>
</file>

<file path=xl/comments1.xml><?xml version="1.0" encoding="utf-8"?>
<comments xmlns="http://schemas.openxmlformats.org/spreadsheetml/2006/main">
  <authors>
    <author>James St.Clair</author>
    <author>Karl Schulze</author>
  </authors>
  <commentList>
    <comment ref="B1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Lowest estimate is 1/2 day or 4 hours as lower estimates require historical metrics.</t>
        </r>
      </text>
    </comment>
    <comment ref="C3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Note Amphoteric B exception to struture. Structure documented earlier in project</t>
        </r>
      </text>
    </comment>
    <comment ref="F3" authorId="1">
      <text>
        <r>
          <rPr>
            <b/>
            <sz val="9"/>
            <color indexed="81"/>
            <rFont val="Calibri"/>
            <family val="2"/>
          </rPr>
          <t>Karl Schulze:</t>
        </r>
        <r>
          <rPr>
            <sz val="9"/>
            <color indexed="81"/>
            <rFont val="Calibri"/>
            <family val="2"/>
          </rPr>
          <t xml:space="preserve">
Table/Format considerations for Criteria for Lipid-Complexed Amphotericin</t>
        </r>
      </text>
    </comment>
    <comment ref="C6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High format cost. Embedded tables, formulas, lists, images, and boxed texts.</t>
        </r>
      </text>
    </comment>
    <comment ref="F6" authorId="1">
      <text>
        <r>
          <rPr>
            <b/>
            <sz val="9"/>
            <color indexed="81"/>
            <rFont val="Calibri"/>
            <family val="2"/>
          </rPr>
          <t>Karl Schulze:</t>
        </r>
        <r>
          <rPr>
            <sz val="9"/>
            <color indexed="81"/>
            <rFont val="Calibri"/>
            <family val="2"/>
          </rPr>
          <t xml:space="preserve">
Format requirements for Page 56
+Embedded Nomograms (Page59)</t>
        </r>
      </text>
    </comment>
    <comment ref="E7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Assumes same UI as Aminoglycosides</t>
        </r>
      </text>
    </comment>
    <comment ref="G7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Assumes same UI as Aminoglycosides</t>
        </r>
      </text>
    </comment>
    <comment ref="E8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Simple table, but with multi-column spans for certain enteries. See "NO CHANGE NEEDED"</t>
        </r>
      </text>
    </comment>
    <comment ref="B10" authorId="1">
      <text>
        <r>
          <rPr>
            <b/>
            <sz val="9"/>
            <color indexed="81"/>
            <rFont val="Calibri"/>
            <family val="2"/>
          </rPr>
          <t>Karl Schulze:</t>
        </r>
        <r>
          <rPr>
            <sz val="9"/>
            <color indexed="81"/>
            <rFont val="Calibri"/>
            <family val="2"/>
          </rPr>
          <t xml:space="preserve">
Why is this excluded?</t>
        </r>
      </text>
    </comment>
    <comment ref="B33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Several mini-sections
</t>
        </r>
      </text>
    </comment>
    <comment ref="B34" authorId="0">
      <text>
        <r>
          <rPr>
            <b/>
            <sz val="9"/>
            <color indexed="81"/>
            <rFont val="Calibri"/>
            <family val="2"/>
          </rPr>
          <t>James St.Clair:</t>
        </r>
        <r>
          <rPr>
            <sz val="9"/>
            <color indexed="81"/>
            <rFont val="Calibri"/>
            <family val="2"/>
          </rPr>
          <t xml:space="preserve">
Several mini-sections in this section as well</t>
        </r>
      </text>
    </comment>
  </commentList>
</comments>
</file>

<file path=xl/sharedStrings.xml><?xml version="1.0" encoding="utf-8"?>
<sst xmlns="http://schemas.openxmlformats.org/spreadsheetml/2006/main" count="82" uniqueCount="59">
  <si>
    <t>Task</t>
  </si>
  <si>
    <t>ANTIBIOTICS</t>
  </si>
  <si>
    <t>Clinical Antibiotic Guidelines</t>
  </si>
  <si>
    <t>Pharmacodynamics of Antimicrobials</t>
  </si>
  <si>
    <t>Aminoglycosides</t>
  </si>
  <si>
    <t>Vancomycin</t>
  </si>
  <si>
    <t>Adult Dosing Recommendations in Renal Impairment</t>
  </si>
  <si>
    <t>Adult Dosing Recommendations in Hepatic Impairment</t>
  </si>
  <si>
    <t>Antimicrobial Formulary and Generic / Trade Name Listing</t>
  </si>
  <si>
    <t>Stepdown Recommendations</t>
  </si>
  <si>
    <t>CSF Penetration of Antibiotics</t>
  </si>
  <si>
    <t>TREATMENT RECOMMENDATIONS</t>
  </si>
  <si>
    <t>Recommended Empirc Therapy of Selected Infections - Adult</t>
  </si>
  <si>
    <t>Recommended Empiric Therapy of Selected Ophthalmic Infections</t>
  </si>
  <si>
    <t>Recommended Empiric Therapy of Fungal Infections in Adult Patients</t>
  </si>
  <si>
    <t>Recommended Empiric Therapy of Enteric Parasitic Infections</t>
  </si>
  <si>
    <t>PROPHYLAXIS RECOMMENDATIONS</t>
  </si>
  <si>
    <t>Surgical Prophylaxis</t>
  </si>
  <si>
    <t>Endocarditis Prophylaxis</t>
  </si>
  <si>
    <t>Blood / Body Fluid Exposure</t>
  </si>
  <si>
    <t>Immunization Recommendations</t>
  </si>
  <si>
    <t>Prophylaxis for Contacts of Communicable Diseases</t>
  </si>
  <si>
    <t>Infection Prevention and Control</t>
  </si>
  <si>
    <t>DENTAL</t>
  </si>
  <si>
    <t>Antimicrobial Prophylaxis in Dentistry</t>
  </si>
  <si>
    <t>Recommended Empirical Therapy in Selected Dental Infections</t>
  </si>
  <si>
    <t>PREGNANCY / LACTATION</t>
  </si>
  <si>
    <t>Antimicrobials in Pregnancy</t>
  </si>
  <si>
    <t>Antimirobials in Lactation</t>
  </si>
  <si>
    <t>Exposure to Selected Communcable Diseases During Pregnancy</t>
  </si>
  <si>
    <t>Prevention of Perinatal Infection</t>
  </si>
  <si>
    <t>ORGANISMS</t>
  </si>
  <si>
    <t>Guide to Gram Stain Interpretation</t>
  </si>
  <si>
    <t>Commensal and Pathogenic Organsims for Specfic Body Sites</t>
  </si>
  <si>
    <t>Empiric Therapy of Specific Organisms</t>
  </si>
  <si>
    <t>Antibiograms</t>
  </si>
  <si>
    <t>Schema</t>
  </si>
  <si>
    <t>iPhone UI</t>
  </si>
  <si>
    <t>Editor UI</t>
  </si>
  <si>
    <t>Print layout</t>
  </si>
  <si>
    <t>Structure Analysis (IA)</t>
  </si>
  <si>
    <t>Implement Editor</t>
  </si>
  <si>
    <t>Implement iPhone</t>
  </si>
  <si>
    <t>Dosing Guide and Daily Costs (Adult and Paediatric)</t>
  </si>
  <si>
    <t>B-lactam allerygy</t>
  </si>
  <si>
    <t>TOTALS</t>
  </si>
  <si>
    <t>-</t>
  </si>
  <si>
    <t>Nominal Cost</t>
  </si>
  <si>
    <t>Sexaul Assault</t>
  </si>
  <si>
    <t>Recommended Empirc Therapy of Selected Infections - Paediatrics</t>
  </si>
  <si>
    <t>Printing Engine</t>
  </si>
  <si>
    <r>
      <t>Antimicrobial Automatic Therapuetic Substitions</t>
    </r>
    <r>
      <rPr>
        <sz val="12"/>
        <color theme="1"/>
        <rFont val="Calibri"/>
        <family val="2"/>
        <scheme val="minor"/>
      </rPr>
      <t xml:space="preserve"> (removed by authors)</t>
    </r>
  </si>
  <si>
    <t>Other</t>
  </si>
  <si>
    <t>References</t>
  </si>
  <si>
    <t>Index (generated by printer's software)</t>
  </si>
  <si>
    <t>Grand Total</t>
  </si>
  <si>
    <t>weeks</t>
  </si>
  <si>
    <t>at 75% effort</t>
  </si>
  <si>
    <t>75% for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</si>
</sst>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\ * #,##0.00_-;\-&quot;$&quot;\ * #,##0.00_-;_-&quot;$&quot;\ * &quot;-&quot;??_-;_-@_-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trike/>
      <sz val="12"/>
      <color theme="1"/>
      <name val="Calibri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4047"/>
        <bgColor indexed="64"/>
      </patternFill>
    </fill>
    <fill>
      <patternFill patternType="solid">
        <fgColor rgb="FFFA8E35"/>
        <bgColor indexed="64"/>
      </patternFill>
    </fill>
    <fill>
      <patternFill patternType="solid">
        <fgColor rgb="FFE2CBFD"/>
        <bgColor indexed="64"/>
      </patternFill>
    </fill>
    <fill>
      <patternFill patternType="solid">
        <fgColor rgb="FFCFE5FF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C6DFFF"/>
        <bgColor indexed="64"/>
      </patternFill>
    </fill>
    <fill>
      <patternFill patternType="solid">
        <fgColor rgb="FFF47B1E"/>
        <bgColor indexed="64"/>
      </patternFill>
    </fill>
    <fill>
      <patternFill patternType="solid">
        <fgColor rgb="FFDABEFF"/>
        <bgColor indexed="64"/>
      </patternFill>
    </fill>
    <fill>
      <patternFill patternType="solid">
        <fgColor rgb="FFF92B33"/>
        <bgColor indexed="64"/>
      </patternFill>
    </fill>
    <fill>
      <patternFill patternType="solid">
        <fgColor rgb="FFB9D08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118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Alignment="1">
      <alignment horizontal="right" wrapText="1"/>
    </xf>
    <xf numFmtId="2" fontId="0" fillId="7" borderId="0" xfId="0" applyNumberFormat="1" applyFill="1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/>
    <xf numFmtId="165" fontId="0" fillId="8" borderId="0" xfId="0" applyNumberFormat="1" applyFill="1"/>
    <xf numFmtId="0" fontId="0" fillId="9" borderId="0" xfId="0" applyFill="1" applyAlignment="1">
      <alignment horizontal="right"/>
    </xf>
    <xf numFmtId="0" fontId="0" fillId="9" borderId="0" xfId="0" applyFill="1"/>
    <xf numFmtId="2" fontId="0" fillId="9" borderId="0" xfId="0" applyNumberFormat="1" applyFill="1"/>
    <xf numFmtId="165" fontId="0" fillId="9" borderId="0" xfId="0" applyNumberFormat="1" applyFill="1"/>
    <xf numFmtId="0" fontId="0" fillId="10" borderId="0" xfId="0" applyFill="1" applyAlignment="1">
      <alignment horizontal="right"/>
    </xf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0" fontId="0" fillId="11" borderId="0" xfId="0" applyFill="1" applyAlignment="1">
      <alignment horizontal="right"/>
    </xf>
    <xf numFmtId="0" fontId="0" fillId="11" borderId="0" xfId="0" applyFill="1"/>
    <xf numFmtId="2" fontId="0" fillId="11" borderId="0" xfId="0" applyNumberFormat="1" applyFill="1"/>
    <xf numFmtId="165" fontId="0" fillId="11" borderId="0" xfId="0" applyNumberFormat="1" applyFill="1"/>
    <xf numFmtId="0" fontId="0" fillId="12" borderId="0" xfId="0" applyFill="1" applyAlignment="1">
      <alignment horizontal="right"/>
    </xf>
    <xf numFmtId="0" fontId="0" fillId="12" borderId="0" xfId="0" applyFill="1"/>
    <xf numFmtId="2" fontId="0" fillId="12" borderId="0" xfId="0" applyNumberFormat="1" applyFill="1"/>
    <xf numFmtId="165" fontId="0" fillId="12" borderId="0" xfId="0" applyNumberFormat="1" applyFill="1"/>
    <xf numFmtId="0" fontId="0" fillId="13" borderId="0" xfId="0" applyFill="1" applyAlignment="1">
      <alignment horizontal="right"/>
    </xf>
    <xf numFmtId="0" fontId="0" fillId="13" borderId="0" xfId="0" applyFill="1"/>
    <xf numFmtId="2" fontId="0" fillId="13" borderId="0" xfId="0" applyNumberFormat="1" applyFill="1"/>
    <xf numFmtId="165" fontId="0" fillId="13" borderId="0" xfId="0" applyNumberFormat="1" applyFill="1"/>
    <xf numFmtId="0" fontId="7" fillId="0" borderId="0" xfId="0" applyFont="1"/>
    <xf numFmtId="164" fontId="0" fillId="8" borderId="0" xfId="1" applyFont="1" applyFill="1"/>
    <xf numFmtId="165" fontId="0" fillId="0" borderId="0" xfId="0" applyNumberFormat="1" applyAlignment="1">
      <alignment horizontal="right"/>
    </xf>
    <xf numFmtId="164" fontId="0" fillId="10" borderId="0" xfId="1" applyFont="1" applyFill="1"/>
    <xf numFmtId="164" fontId="0" fillId="8" borderId="0" xfId="1" applyFont="1" applyFill="1" applyAlignment="1">
      <alignment horizontal="right"/>
    </xf>
    <xf numFmtId="164" fontId="2" fillId="8" borderId="0" xfId="1" applyFont="1" applyFill="1"/>
    <xf numFmtId="164" fontId="2" fillId="10" borderId="0" xfId="1" applyFont="1" applyFill="1"/>
    <xf numFmtId="164" fontId="2" fillId="11" borderId="0" xfId="1" applyFont="1" applyFill="1"/>
    <xf numFmtId="164" fontId="0" fillId="11" borderId="0" xfId="1" applyFont="1" applyFill="1"/>
    <xf numFmtId="164" fontId="0" fillId="12" borderId="0" xfId="1" applyFont="1" applyFill="1"/>
    <xf numFmtId="164" fontId="0" fillId="13" borderId="0" xfId="1" applyFont="1" applyFill="1"/>
    <xf numFmtId="164" fontId="8" fillId="12" borderId="0" xfId="1" applyFont="1" applyFill="1"/>
    <xf numFmtId="164" fontId="2" fillId="13" borderId="0" xfId="1" applyFont="1" applyFill="1"/>
    <xf numFmtId="164" fontId="2" fillId="9" borderId="0" xfId="1" applyFont="1" applyFill="1"/>
    <xf numFmtId="165" fontId="0" fillId="0" borderId="0" xfId="0" applyNumberFormat="1" applyFill="1"/>
    <xf numFmtId="164" fontId="2" fillId="9" borderId="0" xfId="0" applyNumberFormat="1" applyFont="1" applyFill="1"/>
    <xf numFmtId="164" fontId="0" fillId="9" borderId="0" xfId="1" applyFont="1" applyFill="1"/>
    <xf numFmtId="0" fontId="0" fillId="14" borderId="0" xfId="0" applyFill="1" applyAlignment="1">
      <alignment horizontal="center" wrapText="1"/>
    </xf>
    <xf numFmtId="0" fontId="0" fillId="14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15" borderId="0" xfId="0" applyFill="1" applyAlignment="1">
      <alignment horizontal="right"/>
    </xf>
    <xf numFmtId="164" fontId="0" fillId="15" borderId="0" xfId="1" applyFont="1" applyFill="1"/>
    <xf numFmtId="2" fontId="0" fillId="0" borderId="0" xfId="0" applyNumberFormat="1" applyAlignment="1">
      <alignment horizontal="left"/>
    </xf>
    <xf numFmtId="0" fontId="0" fillId="16" borderId="0" xfId="0" applyFill="1" applyAlignment="1">
      <alignment horizontal="right"/>
    </xf>
    <xf numFmtId="2" fontId="10" fillId="0" borderId="0" xfId="0" applyNumberFormat="1" applyFont="1" applyFill="1"/>
    <xf numFmtId="165" fontId="10" fillId="0" borderId="0" xfId="0" applyNumberFormat="1" applyFont="1" applyFill="1"/>
    <xf numFmtId="0" fontId="11" fillId="0" borderId="0" xfId="0" applyFont="1"/>
    <xf numFmtId="0" fontId="11" fillId="0" borderId="0" xfId="0" applyFont="1" applyFill="1"/>
    <xf numFmtId="0" fontId="0" fillId="0" borderId="0" xfId="0" applyFill="1"/>
    <xf numFmtId="165" fontId="11" fillId="0" borderId="0" xfId="0" applyNumberFormat="1" applyFont="1" applyFill="1"/>
    <xf numFmtId="164" fontId="0" fillId="16" borderId="0" xfId="1" applyFont="1" applyFill="1"/>
    <xf numFmtId="165" fontId="2" fillId="0" borderId="0" xfId="0" applyNumberFormat="1" applyFont="1"/>
    <xf numFmtId="44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17" borderId="0" xfId="0" applyFill="1" applyAlignment="1">
      <alignment horizontal="right"/>
    </xf>
    <xf numFmtId="0" fontId="0" fillId="17" borderId="0" xfId="0" applyFill="1"/>
    <xf numFmtId="2" fontId="0" fillId="17" borderId="0" xfId="0" applyNumberFormat="1" applyFill="1"/>
    <xf numFmtId="165" fontId="0" fillId="17" borderId="0" xfId="0" applyNumberFormat="1" applyFill="1"/>
    <xf numFmtId="164" fontId="2" fillId="17" borderId="0" xfId="0" applyNumberFormat="1" applyFont="1" applyFill="1"/>
  </cellXfs>
  <cellStyles count="1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79"/>
  <sheetViews>
    <sheetView tabSelected="1" workbookViewId="0">
      <pane ySplit="860" topLeftCell="A40" activePane="bottomLeft"/>
      <selection activeCell="B1" sqref="A1:XFD1"/>
      <selection pane="bottomLeft" activeCell="J57" sqref="J57"/>
    </sheetView>
  </sheetViews>
  <sheetFormatPr baseColWidth="10" defaultRowHeight="15" x14ac:dyDescent="0"/>
  <cols>
    <col min="1" max="1" width="8.1640625" style="2" customWidth="1"/>
    <col min="2" max="2" width="60.33203125" customWidth="1"/>
    <col min="3" max="3" width="13.33203125" customWidth="1"/>
    <col min="4" max="4" width="14" customWidth="1"/>
    <col min="5" max="5" width="13.83203125" customWidth="1"/>
    <col min="6" max="6" width="11.33203125" customWidth="1"/>
    <col min="7" max="7" width="14.6640625" customWidth="1"/>
    <col min="8" max="8" width="13" customWidth="1"/>
    <col min="9" max="9" width="9" customWidth="1"/>
    <col min="10" max="10" width="10.6640625" customWidth="1"/>
    <col min="11" max="11" width="13.1640625" bestFit="1" customWidth="1"/>
    <col min="12" max="12" width="11.83203125" bestFit="1" customWidth="1"/>
  </cols>
  <sheetData>
    <row r="1" spans="1:12" s="55" customFormat="1" ht="30">
      <c r="A1" s="52"/>
      <c r="B1" s="53" t="s">
        <v>0</v>
      </c>
      <c r="C1" s="52" t="s">
        <v>40</v>
      </c>
      <c r="D1" s="52" t="s">
        <v>36</v>
      </c>
      <c r="E1" s="52" t="s">
        <v>38</v>
      </c>
      <c r="F1" s="52" t="s">
        <v>41</v>
      </c>
      <c r="G1" s="52" t="s">
        <v>37</v>
      </c>
      <c r="H1" s="52" t="s">
        <v>42</v>
      </c>
      <c r="I1" s="52" t="s">
        <v>39</v>
      </c>
      <c r="J1" s="52" t="s">
        <v>45</v>
      </c>
      <c r="K1" s="52" t="s">
        <v>47</v>
      </c>
      <c r="L1" s="54">
        <v>160</v>
      </c>
    </row>
    <row r="2" spans="1:12">
      <c r="A2" s="12">
        <v>1</v>
      </c>
      <c r="B2" s="13" t="s">
        <v>1</v>
      </c>
      <c r="C2" s="13"/>
      <c r="D2" s="13"/>
      <c r="E2" s="13"/>
      <c r="F2" s="13"/>
      <c r="G2" s="13"/>
      <c r="H2" s="13"/>
      <c r="I2" s="14"/>
      <c r="J2" s="13"/>
      <c r="K2" s="13"/>
    </row>
    <row r="3" spans="1:12">
      <c r="A3" s="9">
        <v>1.01</v>
      </c>
      <c r="B3" t="s">
        <v>2</v>
      </c>
      <c r="C3" s="11">
        <v>1</v>
      </c>
      <c r="D3" s="11">
        <v>1</v>
      </c>
      <c r="E3" s="11">
        <v>2</v>
      </c>
      <c r="F3" s="11">
        <v>8</v>
      </c>
      <c r="G3" s="11">
        <v>1</v>
      </c>
      <c r="H3" s="11">
        <v>4</v>
      </c>
      <c r="I3" s="11">
        <v>8</v>
      </c>
      <c r="J3" s="11">
        <f t="shared" ref="J3:J9" si="0">SUM(C3:I3)</f>
        <v>25</v>
      </c>
      <c r="K3" s="36">
        <f t="shared" ref="K3:K9" si="1">J3*$L$1</f>
        <v>4000</v>
      </c>
    </row>
    <row r="4" spans="1:12">
      <c r="A4" s="9">
        <v>1.02</v>
      </c>
      <c r="B4" t="s">
        <v>3</v>
      </c>
      <c r="C4" s="11">
        <v>3</v>
      </c>
      <c r="D4" s="11">
        <v>1</v>
      </c>
      <c r="E4" s="11">
        <v>2</v>
      </c>
      <c r="F4" s="11">
        <v>4</v>
      </c>
      <c r="G4" s="11">
        <v>1</v>
      </c>
      <c r="H4" s="11">
        <v>4</v>
      </c>
      <c r="I4" s="11">
        <v>8</v>
      </c>
      <c r="J4" s="11">
        <f t="shared" si="0"/>
        <v>23</v>
      </c>
      <c r="K4" s="36">
        <f t="shared" si="1"/>
        <v>3680</v>
      </c>
    </row>
    <row r="5" spans="1:12">
      <c r="A5" s="9">
        <v>1.03</v>
      </c>
      <c r="B5" t="s">
        <v>43</v>
      </c>
      <c r="C5" s="11">
        <v>3</v>
      </c>
      <c r="D5" s="11">
        <v>1</v>
      </c>
      <c r="E5" s="11">
        <v>2</v>
      </c>
      <c r="F5" s="11">
        <v>8</v>
      </c>
      <c r="G5" s="11">
        <v>1</v>
      </c>
      <c r="H5" s="11">
        <v>4</v>
      </c>
      <c r="I5" s="11">
        <v>8</v>
      </c>
      <c r="J5" s="11">
        <f t="shared" si="0"/>
        <v>27</v>
      </c>
      <c r="K5" s="36">
        <f t="shared" si="1"/>
        <v>4320</v>
      </c>
    </row>
    <row r="6" spans="1:12">
      <c r="A6" s="9">
        <v>1.04</v>
      </c>
      <c r="B6" t="s">
        <v>4</v>
      </c>
      <c r="C6" s="11">
        <v>3</v>
      </c>
      <c r="D6" s="11">
        <v>2</v>
      </c>
      <c r="E6" s="11">
        <v>1</v>
      </c>
      <c r="F6" s="11">
        <v>5</v>
      </c>
      <c r="G6" s="11">
        <v>1</v>
      </c>
      <c r="H6" s="11">
        <v>4</v>
      </c>
      <c r="I6" s="11">
        <v>8</v>
      </c>
      <c r="J6" s="11">
        <f t="shared" si="0"/>
        <v>24</v>
      </c>
      <c r="K6" s="36">
        <f t="shared" si="1"/>
        <v>3840</v>
      </c>
    </row>
    <row r="7" spans="1:12">
      <c r="A7" s="9">
        <v>1.05</v>
      </c>
      <c r="B7" t="s">
        <v>5</v>
      </c>
      <c r="C7" s="11">
        <v>3</v>
      </c>
      <c r="D7" s="11">
        <v>2</v>
      </c>
      <c r="E7" s="11">
        <v>0</v>
      </c>
      <c r="F7" s="11">
        <v>4</v>
      </c>
      <c r="G7" s="11">
        <v>0</v>
      </c>
      <c r="H7" s="11">
        <v>4</v>
      </c>
      <c r="I7" s="11">
        <v>8</v>
      </c>
      <c r="J7" s="11">
        <f t="shared" si="0"/>
        <v>21</v>
      </c>
      <c r="K7" s="36">
        <f t="shared" si="1"/>
        <v>3360</v>
      </c>
    </row>
    <row r="8" spans="1:12">
      <c r="A8" s="9">
        <v>1.06</v>
      </c>
      <c r="B8" t="s">
        <v>6</v>
      </c>
      <c r="C8" s="11">
        <v>3</v>
      </c>
      <c r="D8" s="11">
        <v>1</v>
      </c>
      <c r="E8" s="11">
        <v>3</v>
      </c>
      <c r="F8" s="11">
        <v>5</v>
      </c>
      <c r="G8" s="11">
        <v>1</v>
      </c>
      <c r="H8" s="11">
        <v>4</v>
      </c>
      <c r="I8" s="11">
        <v>8</v>
      </c>
      <c r="J8" s="11">
        <f t="shared" si="0"/>
        <v>25</v>
      </c>
      <c r="K8" s="36">
        <f t="shared" si="1"/>
        <v>4000</v>
      </c>
    </row>
    <row r="9" spans="1:12">
      <c r="A9" s="9">
        <v>1.07</v>
      </c>
      <c r="B9" t="s">
        <v>7</v>
      </c>
      <c r="C9" s="11">
        <v>3</v>
      </c>
      <c r="D9" s="11">
        <v>1</v>
      </c>
      <c r="E9" s="11">
        <v>1</v>
      </c>
      <c r="F9" s="11">
        <v>5</v>
      </c>
      <c r="G9" s="11">
        <v>1</v>
      </c>
      <c r="H9" s="11">
        <v>4</v>
      </c>
      <c r="I9" s="11">
        <v>8</v>
      </c>
      <c r="J9" s="11">
        <f t="shared" si="0"/>
        <v>23</v>
      </c>
      <c r="K9" s="36">
        <f t="shared" si="1"/>
        <v>3680</v>
      </c>
    </row>
    <row r="10" spans="1:12">
      <c r="A10" s="9">
        <v>1.08</v>
      </c>
      <c r="B10" s="35" t="s">
        <v>51</v>
      </c>
      <c r="C10" s="37" t="s">
        <v>46</v>
      </c>
      <c r="D10" s="37" t="s">
        <v>46</v>
      </c>
      <c r="E10" s="37" t="s">
        <v>46</v>
      </c>
      <c r="F10" s="37" t="s">
        <v>46</v>
      </c>
      <c r="G10" s="37" t="s">
        <v>46</v>
      </c>
      <c r="H10" s="37" t="s">
        <v>46</v>
      </c>
      <c r="I10" s="37" t="s">
        <v>46</v>
      </c>
      <c r="J10" s="37" t="s">
        <v>46</v>
      </c>
      <c r="K10" s="39" t="s">
        <v>46</v>
      </c>
    </row>
    <row r="11" spans="1:12">
      <c r="A11" s="9">
        <v>1.0900000000000001</v>
      </c>
      <c r="B11" t="s">
        <v>8</v>
      </c>
      <c r="C11" s="11">
        <v>3</v>
      </c>
      <c r="D11" s="11">
        <v>1</v>
      </c>
      <c r="E11" s="11">
        <v>1</v>
      </c>
      <c r="F11" s="11">
        <v>4</v>
      </c>
      <c r="G11" s="11">
        <v>1</v>
      </c>
      <c r="H11" s="11">
        <v>4</v>
      </c>
      <c r="I11" s="11">
        <v>8</v>
      </c>
      <c r="J11" s="11">
        <f>SUM(C11:I11)</f>
        <v>22</v>
      </c>
      <c r="K11" s="36">
        <f>J11*$L$1</f>
        <v>3520</v>
      </c>
    </row>
    <row r="12" spans="1:12">
      <c r="A12" s="9">
        <v>1.1000000000000001</v>
      </c>
      <c r="B12" t="s">
        <v>9</v>
      </c>
      <c r="C12" s="11">
        <v>3</v>
      </c>
      <c r="D12" s="11">
        <v>1</v>
      </c>
      <c r="E12" s="11">
        <v>1</v>
      </c>
      <c r="F12" s="11">
        <v>4</v>
      </c>
      <c r="G12" s="11">
        <v>1</v>
      </c>
      <c r="H12" s="11">
        <v>4</v>
      </c>
      <c r="I12" s="11">
        <v>8</v>
      </c>
      <c r="J12" s="11">
        <f>SUM(C12:I12)</f>
        <v>22</v>
      </c>
      <c r="K12" s="36">
        <f>J12*$L$1</f>
        <v>3520</v>
      </c>
    </row>
    <row r="13" spans="1:12">
      <c r="A13" s="9">
        <v>1.1100000000000001</v>
      </c>
      <c r="B13" t="s">
        <v>10</v>
      </c>
      <c r="C13" s="11">
        <v>3</v>
      </c>
      <c r="D13" s="11">
        <v>1</v>
      </c>
      <c r="E13" s="11">
        <v>1</v>
      </c>
      <c r="F13" s="11">
        <v>4</v>
      </c>
      <c r="G13" s="11">
        <v>1</v>
      </c>
      <c r="H13" s="11">
        <v>4</v>
      </c>
      <c r="I13" s="11">
        <v>8</v>
      </c>
      <c r="J13" s="11">
        <f>SUM(C13:I13)</f>
        <v>22</v>
      </c>
      <c r="K13" s="36">
        <f>J13*$L$1</f>
        <v>3520</v>
      </c>
    </row>
    <row r="14" spans="1:12">
      <c r="A14" s="9">
        <v>1.1200000000000001</v>
      </c>
      <c r="B14" t="s">
        <v>44</v>
      </c>
      <c r="C14" s="11">
        <v>3</v>
      </c>
      <c r="D14" s="11">
        <v>1</v>
      </c>
      <c r="E14" s="11">
        <v>1</v>
      </c>
      <c r="F14" s="11">
        <v>4</v>
      </c>
      <c r="G14" s="11">
        <v>1</v>
      </c>
      <c r="H14" s="11">
        <v>4</v>
      </c>
      <c r="I14" s="11">
        <v>8</v>
      </c>
      <c r="J14" s="11">
        <f>SUM(C14:I14)</f>
        <v>22</v>
      </c>
      <c r="K14" s="36">
        <f>J14*$L$1</f>
        <v>3520</v>
      </c>
    </row>
    <row r="15" spans="1:12">
      <c r="A15" s="12"/>
      <c r="B15" s="12" t="s">
        <v>45</v>
      </c>
      <c r="C15" s="14">
        <f>SUM(C3:C14)</f>
        <v>31</v>
      </c>
      <c r="D15" s="14">
        <f t="shared" ref="D15:H15" si="2">SUM(D3:D14)</f>
        <v>13</v>
      </c>
      <c r="E15" s="14">
        <f t="shared" si="2"/>
        <v>15</v>
      </c>
      <c r="F15" s="14">
        <f t="shared" si="2"/>
        <v>55</v>
      </c>
      <c r="G15" s="14">
        <f t="shared" si="2"/>
        <v>10</v>
      </c>
      <c r="H15" s="14">
        <f t="shared" si="2"/>
        <v>44</v>
      </c>
      <c r="I15" s="14">
        <f t="shared" ref="I15" si="3">SUM(I3:I14)</f>
        <v>88</v>
      </c>
      <c r="J15" s="14">
        <f>SUM(C15:I15)</f>
        <v>256</v>
      </c>
      <c r="K15" s="40">
        <f>J15*$L$1</f>
        <v>40960</v>
      </c>
    </row>
    <row r="16" spans="1:12" ht="16" customHeight="1">
      <c r="A16" s="15">
        <v>2</v>
      </c>
      <c r="B16" s="16" t="s">
        <v>11</v>
      </c>
      <c r="C16" s="17"/>
      <c r="D16" s="18"/>
      <c r="E16" s="18"/>
      <c r="F16" s="18"/>
      <c r="G16" s="18"/>
      <c r="H16" s="18"/>
      <c r="I16" s="18"/>
      <c r="J16" s="16"/>
      <c r="K16" s="16"/>
    </row>
    <row r="17" spans="1:15" ht="16" customHeight="1">
      <c r="A17" s="15">
        <v>2.1</v>
      </c>
      <c r="B17" t="s">
        <v>49</v>
      </c>
      <c r="C17" s="49">
        <v>3</v>
      </c>
      <c r="D17" s="49">
        <v>1</v>
      </c>
      <c r="E17" s="49">
        <v>1</v>
      </c>
      <c r="F17" s="49">
        <v>4</v>
      </c>
      <c r="G17" s="49">
        <v>1</v>
      </c>
      <c r="H17" s="49">
        <v>4</v>
      </c>
      <c r="I17" s="49">
        <v>8</v>
      </c>
      <c r="J17" s="49">
        <f>SUM(C17:I17)</f>
        <v>22</v>
      </c>
      <c r="K17" s="51">
        <f>J17*$L$1</f>
        <v>3520</v>
      </c>
    </row>
    <row r="18" spans="1:15" ht="16" customHeight="1">
      <c r="A18" s="7">
        <v>2.2000000000000002</v>
      </c>
      <c r="B18" t="s">
        <v>12</v>
      </c>
      <c r="C18" s="37" t="s">
        <v>46</v>
      </c>
      <c r="D18" s="37" t="s">
        <v>46</v>
      </c>
      <c r="E18" s="37" t="s">
        <v>46</v>
      </c>
      <c r="F18" s="37" t="s">
        <v>46</v>
      </c>
      <c r="G18" s="37" t="s">
        <v>46</v>
      </c>
      <c r="H18" s="37" t="s">
        <v>46</v>
      </c>
      <c r="I18" s="37" t="s">
        <v>46</v>
      </c>
      <c r="J18" s="37" t="s">
        <v>46</v>
      </c>
      <c r="K18" s="48"/>
      <c r="L18" s="58"/>
    </row>
    <row r="19" spans="1:15">
      <c r="A19" s="7">
        <v>2.2999999999999998</v>
      </c>
      <c r="B19" t="s">
        <v>13</v>
      </c>
      <c r="C19" s="11">
        <v>3</v>
      </c>
      <c r="D19" s="11">
        <v>1</v>
      </c>
      <c r="E19" s="11">
        <v>1</v>
      </c>
      <c r="F19" s="11">
        <v>4</v>
      </c>
      <c r="G19" s="11">
        <v>1</v>
      </c>
      <c r="H19" s="11">
        <v>4</v>
      </c>
      <c r="I19" s="11">
        <v>8</v>
      </c>
      <c r="J19" s="49">
        <f>SUM(C19:I19)</f>
        <v>22</v>
      </c>
      <c r="K19" s="51">
        <f>J19*$L$1</f>
        <v>3520</v>
      </c>
      <c r="O19" s="1"/>
    </row>
    <row r="20" spans="1:15">
      <c r="A20" s="7">
        <v>2.4</v>
      </c>
      <c r="B20" t="s">
        <v>14</v>
      </c>
      <c r="C20" s="11">
        <v>3</v>
      </c>
      <c r="D20" s="11">
        <v>1</v>
      </c>
      <c r="E20" s="11">
        <v>1</v>
      </c>
      <c r="F20" s="11">
        <v>4</v>
      </c>
      <c r="G20" s="11">
        <v>1</v>
      </c>
      <c r="H20" s="11">
        <v>4</v>
      </c>
      <c r="I20" s="11">
        <v>8</v>
      </c>
      <c r="J20" s="49">
        <f>SUM(C20:I20)</f>
        <v>22</v>
      </c>
      <c r="K20" s="51">
        <f t="shared" ref="K20:K21" si="4">J20*$L$1</f>
        <v>3520</v>
      </c>
      <c r="O20" s="1"/>
    </row>
    <row r="21" spans="1:15">
      <c r="A21" s="7">
        <v>2.5</v>
      </c>
      <c r="B21" t="s">
        <v>15</v>
      </c>
      <c r="C21" s="11">
        <v>3</v>
      </c>
      <c r="D21" s="11">
        <v>1</v>
      </c>
      <c r="E21" s="11">
        <v>1</v>
      </c>
      <c r="F21" s="11">
        <v>4</v>
      </c>
      <c r="G21" s="11">
        <v>1</v>
      </c>
      <c r="H21" s="11">
        <v>4</v>
      </c>
      <c r="I21" s="11">
        <v>8</v>
      </c>
      <c r="J21" s="49">
        <f>SUM(C21:I21)</f>
        <v>22</v>
      </c>
      <c r="K21" s="51">
        <f t="shared" si="4"/>
        <v>3520</v>
      </c>
      <c r="O21" s="1"/>
    </row>
    <row r="22" spans="1:15">
      <c r="A22" s="15"/>
      <c r="B22" s="15" t="s">
        <v>45</v>
      </c>
      <c r="C22" s="18">
        <f t="shared" ref="C22:J22" si="5">SUM(C17:C21)</f>
        <v>12</v>
      </c>
      <c r="D22" s="18">
        <f t="shared" si="5"/>
        <v>4</v>
      </c>
      <c r="E22" s="18">
        <f t="shared" si="5"/>
        <v>4</v>
      </c>
      <c r="F22" s="18">
        <f t="shared" si="5"/>
        <v>16</v>
      </c>
      <c r="G22" s="18">
        <f t="shared" si="5"/>
        <v>4</v>
      </c>
      <c r="H22" s="18">
        <f t="shared" si="5"/>
        <v>16</v>
      </c>
      <c r="I22" s="18">
        <f t="shared" si="5"/>
        <v>32</v>
      </c>
      <c r="J22" s="18">
        <f t="shared" si="5"/>
        <v>88</v>
      </c>
      <c r="K22" s="50">
        <f>SUM(K18:K21)</f>
        <v>10560</v>
      </c>
    </row>
    <row r="23" spans="1:15">
      <c r="A23" s="19">
        <v>3</v>
      </c>
      <c r="B23" s="20" t="s">
        <v>16</v>
      </c>
      <c r="C23" s="21"/>
      <c r="D23" s="22"/>
      <c r="E23" s="22"/>
      <c r="F23" s="22"/>
      <c r="G23" s="22"/>
      <c r="H23" s="22"/>
      <c r="I23" s="22"/>
      <c r="J23" s="20"/>
      <c r="K23" s="20"/>
    </row>
    <row r="24" spans="1:15">
      <c r="A24" s="5">
        <v>3.1</v>
      </c>
      <c r="B24" t="s">
        <v>17</v>
      </c>
      <c r="C24" s="11">
        <v>3</v>
      </c>
      <c r="D24" s="11">
        <v>2</v>
      </c>
      <c r="E24" s="11">
        <v>1</v>
      </c>
      <c r="F24" s="11">
        <v>10</v>
      </c>
      <c r="G24" s="11">
        <v>1</v>
      </c>
      <c r="H24" s="11">
        <v>4</v>
      </c>
      <c r="I24" s="11">
        <v>8</v>
      </c>
      <c r="J24" s="11">
        <f t="shared" ref="J24:J31" si="6">SUM(C24:I24)</f>
        <v>29</v>
      </c>
      <c r="K24" s="38">
        <f t="shared" ref="K24:K31" si="7">J24*$L$1</f>
        <v>4640</v>
      </c>
    </row>
    <row r="25" spans="1:15">
      <c r="A25" s="5">
        <v>3.2</v>
      </c>
      <c r="B25" t="s">
        <v>18</v>
      </c>
      <c r="C25" s="11">
        <v>3</v>
      </c>
      <c r="D25" s="11">
        <v>1</v>
      </c>
      <c r="E25" s="11">
        <v>0</v>
      </c>
      <c r="F25" s="11">
        <v>5</v>
      </c>
      <c r="G25" s="11">
        <v>1</v>
      </c>
      <c r="H25" s="11">
        <v>4</v>
      </c>
      <c r="I25" s="11">
        <v>8</v>
      </c>
      <c r="J25" s="11">
        <f t="shared" si="6"/>
        <v>22</v>
      </c>
      <c r="K25" s="38">
        <f t="shared" si="7"/>
        <v>3520</v>
      </c>
    </row>
    <row r="26" spans="1:15">
      <c r="A26" s="5">
        <v>3.3</v>
      </c>
      <c r="B26" t="s">
        <v>19</v>
      </c>
      <c r="C26" s="11">
        <v>3</v>
      </c>
      <c r="D26" s="11">
        <v>2</v>
      </c>
      <c r="E26" s="11">
        <v>1</v>
      </c>
      <c r="F26" s="11">
        <v>4</v>
      </c>
      <c r="G26" s="11">
        <v>1</v>
      </c>
      <c r="H26" s="11">
        <v>4</v>
      </c>
      <c r="I26" s="11">
        <v>8</v>
      </c>
      <c r="J26" s="11">
        <f t="shared" si="6"/>
        <v>23</v>
      </c>
      <c r="K26" s="38">
        <f t="shared" si="7"/>
        <v>3680</v>
      </c>
    </row>
    <row r="27" spans="1:15">
      <c r="A27" s="5">
        <v>3.4</v>
      </c>
      <c r="B27" t="s">
        <v>48</v>
      </c>
      <c r="C27" s="11">
        <v>3</v>
      </c>
      <c r="D27" s="11">
        <v>1</v>
      </c>
      <c r="E27" s="11">
        <v>0</v>
      </c>
      <c r="F27" s="11">
        <v>4</v>
      </c>
      <c r="G27" s="11">
        <v>1</v>
      </c>
      <c r="H27" s="11">
        <v>4</v>
      </c>
      <c r="I27" s="11">
        <v>8</v>
      </c>
      <c r="J27" s="11">
        <f t="shared" si="6"/>
        <v>21</v>
      </c>
      <c r="K27" s="38">
        <f t="shared" si="7"/>
        <v>3360</v>
      </c>
    </row>
    <row r="28" spans="1:15">
      <c r="A28" s="5">
        <v>3.5</v>
      </c>
      <c r="B28" t="s">
        <v>20</v>
      </c>
      <c r="C28" s="11">
        <v>3</v>
      </c>
      <c r="D28" s="11">
        <v>1</v>
      </c>
      <c r="E28" s="11">
        <v>1</v>
      </c>
      <c r="F28" s="11">
        <v>6</v>
      </c>
      <c r="G28" s="11">
        <v>1</v>
      </c>
      <c r="H28" s="11">
        <v>4</v>
      </c>
      <c r="I28" s="11">
        <v>8</v>
      </c>
      <c r="J28" s="11">
        <f t="shared" si="6"/>
        <v>24</v>
      </c>
      <c r="K28" s="38">
        <f t="shared" si="7"/>
        <v>3840</v>
      </c>
    </row>
    <row r="29" spans="1:15">
      <c r="A29" s="5">
        <v>3.6</v>
      </c>
      <c r="B29" t="s">
        <v>21</v>
      </c>
      <c r="C29" s="11">
        <v>3</v>
      </c>
      <c r="D29" s="11">
        <v>2</v>
      </c>
      <c r="E29" s="11">
        <v>1</v>
      </c>
      <c r="F29" s="11">
        <v>16</v>
      </c>
      <c r="G29" s="11">
        <v>1</v>
      </c>
      <c r="H29" s="11">
        <v>8</v>
      </c>
      <c r="I29" s="11">
        <v>12</v>
      </c>
      <c r="J29" s="11">
        <f t="shared" si="6"/>
        <v>43</v>
      </c>
      <c r="K29" s="38">
        <f t="shared" si="7"/>
        <v>6880</v>
      </c>
    </row>
    <row r="30" spans="1:15">
      <c r="A30" s="5">
        <v>3.7</v>
      </c>
      <c r="B30" t="s">
        <v>22</v>
      </c>
      <c r="C30" s="11">
        <v>3</v>
      </c>
      <c r="D30" s="11">
        <v>1</v>
      </c>
      <c r="E30" s="11">
        <v>1</v>
      </c>
      <c r="F30" s="11">
        <v>5</v>
      </c>
      <c r="G30" s="11">
        <v>1</v>
      </c>
      <c r="H30" s="11">
        <v>4</v>
      </c>
      <c r="I30" s="11">
        <v>8</v>
      </c>
      <c r="J30" s="11">
        <f t="shared" si="6"/>
        <v>23</v>
      </c>
      <c r="K30" s="38">
        <f t="shared" si="7"/>
        <v>3680</v>
      </c>
    </row>
    <row r="31" spans="1:15">
      <c r="A31" s="19"/>
      <c r="B31" s="19" t="s">
        <v>45</v>
      </c>
      <c r="C31" s="22">
        <f>SUM(C24:C30)</f>
        <v>21</v>
      </c>
      <c r="D31" s="22">
        <f t="shared" ref="D31:I31" si="8">SUM(D24:D30)</f>
        <v>10</v>
      </c>
      <c r="E31" s="22">
        <f t="shared" si="8"/>
        <v>5</v>
      </c>
      <c r="F31" s="22">
        <f t="shared" si="8"/>
        <v>50</v>
      </c>
      <c r="G31" s="22">
        <f t="shared" si="8"/>
        <v>7</v>
      </c>
      <c r="H31" s="22">
        <f t="shared" si="8"/>
        <v>32</v>
      </c>
      <c r="I31" s="22">
        <f t="shared" si="8"/>
        <v>60</v>
      </c>
      <c r="J31" s="22">
        <f t="shared" si="6"/>
        <v>185</v>
      </c>
      <c r="K31" s="41">
        <f t="shared" si="7"/>
        <v>29600</v>
      </c>
    </row>
    <row r="32" spans="1:15">
      <c r="A32" s="23">
        <v>4</v>
      </c>
      <c r="B32" s="24" t="s">
        <v>23</v>
      </c>
      <c r="C32" s="25"/>
      <c r="D32" s="26"/>
      <c r="E32" s="26"/>
      <c r="F32" s="26"/>
      <c r="G32" s="26"/>
      <c r="H32" s="26"/>
      <c r="I32" s="26"/>
      <c r="J32" s="24"/>
      <c r="K32" s="24"/>
    </row>
    <row r="33" spans="1:11">
      <c r="A33" s="6">
        <v>4.0999999999999996</v>
      </c>
      <c r="B33" t="s">
        <v>24</v>
      </c>
      <c r="C33" s="11">
        <v>3</v>
      </c>
      <c r="D33" s="11">
        <v>2</v>
      </c>
      <c r="E33" s="11">
        <v>2</v>
      </c>
      <c r="F33" s="11">
        <v>8</v>
      </c>
      <c r="G33" s="11">
        <v>2</v>
      </c>
      <c r="H33" s="11">
        <v>3</v>
      </c>
      <c r="I33" s="11">
        <v>8</v>
      </c>
      <c r="J33" s="11">
        <f>SUM(C33:I33)</f>
        <v>28</v>
      </c>
      <c r="K33" s="43">
        <f>J33*$L$1</f>
        <v>4480</v>
      </c>
    </row>
    <row r="34" spans="1:11">
      <c r="A34" s="6">
        <v>4.2</v>
      </c>
      <c r="B34" t="s">
        <v>25</v>
      </c>
      <c r="C34" s="11">
        <v>3</v>
      </c>
      <c r="D34" s="11">
        <v>2</v>
      </c>
      <c r="E34" s="11">
        <v>2</v>
      </c>
      <c r="F34" s="11">
        <v>16</v>
      </c>
      <c r="G34" s="11">
        <v>2</v>
      </c>
      <c r="H34" s="11">
        <v>8</v>
      </c>
      <c r="I34" s="11">
        <v>12</v>
      </c>
      <c r="J34" s="11">
        <f>SUM(C34:I34)</f>
        <v>45</v>
      </c>
      <c r="K34" s="43">
        <f>J34*$L$1</f>
        <v>7200</v>
      </c>
    </row>
    <row r="35" spans="1:11">
      <c r="A35" s="23"/>
      <c r="B35" s="23" t="s">
        <v>45</v>
      </c>
      <c r="C35" s="26">
        <f>SUM(C33:C34)</f>
        <v>6</v>
      </c>
      <c r="D35" s="26">
        <f t="shared" ref="D35:J35" si="9">SUM(D33:D34)</f>
        <v>4</v>
      </c>
      <c r="E35" s="26">
        <f t="shared" si="9"/>
        <v>4</v>
      </c>
      <c r="F35" s="26">
        <f t="shared" si="9"/>
        <v>24</v>
      </c>
      <c r="G35" s="26">
        <f t="shared" si="9"/>
        <v>4</v>
      </c>
      <c r="H35" s="26">
        <f t="shared" si="9"/>
        <v>11</v>
      </c>
      <c r="I35" s="26">
        <f t="shared" si="9"/>
        <v>20</v>
      </c>
      <c r="J35" s="26">
        <f t="shared" si="9"/>
        <v>73</v>
      </c>
      <c r="K35" s="42">
        <f>J35*$L$1</f>
        <v>11680</v>
      </c>
    </row>
    <row r="36" spans="1:11">
      <c r="A36" s="27">
        <v>5</v>
      </c>
      <c r="B36" s="27" t="s">
        <v>26</v>
      </c>
      <c r="C36" s="29"/>
      <c r="D36" s="30"/>
      <c r="E36" s="30"/>
      <c r="F36" s="30"/>
      <c r="G36" s="30"/>
      <c r="H36" s="30"/>
      <c r="I36" s="30"/>
      <c r="J36" s="28"/>
      <c r="K36" s="28"/>
    </row>
    <row r="37" spans="1:11">
      <c r="A37" s="4">
        <v>5.0999999999999996</v>
      </c>
      <c r="B37" t="s">
        <v>27</v>
      </c>
      <c r="C37" s="11">
        <v>3</v>
      </c>
      <c r="D37" s="11">
        <v>1</v>
      </c>
      <c r="E37" s="11">
        <v>1</v>
      </c>
      <c r="F37" s="11">
        <v>6</v>
      </c>
      <c r="G37" s="11">
        <v>1</v>
      </c>
      <c r="H37" s="11">
        <v>3</v>
      </c>
      <c r="I37" s="11">
        <v>8</v>
      </c>
      <c r="J37" s="11">
        <f>SUM(C37:I37)</f>
        <v>23</v>
      </c>
      <c r="K37" s="44">
        <f>J37*$L$1</f>
        <v>3680</v>
      </c>
    </row>
    <row r="38" spans="1:11">
      <c r="A38" s="4">
        <v>5.2</v>
      </c>
      <c r="B38" t="s">
        <v>28</v>
      </c>
      <c r="C38" s="11">
        <v>3</v>
      </c>
      <c r="D38" s="11">
        <v>1</v>
      </c>
      <c r="E38" s="11">
        <v>1</v>
      </c>
      <c r="F38" s="11">
        <v>6</v>
      </c>
      <c r="G38" s="11">
        <v>1</v>
      </c>
      <c r="H38" s="11">
        <v>4</v>
      </c>
      <c r="I38" s="11">
        <v>8</v>
      </c>
      <c r="J38" s="11">
        <f>SUM(C38:I38)</f>
        <v>24</v>
      </c>
      <c r="K38" s="44">
        <f>J38*$L$1</f>
        <v>3840</v>
      </c>
    </row>
    <row r="39" spans="1:11">
      <c r="A39" s="4">
        <v>5.3</v>
      </c>
      <c r="B39" t="s">
        <v>29</v>
      </c>
      <c r="C39" s="11">
        <v>3</v>
      </c>
      <c r="D39" s="11">
        <v>1</v>
      </c>
      <c r="E39" s="11">
        <v>1</v>
      </c>
      <c r="F39" s="11">
        <v>4</v>
      </c>
      <c r="G39" s="11">
        <v>1</v>
      </c>
      <c r="H39" s="11">
        <v>4</v>
      </c>
      <c r="I39" s="11">
        <v>8</v>
      </c>
      <c r="J39" s="11">
        <f>SUM(C39:I39)</f>
        <v>22</v>
      </c>
      <c r="K39" s="44">
        <f>J39*$L$1</f>
        <v>3520</v>
      </c>
    </row>
    <row r="40" spans="1:11">
      <c r="A40" s="4">
        <v>5.4</v>
      </c>
      <c r="B40" t="s">
        <v>30</v>
      </c>
      <c r="C40" s="11">
        <v>3</v>
      </c>
      <c r="D40" s="11">
        <v>1</v>
      </c>
      <c r="E40" s="11">
        <v>1</v>
      </c>
      <c r="F40" s="11">
        <v>6</v>
      </c>
      <c r="G40" s="11">
        <v>1</v>
      </c>
      <c r="H40" s="11">
        <v>4</v>
      </c>
      <c r="I40" s="11">
        <v>8</v>
      </c>
      <c r="J40" s="11">
        <f>SUM(C40:I40)</f>
        <v>24</v>
      </c>
      <c r="K40" s="44">
        <f>J40*$L$1</f>
        <v>3840</v>
      </c>
    </row>
    <row r="41" spans="1:11">
      <c r="A41" s="27"/>
      <c r="B41" s="27" t="s">
        <v>45</v>
      </c>
      <c r="C41" s="30">
        <f>SUM(C37:C40)</f>
        <v>12</v>
      </c>
      <c r="D41" s="30">
        <f t="shared" ref="D41:J41" si="10">SUM(D37:D40)</f>
        <v>4</v>
      </c>
      <c r="E41" s="30">
        <f t="shared" si="10"/>
        <v>4</v>
      </c>
      <c r="F41" s="30">
        <f t="shared" si="10"/>
        <v>22</v>
      </c>
      <c r="G41" s="30">
        <f t="shared" si="10"/>
        <v>4</v>
      </c>
      <c r="H41" s="30">
        <f t="shared" si="10"/>
        <v>15</v>
      </c>
      <c r="I41" s="30">
        <f t="shared" si="10"/>
        <v>32</v>
      </c>
      <c r="J41" s="30">
        <f t="shared" si="10"/>
        <v>93</v>
      </c>
      <c r="K41" s="46">
        <f>J41*$L$1</f>
        <v>14880</v>
      </c>
    </row>
    <row r="42" spans="1:11">
      <c r="A42" s="31">
        <v>6</v>
      </c>
      <c r="B42" s="32" t="s">
        <v>31</v>
      </c>
      <c r="C42" s="33"/>
      <c r="D42" s="34"/>
      <c r="E42" s="34"/>
      <c r="F42" s="34"/>
      <c r="G42" s="34"/>
      <c r="H42" s="34"/>
      <c r="I42" s="34"/>
      <c r="J42" s="32"/>
      <c r="K42" s="32"/>
    </row>
    <row r="43" spans="1:11">
      <c r="A43" s="3">
        <v>6.1</v>
      </c>
      <c r="B43" t="s">
        <v>32</v>
      </c>
      <c r="C43" s="11">
        <v>3</v>
      </c>
      <c r="D43" s="11">
        <v>1</v>
      </c>
      <c r="E43" s="11">
        <v>1</v>
      </c>
      <c r="F43" s="11">
        <v>5</v>
      </c>
      <c r="G43" s="11">
        <v>1</v>
      </c>
      <c r="H43" s="11">
        <v>4</v>
      </c>
      <c r="I43" s="11">
        <v>8</v>
      </c>
      <c r="J43" s="11">
        <f>SUM(C43:I43)</f>
        <v>23</v>
      </c>
      <c r="K43" s="45">
        <f>J43*$L$1</f>
        <v>3680</v>
      </c>
    </row>
    <row r="44" spans="1:11">
      <c r="A44" s="3">
        <v>6.2</v>
      </c>
      <c r="B44" t="s">
        <v>33</v>
      </c>
      <c r="C44" s="11">
        <v>3</v>
      </c>
      <c r="D44" s="11">
        <v>1</v>
      </c>
      <c r="E44" s="11">
        <v>1</v>
      </c>
      <c r="F44" s="11">
        <v>5</v>
      </c>
      <c r="G44" s="11">
        <v>1</v>
      </c>
      <c r="H44" s="11">
        <v>4</v>
      </c>
      <c r="I44" s="11">
        <v>8</v>
      </c>
      <c r="J44" s="11">
        <f>SUM(C44:I44)</f>
        <v>23</v>
      </c>
      <c r="K44" s="45">
        <f>J44*$L$1</f>
        <v>3680</v>
      </c>
    </row>
    <row r="45" spans="1:11">
      <c r="A45" s="3">
        <v>6.3</v>
      </c>
      <c r="B45" t="s">
        <v>34</v>
      </c>
      <c r="C45" s="11">
        <v>3</v>
      </c>
      <c r="D45" s="11">
        <v>1</v>
      </c>
      <c r="E45" s="11">
        <v>1</v>
      </c>
      <c r="F45" s="11">
        <v>8</v>
      </c>
      <c r="G45" s="11">
        <v>1</v>
      </c>
      <c r="H45" s="11">
        <v>4</v>
      </c>
      <c r="I45" s="11">
        <v>8</v>
      </c>
      <c r="J45" s="11">
        <f>SUM(C45:I45)</f>
        <v>26</v>
      </c>
      <c r="K45" s="45">
        <f>J45*$L$1</f>
        <v>4160</v>
      </c>
    </row>
    <row r="46" spans="1:11">
      <c r="A46" s="3">
        <v>6.4</v>
      </c>
      <c r="B46" t="s">
        <v>35</v>
      </c>
      <c r="C46" s="11">
        <v>3</v>
      </c>
      <c r="D46" s="11">
        <v>1</v>
      </c>
      <c r="E46" s="11">
        <v>1</v>
      </c>
      <c r="F46" s="11">
        <v>5</v>
      </c>
      <c r="G46" s="11">
        <v>1</v>
      </c>
      <c r="H46" s="11">
        <v>4</v>
      </c>
      <c r="I46" s="11">
        <v>8</v>
      </c>
      <c r="J46" s="11">
        <f>SUM(C46:I46)</f>
        <v>23</v>
      </c>
      <c r="K46" s="45">
        <f>J46*$L$1</f>
        <v>3680</v>
      </c>
    </row>
    <row r="47" spans="1:11">
      <c r="A47" s="31"/>
      <c r="B47" s="31" t="s">
        <v>45</v>
      </c>
      <c r="C47" s="34">
        <f>SUM(C43:C46)</f>
        <v>12</v>
      </c>
      <c r="D47" s="34">
        <f t="shared" ref="D47:J47" si="11">SUM(D43:D46)</f>
        <v>4</v>
      </c>
      <c r="E47" s="34">
        <f t="shared" si="11"/>
        <v>4</v>
      </c>
      <c r="F47" s="34">
        <f t="shared" si="11"/>
        <v>23</v>
      </c>
      <c r="G47" s="34">
        <f t="shared" si="11"/>
        <v>4</v>
      </c>
      <c r="H47" s="34">
        <f t="shared" si="11"/>
        <v>16</v>
      </c>
      <c r="I47" s="34">
        <f t="shared" si="11"/>
        <v>32</v>
      </c>
      <c r="J47" s="34">
        <f t="shared" si="11"/>
        <v>95</v>
      </c>
      <c r="K47" s="47">
        <f>J47*$L$1</f>
        <v>15200</v>
      </c>
    </row>
    <row r="48" spans="1:11">
      <c r="A48" s="70">
        <v>7</v>
      </c>
      <c r="B48" s="71" t="s">
        <v>52</v>
      </c>
      <c r="C48" s="72"/>
      <c r="D48" s="73"/>
      <c r="E48" s="73"/>
      <c r="F48" s="73"/>
      <c r="G48" s="73"/>
      <c r="H48" s="73"/>
      <c r="I48" s="73"/>
      <c r="J48" s="71"/>
      <c r="K48" s="71"/>
    </row>
    <row r="49" spans="1:12">
      <c r="A49" s="59">
        <v>7.1</v>
      </c>
      <c r="B49" s="63" t="s">
        <v>53</v>
      </c>
      <c r="C49" s="60"/>
      <c r="D49" s="61"/>
      <c r="E49" s="61"/>
      <c r="F49" s="61"/>
      <c r="G49" s="61"/>
      <c r="H49" s="61"/>
      <c r="I49" s="61"/>
      <c r="J49" s="65">
        <v>20</v>
      </c>
      <c r="K49" s="66">
        <f>J49*$L$1</f>
        <v>3200</v>
      </c>
    </row>
    <row r="50" spans="1:12">
      <c r="A50" s="59">
        <v>7.2</v>
      </c>
      <c r="B50" s="62" t="s">
        <v>54</v>
      </c>
      <c r="C50" s="10"/>
      <c r="D50" s="11"/>
      <c r="E50" s="11"/>
      <c r="F50" s="11"/>
      <c r="G50" s="11"/>
      <c r="H50" s="11"/>
      <c r="I50" s="11"/>
      <c r="J50">
        <v>0</v>
      </c>
      <c r="K50" s="66">
        <f>J50*$L$1</f>
        <v>0</v>
      </c>
    </row>
    <row r="51" spans="1:12">
      <c r="A51" s="56">
        <v>7.3</v>
      </c>
      <c r="B51" s="64" t="s">
        <v>50</v>
      </c>
      <c r="C51" s="64"/>
      <c r="D51" s="64"/>
      <c r="E51" s="64"/>
      <c r="F51" s="64"/>
      <c r="G51" s="64"/>
      <c r="H51" s="64"/>
      <c r="I51" s="64"/>
      <c r="J51" s="49">
        <v>40</v>
      </c>
      <c r="K51" s="57">
        <f>J51*L1</f>
        <v>6400</v>
      </c>
    </row>
    <row r="52" spans="1:12">
      <c r="A52" s="70"/>
      <c r="B52" s="71"/>
      <c r="C52" s="71"/>
      <c r="D52" s="71"/>
      <c r="E52" s="71"/>
      <c r="F52" s="71"/>
      <c r="G52" s="71"/>
      <c r="H52" s="71"/>
      <c r="I52" s="71"/>
      <c r="J52" s="73">
        <f>SUM(J49:J51)</f>
        <v>60</v>
      </c>
      <c r="K52" s="74">
        <f>SUM(K51:K51)</f>
        <v>6400</v>
      </c>
    </row>
    <row r="53" spans="1:12">
      <c r="B53" s="8"/>
    </row>
    <row r="54" spans="1:12">
      <c r="B54" s="8"/>
    </row>
    <row r="55" spans="1:12" ht="30">
      <c r="B55" s="8"/>
      <c r="I55" s="69" t="s">
        <v>55</v>
      </c>
      <c r="J55" s="67">
        <f>J52+J47+J41+J35+J31+J22+J15</f>
        <v>850</v>
      </c>
      <c r="K55" s="68">
        <f>K52+K47+K41+K35+K31+K22+K15</f>
        <v>129280</v>
      </c>
    </row>
    <row r="56" spans="1:12">
      <c r="B56" s="8"/>
      <c r="J56" s="11">
        <f>J55/30</f>
        <v>28.333333333333332</v>
      </c>
      <c r="K56" t="s">
        <v>56</v>
      </c>
      <c r="L56" t="s">
        <v>57</v>
      </c>
    </row>
    <row r="57" spans="1:12">
      <c r="B57" s="8"/>
      <c r="J57" s="11">
        <f>J56/2</f>
        <v>14.166666666666666</v>
      </c>
      <c r="K57" t="s">
        <v>56</v>
      </c>
      <c r="L57" t="s">
        <v>58</v>
      </c>
    </row>
    <row r="58" spans="1:12">
      <c r="B58" s="8"/>
    </row>
    <row r="59" spans="1:12">
      <c r="B59" s="8"/>
    </row>
    <row r="60" spans="1:12">
      <c r="B60" s="8"/>
    </row>
    <row r="61" spans="1:12">
      <c r="B61" s="8"/>
    </row>
    <row r="62" spans="1:12">
      <c r="B62" s="8"/>
    </row>
    <row r="63" spans="1:12">
      <c r="B63" s="8"/>
    </row>
    <row r="64" spans="1:12">
      <c r="B64" s="8"/>
    </row>
    <row r="65" spans="1:2">
      <c r="B65" s="8"/>
    </row>
    <row r="66" spans="1:2">
      <c r="B66" s="8"/>
    </row>
    <row r="67" spans="1:2">
      <c r="B67" s="8"/>
    </row>
    <row r="68" spans="1:2">
      <c r="B68" s="8"/>
    </row>
    <row r="69" spans="1:2">
      <c r="B69" s="8"/>
    </row>
    <row r="70" spans="1:2">
      <c r="B70" s="8"/>
    </row>
    <row r="71" spans="1:2" ht="18" customHeight="1">
      <c r="B71" s="8"/>
    </row>
    <row r="72" spans="1:2"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A77" s="8"/>
      <c r="B77" s="8"/>
    </row>
    <row r="78" spans="1:2">
      <c r="A78" s="8"/>
    </row>
    <row r="79" spans="1:2">
      <c r="A79" s="8"/>
    </row>
  </sheetData>
  <customSheetViews>
    <customSheetView guid="{4C6FDC5E-1215-BD4C-BA9E-8779F50C08F4}" showPageBreaks="1" fitToPage="1" topLeftCell="C1">
      <selection activeCell="F3" sqref="F3"/>
      <pageSetup scale="40" fitToHeight="3" orientation="landscape" horizontalDpi="4294967292" verticalDpi="4294967292"/>
    </customSheetView>
  </customSheetViews>
  <phoneticPr fontId="9" type="noConversion"/>
  <pageMargins left="0.75000000000000011" right="0.75000000000000011" top="1" bottom="1" header="0.5" footer="0.5"/>
  <pageSetup scale="40" fitToHeight="3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Development</vt:lpstr>
    </vt:vector>
  </TitlesOfParts>
  <Company>Saint Street,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St.Clair</dc:creator>
  <cp:lastModifiedBy>Liz Dovey</cp:lastModifiedBy>
  <cp:lastPrinted>2011-12-13T20:11:35Z</cp:lastPrinted>
  <dcterms:created xsi:type="dcterms:W3CDTF">2011-12-10T23:22:02Z</dcterms:created>
  <dcterms:modified xsi:type="dcterms:W3CDTF">2011-12-21T22:42:24Z</dcterms:modified>
</cp:coreProperties>
</file>