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liveuclac-my.sharepoint.com/personal/ucbteed_ucl_ac_uk/Documents/BIOS0034 Research Project/MY DATA/"/>
    </mc:Choice>
  </mc:AlternateContent>
  <xr:revisionPtr revIDLastSave="3017" documentId="8_{2AF0D189-BAB6-4B08-A21B-A483E543DAB7}" xr6:coauthVersionLast="47" xr6:coauthVersionMax="47" xr10:uidLastSave="{434B46D6-73C1-478D-8B2B-F958C13E48BE}"/>
  <bookViews>
    <workbookView xWindow="-110" yWindow="-110" windowWidth="25180" windowHeight="16140" xr2:uid="{257C0151-F330-4AE6-A344-FCF82AF4118E}"/>
  </bookViews>
  <sheets>
    <sheet name="ABOUT" sheetId="2" r:id="rId1"/>
    <sheet name="DATA" sheetId="1" r:id="rId2"/>
    <sheet name="Codes" sheetId="3" r:id="rId3"/>
  </sheets>
  <definedNames>
    <definedName name="_xlnm._FilterDatabase" localSheetId="1" hidden="1">DATA!$A$1:$BM$91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88" i="1" l="1"/>
  <c r="BF87" i="1"/>
  <c r="BF85" i="1"/>
  <c r="BF74" i="1"/>
  <c r="BF73" i="1"/>
  <c r="BF60" i="1"/>
  <c r="BF52" i="1"/>
  <c r="BF36" i="1"/>
  <c r="BF35" i="1"/>
  <c r="BF24" i="1"/>
  <c r="BF23" i="1"/>
  <c r="V86" i="1"/>
  <c r="R86" i="1"/>
  <c r="V87" i="1"/>
  <c r="R87" i="1"/>
  <c r="V75" i="1"/>
  <c r="R75" i="1"/>
  <c r="V76" i="1"/>
  <c r="R76" i="1"/>
  <c r="V72" i="1"/>
  <c r="R72" i="1"/>
  <c r="V73" i="1"/>
  <c r="R73" i="1"/>
  <c r="V69" i="1"/>
  <c r="R69" i="1"/>
  <c r="V70" i="1"/>
  <c r="R70" i="1"/>
  <c r="V61" i="1"/>
  <c r="R61" i="1"/>
  <c r="V62" i="1"/>
  <c r="R62" i="1"/>
  <c r="V58" i="1"/>
  <c r="R58" i="1"/>
  <c r="V59" i="1"/>
  <c r="R59" i="1"/>
  <c r="V55" i="1"/>
  <c r="R55" i="1"/>
  <c r="V56" i="1"/>
  <c r="R56" i="1"/>
  <c r="V48" i="1"/>
  <c r="R48" i="1"/>
  <c r="V49" i="1"/>
  <c r="R49" i="1"/>
  <c r="V45" i="1"/>
  <c r="R45" i="1"/>
  <c r="V46" i="1"/>
  <c r="R46" i="1"/>
  <c r="V42" i="1"/>
  <c r="R42" i="1"/>
  <c r="V43" i="1"/>
  <c r="R43" i="1"/>
  <c r="V37" i="1"/>
  <c r="R37" i="1"/>
  <c r="V38" i="1"/>
  <c r="R38" i="1"/>
  <c r="V34" i="1"/>
  <c r="R34" i="1"/>
  <c r="V35" i="1"/>
  <c r="R35" i="1"/>
  <c r="V31" i="1"/>
  <c r="R31" i="1"/>
  <c r="V32" i="1"/>
  <c r="R32" i="1"/>
  <c r="V26" i="1"/>
  <c r="R26" i="1"/>
  <c r="V27" i="1"/>
  <c r="R27" i="1"/>
  <c r="V23" i="1"/>
  <c r="R23" i="1"/>
  <c r="V24" i="1"/>
  <c r="R24" i="1"/>
  <c r="V20" i="1"/>
  <c r="R20" i="1"/>
  <c r="V21" i="1"/>
  <c r="R21" i="1"/>
  <c r="AV90" i="1"/>
  <c r="AV89" i="1"/>
  <c r="AV88" i="1"/>
  <c r="AV87" i="1"/>
  <c r="AV86" i="1"/>
  <c r="AS90" i="1" l="1"/>
  <c r="AS89" i="1"/>
  <c r="AS88" i="1"/>
  <c r="AS87" i="1"/>
  <c r="AS86" i="1"/>
  <c r="AQ89" i="1"/>
  <c r="AQ88" i="1"/>
  <c r="AQ87" i="1"/>
  <c r="AQ86" i="1"/>
  <c r="AA86" i="1"/>
  <c r="AA87" i="1"/>
  <c r="AA88" i="1"/>
  <c r="V88" i="1"/>
  <c r="R88" i="1"/>
  <c r="AV84" i="1"/>
  <c r="AV83" i="1"/>
  <c r="AV82" i="1"/>
  <c r="AV79" i="1"/>
  <c r="AV78" i="1"/>
  <c r="AV65" i="1"/>
  <c r="AV64" i="1"/>
  <c r="AV54" i="1"/>
  <c r="AV51" i="1"/>
  <c r="AV41" i="1"/>
  <c r="AV40" i="1"/>
  <c r="AV77" i="1" l="1"/>
  <c r="AV76" i="1"/>
  <c r="AV75" i="1"/>
  <c r="AV74" i="1"/>
  <c r="AV73" i="1"/>
  <c r="AV72" i="1"/>
  <c r="AV60" i="1"/>
  <c r="AV59" i="1"/>
  <c r="AV58" i="1"/>
  <c r="AS70" i="1" l="1"/>
  <c r="AS71" i="1"/>
  <c r="AS72" i="1"/>
  <c r="AS73" i="1"/>
  <c r="AS74" i="1"/>
  <c r="AS75" i="1"/>
  <c r="AS76" i="1"/>
  <c r="AS77" i="1"/>
  <c r="AS78" i="1"/>
  <c r="AS79" i="1"/>
  <c r="AS69" i="1"/>
  <c r="AQ76" i="1"/>
  <c r="AQ69" i="1"/>
  <c r="AQ70" i="1"/>
  <c r="AQ71" i="1"/>
  <c r="AQ72" i="1"/>
  <c r="AQ73" i="1"/>
  <c r="AQ74" i="1"/>
  <c r="AQ75" i="1"/>
  <c r="AQ77" i="1"/>
  <c r="AQ78" i="1"/>
  <c r="AA77" i="1"/>
  <c r="AA76" i="1"/>
  <c r="AA75" i="1"/>
  <c r="AA74" i="1"/>
  <c r="AA73" i="1"/>
  <c r="AA72" i="1"/>
  <c r="AA71" i="1"/>
  <c r="AA70" i="1"/>
  <c r="AA69" i="1"/>
  <c r="V77" i="1"/>
  <c r="R77" i="1"/>
  <c r="V74" i="1"/>
  <c r="R74" i="1"/>
  <c r="V71" i="1"/>
  <c r="R71" i="1"/>
  <c r="AV52" i="1"/>
  <c r="AV47" i="1"/>
  <c r="AV46" i="1"/>
  <c r="AV45" i="1"/>
  <c r="AV36" i="1"/>
  <c r="AV35" i="1"/>
  <c r="AV34" i="1"/>
  <c r="AV30" i="1"/>
  <c r="AV29" i="1"/>
  <c r="AV25" i="1"/>
  <c r="AV24" i="1"/>
  <c r="AV23" i="1"/>
  <c r="AS56" i="1" l="1"/>
  <c r="AS57" i="1"/>
  <c r="AS58" i="1"/>
  <c r="AS59" i="1"/>
  <c r="AS60" i="1"/>
  <c r="AS61" i="1"/>
  <c r="AS62" i="1"/>
  <c r="AS63" i="1"/>
  <c r="AS64" i="1"/>
  <c r="AS65" i="1"/>
  <c r="AS55" i="1"/>
  <c r="AQ56" i="1"/>
  <c r="AQ57" i="1"/>
  <c r="AQ58" i="1"/>
  <c r="AQ59" i="1"/>
  <c r="AQ60" i="1"/>
  <c r="AQ61" i="1"/>
  <c r="AQ62" i="1"/>
  <c r="AQ63" i="1"/>
  <c r="AQ64" i="1"/>
  <c r="AQ55" i="1"/>
  <c r="AA56" i="1"/>
  <c r="AA57" i="1"/>
  <c r="AA58" i="1"/>
  <c r="AA59" i="1"/>
  <c r="AA60" i="1"/>
  <c r="AA61" i="1"/>
  <c r="AA62" i="1"/>
  <c r="AA63" i="1"/>
  <c r="AA55" i="1"/>
  <c r="V63" i="1"/>
  <c r="V60" i="1"/>
  <c r="V57" i="1"/>
  <c r="V50" i="1"/>
  <c r="V47" i="1"/>
  <c r="V44" i="1"/>
  <c r="V39" i="1"/>
  <c r="V36" i="1"/>
  <c r="V33" i="1"/>
  <c r="V28" i="1"/>
  <c r="V25" i="1"/>
  <c r="V22" i="1"/>
  <c r="R63" i="1"/>
  <c r="R60" i="1"/>
  <c r="R57" i="1"/>
  <c r="AT47" i="1"/>
  <c r="AT44" i="1"/>
  <c r="AS54" i="1"/>
  <c r="AS53" i="1"/>
  <c r="AS52" i="1"/>
  <c r="AS51" i="1"/>
  <c r="AS50" i="1"/>
  <c r="AS49" i="1"/>
  <c r="AS48" i="1"/>
  <c r="AS47" i="1"/>
  <c r="AS46" i="1"/>
  <c r="AS45" i="1"/>
  <c r="AS44" i="1"/>
  <c r="AS43" i="1"/>
  <c r="AS42" i="1"/>
  <c r="AQ51" i="1"/>
  <c r="AQ50" i="1"/>
  <c r="AQ49" i="1"/>
  <c r="AQ48" i="1"/>
  <c r="AQ47" i="1"/>
  <c r="AQ46" i="1"/>
  <c r="AQ45" i="1"/>
  <c r="AQ44" i="1"/>
  <c r="AQ43" i="1"/>
  <c r="AQ42" i="1"/>
  <c r="AA50" i="1"/>
  <c r="AA49" i="1"/>
  <c r="AA48" i="1"/>
  <c r="AA47" i="1"/>
  <c r="AA46" i="1"/>
  <c r="AA45" i="1"/>
  <c r="AA42" i="1"/>
  <c r="AA43" i="1"/>
  <c r="AA44" i="1"/>
  <c r="R50" i="1"/>
  <c r="R47" i="1"/>
  <c r="R44" i="1"/>
  <c r="AS9" i="1"/>
  <c r="AS41" i="1"/>
  <c r="AS40" i="1"/>
  <c r="AS39" i="1"/>
  <c r="AS38" i="1"/>
  <c r="AS37" i="1"/>
  <c r="AS36" i="1"/>
  <c r="AS35" i="1"/>
  <c r="AS34" i="1"/>
  <c r="AS33" i="1"/>
  <c r="AS32" i="1"/>
  <c r="AS31" i="1"/>
  <c r="AQ40" i="1"/>
  <c r="AQ39" i="1"/>
  <c r="AQ38" i="1"/>
  <c r="AQ37" i="1"/>
  <c r="AQ36" i="1"/>
  <c r="AQ35" i="1"/>
  <c r="AQ34" i="1"/>
  <c r="AQ33" i="1"/>
  <c r="AQ32" i="1"/>
  <c r="AQ31" i="1"/>
  <c r="AA39" i="1"/>
  <c r="AA38" i="1"/>
  <c r="AA37" i="1"/>
  <c r="AA32" i="1"/>
  <c r="AA36" i="1"/>
  <c r="AA35" i="1"/>
  <c r="AA34" i="1"/>
  <c r="AA33" i="1"/>
  <c r="AA31" i="1"/>
  <c r="R39" i="1"/>
  <c r="R36" i="1"/>
  <c r="R33" i="1"/>
  <c r="R28" i="1"/>
  <c r="AA28" i="1"/>
  <c r="AA27" i="1"/>
  <c r="AA26" i="1"/>
  <c r="AA25" i="1"/>
  <c r="AA24" i="1"/>
  <c r="AA23" i="1"/>
  <c r="R25" i="1"/>
  <c r="AS30" i="1"/>
  <c r="AS29" i="1"/>
  <c r="AS28" i="1"/>
  <c r="AS27" i="1"/>
  <c r="AS26" i="1"/>
  <c r="AS25" i="1"/>
  <c r="AS24" i="1"/>
  <c r="AS23" i="1"/>
  <c r="AS22" i="1"/>
  <c r="AS21" i="1"/>
  <c r="AS19" i="1"/>
  <c r="AS20" i="1"/>
  <c r="AQ29" i="1"/>
  <c r="AQ28" i="1"/>
  <c r="AQ27" i="1"/>
  <c r="AQ26" i="1"/>
  <c r="AQ25" i="1"/>
  <c r="AQ24" i="1"/>
  <c r="AQ23" i="1"/>
  <c r="AQ22" i="1"/>
  <c r="AQ21" i="1"/>
  <c r="AQ20" i="1"/>
  <c r="AA20" i="1"/>
  <c r="AA21" i="1"/>
  <c r="AA22" i="1"/>
  <c r="R22" i="1"/>
  <c r="AS11" i="1"/>
  <c r="AS12" i="1"/>
  <c r="AS13" i="1"/>
  <c r="AS14" i="1"/>
  <c r="AS15" i="1"/>
  <c r="AS16" i="1"/>
  <c r="AS17" i="1"/>
  <c r="AS18" i="1"/>
  <c r="AS10" i="1"/>
  <c r="AQ11" i="1"/>
  <c r="AQ12" i="1"/>
  <c r="AQ13" i="1"/>
  <c r="AQ14" i="1"/>
  <c r="AQ15" i="1"/>
  <c r="AQ16" i="1"/>
  <c r="AQ17" i="1"/>
  <c r="AQ18" i="1"/>
  <c r="AQ10" i="1"/>
  <c r="AQ3" i="1"/>
  <c r="AQ4" i="1"/>
  <c r="AQ5" i="1"/>
  <c r="AQ6" i="1"/>
  <c r="AQ7" i="1"/>
  <c r="AQ8" i="1"/>
  <c r="AQ2" i="1"/>
  <c r="AA12" i="1"/>
  <c r="AA13" i="1"/>
  <c r="AA14" i="1"/>
  <c r="AA15" i="1"/>
  <c r="AA16" i="1"/>
  <c r="AA17" i="1"/>
  <c r="AA11" i="1"/>
  <c r="AA10" i="1"/>
  <c r="AV2" i="1"/>
  <c r="AS2" i="1"/>
  <c r="AV3" i="1"/>
  <c r="AV4" i="1"/>
  <c r="AV5" i="1"/>
  <c r="AV6" i="1"/>
  <c r="AV7" i="1"/>
  <c r="AV8" i="1"/>
  <c r="AV9" i="1"/>
  <c r="AS3" i="1"/>
  <c r="AS4" i="1"/>
  <c r="AS5" i="1"/>
  <c r="AS6" i="1"/>
  <c r="AS7" i="1"/>
  <c r="AS8" i="1"/>
  <c r="AA3" i="1"/>
  <c r="AA4" i="1"/>
  <c r="AA5" i="1"/>
  <c r="AA6" i="1"/>
  <c r="AA7" i="1"/>
  <c r="AA8" i="1"/>
  <c r="AA9" i="1"/>
  <c r="AA2" i="1"/>
</calcChain>
</file>

<file path=xl/sharedStrings.xml><?xml version="1.0" encoding="utf-8"?>
<sst xmlns="http://schemas.openxmlformats.org/spreadsheetml/2006/main" count="1744" uniqueCount="456">
  <si>
    <t>Conductivity</t>
  </si>
  <si>
    <t xml:space="preserve">Organisation </t>
  </si>
  <si>
    <t>Study title</t>
  </si>
  <si>
    <t xml:space="preserve">Course </t>
  </si>
  <si>
    <t>Module</t>
  </si>
  <si>
    <t>End date</t>
  </si>
  <si>
    <t xml:space="preserve">Project abstract </t>
  </si>
  <si>
    <t>University College London</t>
  </si>
  <si>
    <t>MSc Ecology &amp; Data Science</t>
  </si>
  <si>
    <t xml:space="preserve">Research Project </t>
  </si>
  <si>
    <t>Data collection start date</t>
  </si>
  <si>
    <t>pH</t>
  </si>
  <si>
    <t>Sampling_site</t>
  </si>
  <si>
    <t>What3Words</t>
  </si>
  <si>
    <t>Obsevations</t>
  </si>
  <si>
    <t>MetOffice_Data</t>
  </si>
  <si>
    <t>GPS_coordinates</t>
  </si>
  <si>
    <t>Recorder</t>
  </si>
  <si>
    <t>qPCR</t>
  </si>
  <si>
    <t>Sample_Type</t>
  </si>
  <si>
    <t>Category</t>
  </si>
  <si>
    <t>Filtration</t>
  </si>
  <si>
    <t>Time_to_filtration</t>
  </si>
  <si>
    <t>Extraction</t>
  </si>
  <si>
    <t>Photos</t>
  </si>
  <si>
    <t>Sample_Ref</t>
  </si>
  <si>
    <t>W</t>
  </si>
  <si>
    <t xml:space="preserve">Water sample </t>
  </si>
  <si>
    <t>NFC</t>
  </si>
  <si>
    <t>Negative Field Control</t>
  </si>
  <si>
    <t>PFC</t>
  </si>
  <si>
    <t>Positive Field Control</t>
  </si>
  <si>
    <t>Filtration Control</t>
  </si>
  <si>
    <t>NPC</t>
  </si>
  <si>
    <t xml:space="preserve">PPC </t>
  </si>
  <si>
    <t>Negative PCR Control</t>
  </si>
  <si>
    <t>Positive PCR Control</t>
  </si>
  <si>
    <t>First part</t>
  </si>
  <si>
    <t>Second part</t>
  </si>
  <si>
    <t>Sampling date</t>
  </si>
  <si>
    <t>FC</t>
  </si>
  <si>
    <t>[ddmmyy]</t>
  </si>
  <si>
    <t>Sample type</t>
  </si>
  <si>
    <t>Third part</t>
  </si>
  <si>
    <t>Sample site</t>
  </si>
  <si>
    <t>Fourth part</t>
  </si>
  <si>
    <t>Edge_Surface</t>
  </si>
  <si>
    <t>Edge_Depth</t>
  </si>
  <si>
    <t>Transect_Depth</t>
  </si>
  <si>
    <t>Negative_Field_Control</t>
  </si>
  <si>
    <t>Filtration_Control</t>
  </si>
  <si>
    <t>Negative_PCR_Control</t>
  </si>
  <si>
    <t>Positive_PCR_Control</t>
  </si>
  <si>
    <t xml:space="preserve">Example set of references generated for one data collection date: </t>
  </si>
  <si>
    <t>URF-Site4_Downstream</t>
  </si>
  <si>
    <t>URF-Site1_Upstream</t>
  </si>
  <si>
    <t>N/A</t>
  </si>
  <si>
    <t>NFC-090923-0-4</t>
  </si>
  <si>
    <t>PFC-090923-0-5</t>
  </si>
  <si>
    <t>FC-090923-0-6</t>
  </si>
  <si>
    <t xml:space="preserve">Date to be determined - date of PCR </t>
  </si>
  <si>
    <t>Date_Extracted</t>
  </si>
  <si>
    <t>Date_Collected</t>
  </si>
  <si>
    <t>Time_Filtered</t>
  </si>
  <si>
    <t>Start_Time</t>
  </si>
  <si>
    <t>NOTES</t>
  </si>
  <si>
    <t>S4</t>
  </si>
  <si>
    <t>S1</t>
  </si>
  <si>
    <t>P1</t>
  </si>
  <si>
    <t>P2</t>
  </si>
  <si>
    <t>P3</t>
  </si>
  <si>
    <t>W-090923-S4-P1</t>
  </si>
  <si>
    <t>W-090923-S4-P2</t>
  </si>
  <si>
    <t>W-090923-S4-P3</t>
  </si>
  <si>
    <t>W-090923-S1-P1</t>
  </si>
  <si>
    <t>W-090923-S1-P2</t>
  </si>
  <si>
    <t>W-090923-S1-P3</t>
  </si>
  <si>
    <t>BD</t>
  </si>
  <si>
    <t>SAMPLE REFERENCES</t>
  </si>
  <si>
    <t>Depth(cm)</t>
  </si>
  <si>
    <t>SW</t>
  </si>
  <si>
    <t>M</t>
  </si>
  <si>
    <t>Hot, dry, sunny day after a week of the same</t>
  </si>
  <si>
    <t>Large patch of foam observed slightly upstream of sampling site (20-30m?)</t>
  </si>
  <si>
    <t>Pot 3 pooled sample not taken as water too deep and unsteady near riverbank to wade across safely.</t>
  </si>
  <si>
    <t>Y</t>
  </si>
  <si>
    <t>Kingfisher x 1; Little egret x 2; Swan x 2; Cormorant x 1</t>
  </si>
  <si>
    <t>W-090923-S2-P1</t>
  </si>
  <si>
    <t>W-090923-S2-P3</t>
  </si>
  <si>
    <t>URF-Site2_Mid</t>
  </si>
  <si>
    <t>S2</t>
  </si>
  <si>
    <t xml:space="preserve">Sampling site is upstream of the large patch of foam observed </t>
  </si>
  <si>
    <t xml:space="preserve">Starting point of sampling was opposite berm. Pot 2 not taken as the depth of the water at the edge meant it would be identical to Pot 1. </t>
  </si>
  <si>
    <t>risks.cabin.reform</t>
  </si>
  <si>
    <t>51.561516</t>
  </si>
  <si>
    <t>-0.043596</t>
  </si>
  <si>
    <t>Foam bubbles directly upstream at sampling site</t>
  </si>
  <si>
    <t>Grey wagtail</t>
  </si>
  <si>
    <t xml:space="preserve">Pot 2 not taken as the depth of the water at the edge meant it would be identical to Pot 1. </t>
  </si>
  <si>
    <t xml:space="preserve">Pot 2 not taken as the depth of the water at the edge meant it would be identical to Pot 1. Water in subsamples 2-3 quite brown; sediment caused filter to clog after about 850ml. </t>
  </si>
  <si>
    <t xml:space="preserve">NFC pot opened and closed at URF Site 1 at the end of river sampling. PFC not collected because bike punctured and couldn't return to field. </t>
  </si>
  <si>
    <t xml:space="preserve">Type 2 lab water filtered at end of filtering session. </t>
  </si>
  <si>
    <t xml:space="preserve">Unique reference code assigned to each sample. See "Codes" for how the references are generated. </t>
  </si>
  <si>
    <t>Date of sample collection</t>
  </si>
  <si>
    <t xml:space="preserve">The person collecting the samples and recording the data. See "Codes" for a list of initials and the individual they refer to. </t>
  </si>
  <si>
    <t xml:space="preserve">Start time for sampling at that specific sampling site; time for each sample pot not recorded. </t>
  </si>
  <si>
    <t xml:space="preserve">pH of the water recorded at the river edge (nearside bank, position of Pots 1 and 2 and first subsample of Pot 3); probe dropped to near riverbed. </t>
  </si>
  <si>
    <t xml:space="preserve">Approximate depth of the river measured in cm, taken at the subsample points using a metre rule. </t>
  </si>
  <si>
    <t xml:space="preserve">Observations made by the recorder on current weather, plus notes about the weather in the week preceding the day of sampling. </t>
  </si>
  <si>
    <t xml:space="preserve">Observations made by the recorder on any signs of pollution in the river at or near the sampling site on the day of sampling. </t>
  </si>
  <si>
    <t xml:space="preserve">Any other observations made by the recorder at the sampling site. </t>
  </si>
  <si>
    <t xml:space="preserve">Whether the recorder has taken a photo facing downstream of the sampling site (photo taken from the riverbank): Y for Yes, N for No </t>
  </si>
  <si>
    <t xml:space="preserve">Whether the recorder has taken a photo facing directly across the river width at the sampling site (photo taken from the riverbank): Y for Yes, N for No </t>
  </si>
  <si>
    <t xml:space="preserve">The type of sample - see "Codes" for a list of the possible sample types. </t>
  </si>
  <si>
    <t xml:space="preserve">The approximate time that the sample was filtered. Times are given as the starting time for filtering all samples from that sampling site. </t>
  </si>
  <si>
    <t xml:space="preserve">Date of DNA extraction from the sample filter(s). </t>
  </si>
  <si>
    <t xml:space="preserve">Number of PCR replicates performed. </t>
  </si>
  <si>
    <t xml:space="preserve">Any other notes relevant to this sample or the sampling date. </t>
  </si>
  <si>
    <t>Attribute</t>
  </si>
  <si>
    <t>Approximate location on the river of the sampling site - latitude (provided by What3words app)</t>
  </si>
  <si>
    <t>Approximate location on the river of the sampling site - longitude (provided by What3words app)</t>
  </si>
  <si>
    <t>Approximate location on the river of the sampling site - What3words coordinates (see https://what3words.com/) provided by What3words app</t>
  </si>
  <si>
    <t>1&lt;10</t>
  </si>
  <si>
    <t>10&lt;100</t>
  </si>
  <si>
    <t>100&lt;1000</t>
  </si>
  <si>
    <t>1000+</t>
  </si>
  <si>
    <t>URBAN RIVERFLY CATEGORIES</t>
  </si>
  <si>
    <t>Kick-sampling_data_Hoglouse</t>
  </si>
  <si>
    <t>Ordinal data category for the target species group Hoglouse from the Urban Riverfly kick-sampling at the same sampling site and date</t>
  </si>
  <si>
    <t>If provided, an estimated count of the target species group Hoglouse from the Urban Riverfly kick-sampling at the same sampling site and date</t>
  </si>
  <si>
    <t>ABOUT THE DATA ATTRIBUTES</t>
  </si>
  <si>
    <t>ABOUT THE PROJECT</t>
  </si>
  <si>
    <t>Details</t>
  </si>
  <si>
    <t>NOTES2</t>
  </si>
  <si>
    <t xml:space="preserve">No gloves taken to field on 9/9/23 - used hand sanitiser instead between samples </t>
  </si>
  <si>
    <t>Met_WindDir</t>
  </si>
  <si>
    <t>Met_UV</t>
  </si>
  <si>
    <t>Obs_Weather</t>
  </si>
  <si>
    <t>Obs_Pollution</t>
  </si>
  <si>
    <t>Obs_Other</t>
  </si>
  <si>
    <t>Photo_Up</t>
  </si>
  <si>
    <t>Photo_Down</t>
  </si>
  <si>
    <t>Photo_Across</t>
  </si>
  <si>
    <t>Time_to_extraction_days</t>
  </si>
  <si>
    <t>PCR_Replicates</t>
  </si>
  <si>
    <t>KS_HOG_Category</t>
  </si>
  <si>
    <t>NOTES1</t>
  </si>
  <si>
    <t>Latitude</t>
  </si>
  <si>
    <t>Longitude</t>
  </si>
  <si>
    <t>Water_Temp_DegC</t>
  </si>
  <si>
    <t>Depth1_cm</t>
  </si>
  <si>
    <t>Depth2_cm</t>
  </si>
  <si>
    <t>Depth3_cm</t>
  </si>
  <si>
    <t>Depth4_cm</t>
  </si>
  <si>
    <t>DepthMean_cm</t>
  </si>
  <si>
    <t>Met_Temp_DegC</t>
  </si>
  <si>
    <t>Met_WindSpd_mph</t>
  </si>
  <si>
    <t>Met_Pres_mb</t>
  </si>
  <si>
    <t>Met_Hum_%</t>
  </si>
  <si>
    <t>Sample_Vol_mL</t>
  </si>
  <si>
    <t>Vol_filtered_mL</t>
  </si>
  <si>
    <t xml:space="preserve">The sampling site of collection: One of three selected sampling sites at Hackney Marshes in east London; or "N/A" for controls not taken from the river. </t>
  </si>
  <si>
    <t>Mean average depth across the 4 subsample points, in cm</t>
  </si>
  <si>
    <t>Whether the recorder has taken a photo facing upstream of the sampling site (photo taken from the riverbank): Y for Yes, N for No</t>
  </si>
  <si>
    <t>The approximate volume (in millilitres) sampled</t>
  </si>
  <si>
    <t xml:space="preserve">Approximate length of time between taking the sample from its source and filtering it in the lab, given in hh:mm. </t>
  </si>
  <si>
    <t>Approximate volume of the sample (in millilitres) filtered (which might be less than the volume taken if the filter clogs from sediment)</t>
  </si>
  <si>
    <t>Approximate length of time between freezing the sample filter(s) and performing the DNA extraction process, given in days</t>
  </si>
  <si>
    <t>W-141023-S4-P1</t>
  </si>
  <si>
    <t>W-141023-S4-P2</t>
  </si>
  <si>
    <t>W-141023-S2-P1</t>
  </si>
  <si>
    <t>W-141023-S2-P3</t>
  </si>
  <si>
    <t>W-141023-S2-P2</t>
  </si>
  <si>
    <t>W-141023-S1-P1</t>
  </si>
  <si>
    <t>W-141023-S1-P2</t>
  </si>
  <si>
    <t>W-141023-S1-P3</t>
  </si>
  <si>
    <t>NFC-141023-0-4</t>
  </si>
  <si>
    <t>FC-141023-0-6</t>
  </si>
  <si>
    <t>ORP_mV</t>
  </si>
  <si>
    <t xml:space="preserve">ORP (oxidation reduction potential) measured in millivolts, recorded at the river edge (nearside bank, position of Pots 1 and 2 and first subsample of Pot 3); probe dropped to near riverbed. </t>
  </si>
  <si>
    <t>WNW</t>
  </si>
  <si>
    <t>L</t>
  </si>
  <si>
    <t xml:space="preserve">Sunny and cool after a week of mixed weather including unseasonably warm temperatures and lots of rain over last couple of days. </t>
  </si>
  <si>
    <t xml:space="preserve">High river, fast flowing. Island mostly underwater. 
Egret, cormorant, and lots of mallards on the island. </t>
  </si>
  <si>
    <t xml:space="preserve">Pot 3 not taken as the water beyond the riverbank was too deep and fast flowing. 
Conductivity probe would not connect to the reader so measurement not taken. </t>
  </si>
  <si>
    <t xml:space="preserve">Dog in water just before sampling. 
Newly felled tree just upstream of site. </t>
  </si>
  <si>
    <t xml:space="preserve">The reader failed to detect any of the probes, so no physico-chemical readings were taken. 
Only three (larger) subsamples were taken as the river was too deep and fast-flowing beyond the third point. </t>
  </si>
  <si>
    <t xml:space="preserve">Some foam upstream at the weir. </t>
  </si>
  <si>
    <t xml:space="preserve">
Recently pruned fig tree, some prunings in water. 
Egret. Water very fast flowing at far bank. </t>
  </si>
  <si>
    <t xml:space="preserve">The reader failed to detect any of the probes, so no physico-chemical readings were taken. 
Four subsamples were taken but from only the first half of the river width, as the river was too deep and fast-flowing beyond that point. </t>
  </si>
  <si>
    <t xml:space="preserve">NFC pot opened and closed at URF Site 1 at the end of river sampling. </t>
  </si>
  <si>
    <t xml:space="preserve">Lab pure water filtered at end of filtering session. </t>
  </si>
  <si>
    <t>Time_in_fridge</t>
  </si>
  <si>
    <t>Time_to_fridge</t>
  </si>
  <si>
    <t xml:space="preserve">For all river samples on 14/10/23, the filter clogged around halfway through the litre, so only part-samples were filtered. </t>
  </si>
  <si>
    <t>Transport/storage</t>
  </si>
  <si>
    <t xml:space="preserve">The approximate time that the sample arrived at the lab and was placed in the refrigerator. </t>
  </si>
  <si>
    <t xml:space="preserve">Approximate length of time, given in hh:mm, between taking the sample from its source and placing it in the refrigerator (i.e. time spent in coolbox). </t>
  </si>
  <si>
    <t>Physico-chemical probe measurements</t>
  </si>
  <si>
    <t>W-130124-S4-P1</t>
  </si>
  <si>
    <t>W-130124-S4-P2</t>
  </si>
  <si>
    <t>W-130124-S4-P3</t>
  </si>
  <si>
    <t>W-130124-S2-P1</t>
  </si>
  <si>
    <t>W-130124-S2-P2</t>
  </si>
  <si>
    <t>W-130124-S2-P3</t>
  </si>
  <si>
    <t>W-130124-S1-P1</t>
  </si>
  <si>
    <t>W-130124-S1-P2</t>
  </si>
  <si>
    <t>W-130124-S1-P3</t>
  </si>
  <si>
    <t>NFC-130124-0-4</t>
  </si>
  <si>
    <t>FC-130124-0-6</t>
  </si>
  <si>
    <t>Assistant</t>
  </si>
  <si>
    <t>AM</t>
  </si>
  <si>
    <t xml:space="preserve">The person assisting the Recorder in collecting the samples and recording the data. See "Codes" for a list of initials and the individual they refer to. </t>
  </si>
  <si>
    <t>RECORDERS &amp; ASSISTANTS</t>
  </si>
  <si>
    <t>pizza.hips.panel</t>
  </si>
  <si>
    <t>pages.chair.stones</t>
  </si>
  <si>
    <t>51.560869</t>
  </si>
  <si>
    <t>-0.028551</t>
  </si>
  <si>
    <t>51.560816</t>
  </si>
  <si>
    <t>-0.028378</t>
  </si>
  <si>
    <t>trendy.event.counts</t>
  </si>
  <si>
    <t>-0.034491</t>
  </si>
  <si>
    <t>Phos_1</t>
  </si>
  <si>
    <t>Phos_2</t>
  </si>
  <si>
    <t>Phos_3</t>
  </si>
  <si>
    <t>Phos_AV</t>
  </si>
  <si>
    <t xml:space="preserve">Phosphates reading 3 of 3 repeats. </t>
  </si>
  <si>
    <t xml:space="preserve">Overcast, cold, dry day after a week of similar weather, following a very wet early January with lots of flooding. </t>
  </si>
  <si>
    <t xml:space="preserve">Small amount of bubbles/foam from weir. </t>
  </si>
  <si>
    <t xml:space="preserve">Water quite shallow but very rapid </t>
  </si>
  <si>
    <t xml:space="preserve">For all river samples on 13/01/24, the filter clogged fairly quickly so only part-samples were filtered. </t>
  </si>
  <si>
    <r>
      <t xml:space="preserve">Conductivity of the water measured in </t>
    </r>
    <r>
      <rPr>
        <sz val="11"/>
        <color theme="1"/>
        <rFont val="Calibri"/>
        <family val="2"/>
      </rPr>
      <t xml:space="preserve">µS/cm, </t>
    </r>
    <r>
      <rPr>
        <sz val="11"/>
        <color theme="1"/>
        <rFont val="Calibri"/>
        <family val="2"/>
        <scheme val="minor"/>
      </rPr>
      <t xml:space="preserve">recorded at the river edge (nearside bank, position of Pots 1 and 2 and first subsample of Pot 3); probe dropped to near riverbed. </t>
    </r>
  </si>
  <si>
    <t xml:space="preserve">Trees/vegetation on opposite bank have been cleared. Homeless camp (?) on opposite bank. </t>
  </si>
  <si>
    <t>W-090324-S4-P1</t>
  </si>
  <si>
    <t>W-090324-S4-P2</t>
  </si>
  <si>
    <t>W-090324-S4-P3</t>
  </si>
  <si>
    <t>W-090324-S2-P1</t>
  </si>
  <si>
    <t>W-090324-S2-P2</t>
  </si>
  <si>
    <t>W-090324-S2-P3</t>
  </si>
  <si>
    <t>W-090324-S1-P1</t>
  </si>
  <si>
    <t>W-090324-S1-P2</t>
  </si>
  <si>
    <t>W-090324-S1-P3</t>
  </si>
  <si>
    <t>NFC-090324-0-4</t>
  </si>
  <si>
    <t>FC-090324-0-6</t>
  </si>
  <si>
    <t>W-090923-S2-P2</t>
  </si>
  <si>
    <t>lows.beans.spaces</t>
  </si>
  <si>
    <t>-0.028508</t>
  </si>
  <si>
    <t>E</t>
  </si>
  <si>
    <t xml:space="preserve">Overcast to begin with, with sun coming out later in the morning. Still and dry. Past few days dry. </t>
  </si>
  <si>
    <t>No obvious signs of pollution</t>
  </si>
  <si>
    <t xml:space="preserve">People fishing upstream. Homeless camp direectly opposite the sampling site; lots of rubbish on the bank. 
River fast-flowing. Pair of Egyptian geese on the island. </t>
  </si>
  <si>
    <t xml:space="preserve">Large piece of green rubbish (plastic?) in middle of river. </t>
  </si>
  <si>
    <t xml:space="preserve">Pair of teal. Egrets downstream. </t>
  </si>
  <si>
    <t>Moved entry point slightly downstream compared with previous months as easier to get down the slippery bank and into the water. 
ORP probe not settling - rough average measurement recorded - may need to discard ORP data</t>
  </si>
  <si>
    <t>pH not measured because mud got into connector. ORP probe not settling - rough average measurement recorded - may need to discard ORP data</t>
  </si>
  <si>
    <t xml:space="preserve">Temperature of the water recorded at the river edge (nearside bank, position of Pots 1 and 2 and first subsample of Pot 3); measured in degrees Celsius; normally using pH probe (but temperature probe for Sep 2023; and conductivity probe for Jan 2024 sites 2/3 and site 1) - probe dropped to near riverbed. </t>
  </si>
  <si>
    <t xml:space="preserve">Still not comfortable wading out far from the bank at this site - deep and fast-flowing channel just beyond the nearside bank. Transect sample is for 3 subsample points all relatively close to the bank. </t>
  </si>
  <si>
    <t xml:space="preserve">Transect sample extends relatively far into the river, but not reaching the far bank because of the faster-flowing and deeper water towards the far side. </t>
  </si>
  <si>
    <t xml:space="preserve">Transect sample extends to roughly halfway across the river width, due to very fast-flowing water. Not deep, but powerful flow. </t>
  </si>
  <si>
    <t>W-130424-S4-P1</t>
  </si>
  <si>
    <t>W-130424-S4-P2</t>
  </si>
  <si>
    <t>W-130424-S4-P3</t>
  </si>
  <si>
    <t>W-130424-S2-P1</t>
  </si>
  <si>
    <t>W-130424-S2-P2</t>
  </si>
  <si>
    <t>W-130424-S2-P3</t>
  </si>
  <si>
    <t>W-130424-S1-P1</t>
  </si>
  <si>
    <t>W-130424-S1-P2</t>
  </si>
  <si>
    <t>W-130424-S1-P3</t>
  </si>
  <si>
    <t>NFC-130424-0-4</t>
  </si>
  <si>
    <t>Positive_Field_Control_HOG</t>
  </si>
  <si>
    <t>5H</t>
  </si>
  <si>
    <t>5G</t>
  </si>
  <si>
    <t>Positive_Field_Control_GAM</t>
  </si>
  <si>
    <t>[Hoglouse]</t>
  </si>
  <si>
    <t>[Gammarus]</t>
  </si>
  <si>
    <t>PFC-130424-0-5H</t>
  </si>
  <si>
    <t>PFC-130424-0-5G</t>
  </si>
  <si>
    <t>FC-130424-0-6</t>
  </si>
  <si>
    <t>Nitr_1</t>
  </si>
  <si>
    <t>Nitr_2</t>
  </si>
  <si>
    <t>Nitr_AV</t>
  </si>
  <si>
    <t xml:space="preserve">Warm and dry, sun with cloud. </t>
  </si>
  <si>
    <t xml:space="preserve">Small surface bubbles/foam in the faster channels. </t>
  </si>
  <si>
    <t>Foam on surface and a chemical smell.</t>
  </si>
  <si>
    <t>Lots of birdsong. Chiffchaffs</t>
  </si>
  <si>
    <t xml:space="preserve">Heron. Birdsong - wren and blackbird. River vegetation now visible from bank in the sunlight. </t>
  </si>
  <si>
    <t xml:space="preserve">Heron. </t>
  </si>
  <si>
    <t xml:space="preserve">First filter clogged v.quickly so did an extra filter. 50ml through first filter, 150ml through second. </t>
  </si>
  <si>
    <t xml:space="preserve">First filter clogged immediately so did an extra filter. 10ml through first filter, 540ml through second. </t>
  </si>
  <si>
    <t xml:space="preserve">Around 800ml filtered, and sample frozen in the remaining 200ml. </t>
  </si>
  <si>
    <t>Phosphates were 'over the measuring range' of the machine (&gt;250) on both measurements</t>
  </si>
  <si>
    <t>Phosphates were 'over the measuring range' of the machine (&gt;250) on one of the two measurements</t>
  </si>
  <si>
    <t>W-110524-S4-P1</t>
  </si>
  <si>
    <t>W-110524-S4-P2</t>
  </si>
  <si>
    <t>W-110524-S4-P3</t>
  </si>
  <si>
    <t>W-110524-S2-P1</t>
  </si>
  <si>
    <t>W-110524-S2-P2</t>
  </si>
  <si>
    <t>W-110524-S2-P3</t>
  </si>
  <si>
    <t>W-110524-S1-P1</t>
  </si>
  <si>
    <t>W-110524-S1-P2</t>
  </si>
  <si>
    <t>W-110524-S1-P3</t>
  </si>
  <si>
    <t>NFC-110524-0-4</t>
  </si>
  <si>
    <t>FC-110524-0-6</t>
  </si>
  <si>
    <t>Nitr_3</t>
  </si>
  <si>
    <t>H</t>
  </si>
  <si>
    <t>Overcast, misty morning</t>
  </si>
  <si>
    <t>More surface foam than usual</t>
  </si>
  <si>
    <t xml:space="preserve">Vegetation on banks has increased with springtime. 
Dead bird floated past. </t>
  </si>
  <si>
    <t>Large tyre at river's edge</t>
  </si>
  <si>
    <t xml:space="preserve">Lots of large, dark grey/black fish very active in the weeds </t>
  </si>
  <si>
    <t>Overcast</t>
  </si>
  <si>
    <t>Overcast turning sunny</t>
  </si>
  <si>
    <t xml:space="preserve">Some foam upstream at the weir. Some smell of chemicals but not as strong as last month. </t>
  </si>
  <si>
    <t xml:space="preserve">ORP probe failed to stabilise. Final figure showing on the meter was 94.5, but not taken as final value as didn't stabilise. </t>
  </si>
  <si>
    <t xml:space="preserve">ORP probe failed to stabilise. Final figure showing on the meter was 117.8, but not taken as final value as didn't stabilise. </t>
  </si>
  <si>
    <t>NEC</t>
  </si>
  <si>
    <t>Negative Extraction Control</t>
  </si>
  <si>
    <t>Sampling date (or extraction date or PCR date)</t>
  </si>
  <si>
    <t>Negative_Extraction_Control</t>
  </si>
  <si>
    <t>NEC-010624-0-7</t>
  </si>
  <si>
    <t>Date of extraction</t>
  </si>
  <si>
    <t>NPC-XXXXXX-0-8</t>
  </si>
  <si>
    <t>PPC-XXXXXX-0-9</t>
  </si>
  <si>
    <t>NEC-040624-0-7</t>
  </si>
  <si>
    <t>NEC-060624-0-7</t>
  </si>
  <si>
    <t>W-080624-S4-P1</t>
  </si>
  <si>
    <t>W-080624-S4-P2</t>
  </si>
  <si>
    <t>W-080624-S4-P3</t>
  </si>
  <si>
    <t>W-080624-S2-P1</t>
  </si>
  <si>
    <t>W-080624-S2-P2</t>
  </si>
  <si>
    <t>W-080624-S2-P3</t>
  </si>
  <si>
    <t>W-080624-S1-P1</t>
  </si>
  <si>
    <t>W-080624-S1-P2</t>
  </si>
  <si>
    <t>W-080624-S1-P3</t>
  </si>
  <si>
    <t>NFC-080624-0-4</t>
  </si>
  <si>
    <t>FC-080624-0-6</t>
  </si>
  <si>
    <t>Sun/cloud and dry, after a week of the same</t>
  </si>
  <si>
    <t>Some foam/bubbles</t>
  </si>
  <si>
    <t>River quite low</t>
  </si>
  <si>
    <t>S4 P3 first filter (v1) blocked after 200ml; second filter (v2) got through the remaining 800ml</t>
  </si>
  <si>
    <t>NEC-170624-0-7</t>
  </si>
  <si>
    <t>NEC-280624-0-7</t>
  </si>
  <si>
    <t>[Water sample]</t>
  </si>
  <si>
    <t>PTC</t>
  </si>
  <si>
    <t>Positive Tissue Control</t>
  </si>
  <si>
    <t>[Hoglouse sample]</t>
  </si>
  <si>
    <t>NEC-050724-0-7</t>
  </si>
  <si>
    <t>PTC-050724-0-5H-1</t>
  </si>
  <si>
    <t>PTC-050724-0-5H-2</t>
  </si>
  <si>
    <t>PTC-050724-0-5H-3</t>
  </si>
  <si>
    <t xml:space="preserve">-1, -2 or -3 after the code 5G denotes replicate positive tissue samples. Three tissue samples were obtained from the same mixed sample of around 12 individual hoglouse. </t>
  </si>
  <si>
    <t xml:space="preserve">~48mg of tissue obtained from the mixed sample. </t>
  </si>
  <si>
    <t>~22mg of tissue obtained from the mixed sample</t>
  </si>
  <si>
    <t>~28mg of tissue obtained from the mixed sample</t>
  </si>
  <si>
    <t>Priority_sample</t>
  </si>
  <si>
    <t>W-130724-S2-P1</t>
  </si>
  <si>
    <t>W-130724-S2-P2</t>
  </si>
  <si>
    <t>W-130724-S2-P3</t>
  </si>
  <si>
    <t>NFC-130724-0-4</t>
  </si>
  <si>
    <t>FC-130724-0-6</t>
  </si>
  <si>
    <t xml:space="preserve">Overcast, mild/unseasonably cool, a bit of wind, after an unsettled week of cool &amp; wet weather. </t>
  </si>
  <si>
    <t xml:space="preserve">Kingfisher. Small fish. </t>
  </si>
  <si>
    <t>KS_HOG_Count</t>
  </si>
  <si>
    <t>KS_HOG_Score</t>
  </si>
  <si>
    <t>KS_TotalScore</t>
  </si>
  <si>
    <t>KS_SpRich</t>
  </si>
  <si>
    <t>Simpler depth sampling method used (inverted pot taken down to riverbed by hand), as syringes shrunk in dishwasher</t>
  </si>
  <si>
    <r>
      <t>Phosphates reading 1 of 2 or 3 repeats: level of phosphates measured in mg/L PO</t>
    </r>
    <r>
      <rPr>
        <vertAlign val="subscript"/>
        <sz val="11"/>
        <color theme="1"/>
        <rFont val="Calibri"/>
        <family val="2"/>
        <scheme val="minor"/>
      </rPr>
      <t>4</t>
    </r>
    <r>
      <rPr>
        <vertAlign val="superscript"/>
        <sz val="11"/>
        <color theme="1"/>
        <rFont val="Calibri"/>
        <family val="2"/>
        <scheme val="minor"/>
      </rPr>
      <t xml:space="preserve">3- </t>
    </r>
    <r>
      <rPr>
        <sz val="11"/>
        <color theme="1"/>
        <rFont val="Calibri"/>
        <family val="2"/>
        <scheme val="minor"/>
      </rPr>
      <t xml:space="preserve">using a spectrophotometer on Pot 3 (transect) samples in the lab after filtering (same day as sample collection). Began taking 3 repeats, but went to 2 repeats only for practicalities when multiple samples taken.  </t>
    </r>
  </si>
  <si>
    <t xml:space="preserve">Phosphates reading 2 of 2 or 3 repeats. </t>
  </si>
  <si>
    <t xml:space="preserve">Average phosphates reading across 2 or 3 repeats. </t>
  </si>
  <si>
    <r>
      <t>Nitrates: level of nitrates measured in mg/L NO</t>
    </r>
    <r>
      <rPr>
        <vertAlign val="subscript"/>
        <sz val="11"/>
        <color theme="1"/>
        <rFont val="Calibri"/>
        <family val="2"/>
        <scheme val="minor"/>
      </rPr>
      <t>2</t>
    </r>
    <r>
      <rPr>
        <vertAlign val="superscript"/>
        <sz val="11"/>
        <color theme="1"/>
        <rFont val="Calibri"/>
        <family val="2"/>
        <scheme val="minor"/>
      </rPr>
      <t>-</t>
    </r>
    <r>
      <rPr>
        <vertAlign val="subscript"/>
        <sz val="11"/>
        <color theme="1"/>
        <rFont val="Calibri"/>
        <family val="2"/>
        <scheme val="minor"/>
      </rPr>
      <t>-N</t>
    </r>
    <r>
      <rPr>
        <vertAlign val="superscript"/>
        <sz val="11"/>
        <color theme="1"/>
        <rFont val="Calibri"/>
        <family val="2"/>
        <scheme val="minor"/>
      </rPr>
      <t xml:space="preserve"> </t>
    </r>
    <r>
      <rPr>
        <sz val="11"/>
        <color theme="1"/>
        <rFont val="Calibri"/>
        <family val="2"/>
        <scheme val="minor"/>
      </rPr>
      <t xml:space="preserve">using a spectrophotometer on Pot 3 (transect) samples in the lab after filtering (same day as sample collection). No repeat measurements taken to start with, then 2 repeats introduced. 3 repeats taken only when minimal samples processed (due to practicalities - time and lack of jars). </t>
    </r>
  </si>
  <si>
    <t>Nitrates reading 2 of 2 or 3 repeats.</t>
  </si>
  <si>
    <t>Nitrates reading 3 of 3 repeats.</t>
  </si>
  <si>
    <t xml:space="preserve">Average nitrates reading across 2 or 3 repeats. </t>
  </si>
  <si>
    <t xml:space="preserve">Meteorological data taken from the Met Office's mobile app for at-location forecasts (see https://www.metoffice.gov.uk/about-us/what/met-office-weather-app). Data taken at one time point on the day of sampling, at the end of sampling, from the 'Lea Bridge (Hackney)' forecast site. 
Data recorded includes (in order of row): Air temperature in degrees Celsius; wind speed in miles per hour; wind direction by compass points; UV exposure on a 5-point scale: Low - Moderate - High - Very high - Extreme; air pressure in millibars; and humidity as a percentage. </t>
  </si>
  <si>
    <t>Cq_values</t>
  </si>
  <si>
    <t>Cq_R1</t>
  </si>
  <si>
    <t>Cq_R2</t>
  </si>
  <si>
    <t>Cq_R3</t>
  </si>
  <si>
    <t>Kick-sampling_data_Total</t>
  </si>
  <si>
    <t>Urban Riverfly score recorded for the target species group Hoglouse from the Urban Riverfly kick-sampling at the sample sampling site and date</t>
  </si>
  <si>
    <t>Urban Riverfly total score recorded for the same sampling site and date (total score across 14 taxonomic groups)</t>
  </si>
  <si>
    <t xml:space="preserve">Species richness for the Urban Riverfly sampling site and date (number of different Urban Riverfly taxonomic groups recorded, to maximum of 14). </t>
  </si>
  <si>
    <t>qPCR Cq value for each PCR replicate (PCR conducted in triplicate across all samples and controls)</t>
  </si>
  <si>
    <t>Cq_AV</t>
  </si>
  <si>
    <t>Average Cq value across three replicates</t>
  </si>
  <si>
    <t>NEC-190724-0-7</t>
  </si>
  <si>
    <t>KS2_HOG_Category</t>
  </si>
  <si>
    <t>KS2_HOG_Count</t>
  </si>
  <si>
    <t>KS2_HOG_Score</t>
  </si>
  <si>
    <t>KS2_TotalScore</t>
  </si>
  <si>
    <t>KS2_SpRich</t>
  </si>
  <si>
    <t>PCR_Code</t>
  </si>
  <si>
    <t>Date_of_PCR</t>
  </si>
  <si>
    <t>SEP-P1</t>
  </si>
  <si>
    <t>SEP-P3</t>
  </si>
  <si>
    <t>JAN-P1</t>
  </si>
  <si>
    <t>JAN-P2</t>
  </si>
  <si>
    <t>JAN-P3</t>
  </si>
  <si>
    <t>MAR-P1</t>
  </si>
  <si>
    <t>MAR-P2</t>
  </si>
  <si>
    <t>MAR-P3</t>
  </si>
  <si>
    <t>MAR-NFC</t>
  </si>
  <si>
    <t>MAR-FC</t>
  </si>
  <si>
    <t>PCR_Plate</t>
  </si>
  <si>
    <t>SEP-NFC</t>
  </si>
  <si>
    <t>SEP-FC</t>
  </si>
  <si>
    <t>JAN-NFC</t>
  </si>
  <si>
    <t>JAN-FC</t>
  </si>
  <si>
    <t>APR-P1</t>
  </si>
  <si>
    <t>APR-P2</t>
  </si>
  <si>
    <t>APR-P3</t>
  </si>
  <si>
    <t>APR-NFC</t>
  </si>
  <si>
    <t>APR-FC</t>
  </si>
  <si>
    <t>APR-PFC</t>
  </si>
  <si>
    <t>MAY-P1</t>
  </si>
  <si>
    <t>MAY-P2</t>
  </si>
  <si>
    <t>MAY-P3</t>
  </si>
  <si>
    <t>MAY-NFC</t>
  </si>
  <si>
    <t>MAY-FC</t>
  </si>
  <si>
    <t>NEC-0106</t>
  </si>
  <si>
    <t>NEC-0406</t>
  </si>
  <si>
    <t>NEC-0606</t>
  </si>
  <si>
    <t>JUN-P1</t>
  </si>
  <si>
    <t>JUN-P2</t>
  </si>
  <si>
    <t>JUN-P3</t>
  </si>
  <si>
    <t>JUN-NFC</t>
  </si>
  <si>
    <t>JUN-FC</t>
  </si>
  <si>
    <t>NEC-1706</t>
  </si>
  <si>
    <t>NEC-2806</t>
  </si>
  <si>
    <t>NEC-0507</t>
  </si>
  <si>
    <t>JUL-P1</t>
  </si>
  <si>
    <t>JUL-P2</t>
  </si>
  <si>
    <t>JUL-P3</t>
  </si>
  <si>
    <t>JUL-NFC</t>
  </si>
  <si>
    <t>PCR NOT PERFORMED BECAUSE I RAN OUT OF ASSAY MIX</t>
  </si>
  <si>
    <t>Rel_log_conc</t>
  </si>
  <si>
    <t>One PCR replicate did not amplify target gene</t>
  </si>
  <si>
    <t>NA</t>
  </si>
  <si>
    <t xml:space="preserve">Rivers are globally- and locally-important freshwater habitats that are facing increasing pressures from anthropogenic stressors, causing these delegate ecosystems to be in poor ecological health with declining biodiversity and water quality. Consistent, long-term monitoring is crucial to track response to change and to manage risks to habitats, their organisms, and the ecosystem services they provide. The Riverfly Monitoring Initiative provides such monitoring of indicator macroinvertebrates across the UK through its network of citizen scientists, and provides a mechanism to report pollution events to the authorities. However, challenges with river conditions and volunteer retention mean missing data are common, and opportunities to report pollution events are missed. Advances in environmental DNA (eDNA) and quantitative PCR (qPCR) methods may offer a solution. This study carried out aquatic eDNA sampling at an Urban Riverfly monitoring site in London, UK, with qPCR analysis, and compared qPCR detections of the freshwater hoglouse (Asellus aquaticus) with count data from Riverfly kick-sampling. A questionnaire explored Riverfly participants’ priorities for Riverfly and perceptions of eDNA as a potential complementary tool. Whilst the findings indicated promise in the qPCR methods and the potential to predict hoglouse abundance from qPCR data, as well as some interest from Riverfly participants, practical and technical challenges were identified that would require substantial investment to overcome. The findings suggest that use of eDNA and qPCR as an ad hoc complementary monitoring tool for Riverfly is not yet feasible without further research, funding, key partnerships, and exploration of local-level appetite. </t>
  </si>
  <si>
    <t>Student number</t>
  </si>
  <si>
    <t>HVVY6</t>
  </si>
  <si>
    <t>The application of eDNA and qPCR in enhancing citizen science macroinvertebrate monitoring in rivers</t>
  </si>
  <si>
    <t>Date qPCR performed</t>
  </si>
  <si>
    <t>Plate number</t>
  </si>
  <si>
    <t>Code assigned to the reaction wells</t>
  </si>
  <si>
    <t>DNA_concentration</t>
  </si>
  <si>
    <t>Relative log10 concentration of the target DNA, modelled from qPCR standard curve (where amplification of target has occurred)</t>
  </si>
  <si>
    <t>Sample_info</t>
  </si>
  <si>
    <t>Phosphates</t>
  </si>
  <si>
    <t>Nitrates</t>
  </si>
  <si>
    <t>People</t>
  </si>
  <si>
    <t>Sampling_info</t>
  </si>
  <si>
    <t>Whether the sample was selected as priority to process (i.e. whether there was kick-sampling data to pair it with)</t>
  </si>
  <si>
    <t>Adj_conc</t>
  </si>
  <si>
    <t>[name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</si>
</sst>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hh:mm:ss;@"/>
    <numFmt numFmtId="166" formatCode="0.0"/>
    <numFmt numFmtId="167" formatCode="0.000"/>
  </numFmts>
  <fonts count="7" x14ac:knownFonts="1">
    <font>
      <sz val="11"/>
      <color theme="1"/>
      <name val="Calibri"/>
      <family val="2"/>
      <scheme val="minor"/>
    </font>
    <font>
      <sz val="8"/>
      <name val="Calibri"/>
      <family val="2"/>
      <scheme val="minor"/>
    </font>
    <font>
      <sz val="11"/>
      <color theme="1"/>
      <name val="Calibri"/>
      <family val="2"/>
    </font>
    <font>
      <b/>
      <sz val="11"/>
      <color theme="1"/>
      <name val="Calibri"/>
      <family val="2"/>
      <scheme val="minor"/>
    </font>
    <font>
      <u/>
      <sz val="11"/>
      <color theme="1"/>
      <name val="Calibri"/>
      <family val="2"/>
      <scheme val="minor"/>
    </font>
    <font>
      <vertAlign val="subscript"/>
      <sz val="11"/>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17" fontId="0" fillId="0" borderId="0" xfId="0" applyNumberFormat="1" applyAlignment="1">
      <alignment horizontal="left"/>
    </xf>
    <xf numFmtId="0" fontId="0" fillId="0" borderId="1" xfId="0" applyBorder="1"/>
    <xf numFmtId="0" fontId="0" fillId="2" borderId="1" xfId="0" applyFill="1" applyBorder="1"/>
    <xf numFmtId="0" fontId="0" fillId="0" borderId="3" xfId="0" applyBorder="1"/>
    <xf numFmtId="0" fontId="0" fillId="2" borderId="3" xfId="0" applyFill="1" applyBorder="1"/>
    <xf numFmtId="0" fontId="0" fillId="0" borderId="2" xfId="0" applyBorder="1"/>
    <xf numFmtId="0" fontId="0" fillId="2" borderId="2" xfId="0" applyFill="1" applyBorder="1"/>
    <xf numFmtId="49" fontId="0" fillId="0" borderId="0" xfId="0" applyNumberFormat="1" applyAlignment="1">
      <alignment horizontal="center"/>
    </xf>
    <xf numFmtId="0" fontId="3" fillId="0" borderId="0" xfId="0" applyFont="1"/>
    <xf numFmtId="0" fontId="4" fillId="0" borderId="0" xfId="0" applyFont="1"/>
    <xf numFmtId="0" fontId="4" fillId="0" borderId="0" xfId="0" applyFont="1" applyAlignment="1">
      <alignment horizontal="left"/>
    </xf>
    <xf numFmtId="17" fontId="4" fillId="0" borderId="0" xfId="0" applyNumberFormat="1" applyFont="1" applyAlignment="1">
      <alignment horizontal="left"/>
    </xf>
    <xf numFmtId="0" fontId="4" fillId="0" borderId="0" xfId="0" applyFont="1" applyAlignment="1">
      <alignment wrapText="1"/>
    </xf>
    <xf numFmtId="0" fontId="0" fillId="2" borderId="2" xfId="0" applyFill="1" applyBorder="1" applyAlignment="1">
      <alignment wrapText="1"/>
    </xf>
    <xf numFmtId="0" fontId="0" fillId="2" borderId="1" xfId="0" applyFill="1" applyBorder="1" applyAlignment="1">
      <alignment wrapText="1"/>
    </xf>
    <xf numFmtId="164" fontId="0" fillId="2" borderId="2" xfId="0" applyNumberFormat="1" applyFill="1" applyBorder="1"/>
    <xf numFmtId="164" fontId="0" fillId="2" borderId="3" xfId="0" applyNumberFormat="1" applyFill="1" applyBorder="1"/>
    <xf numFmtId="164" fontId="0" fillId="2" borderId="1" xfId="0" applyNumberFormat="1" applyFill="1" applyBorder="1"/>
    <xf numFmtId="49" fontId="0" fillId="0" borderId="0" xfId="0" applyNumberFormat="1"/>
    <xf numFmtId="49" fontId="3" fillId="0" borderId="0" xfId="0" applyNumberFormat="1" applyFont="1"/>
    <xf numFmtId="0" fontId="3" fillId="2" borderId="0" xfId="0" applyFont="1"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left" vertical="top"/>
    </xf>
    <xf numFmtId="0" fontId="3" fillId="0" borderId="5" xfId="0" applyFont="1" applyBorder="1" applyAlignment="1">
      <alignment horizontal="left" vertical="top"/>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0" fillId="0" borderId="5" xfId="0" applyBorder="1" applyAlignment="1">
      <alignment horizontal="left" vertical="top"/>
    </xf>
    <xf numFmtId="164" fontId="0" fillId="0" borderId="5" xfId="0" applyNumberFormat="1" applyBorder="1" applyAlignment="1">
      <alignment horizontal="left" vertical="top"/>
    </xf>
    <xf numFmtId="165" fontId="0" fillId="0" borderId="5" xfId="0" applyNumberFormat="1" applyBorder="1" applyAlignment="1">
      <alignment horizontal="left" vertical="top"/>
    </xf>
    <xf numFmtId="49" fontId="0" fillId="0" borderId="5" xfId="0" applyNumberFormat="1" applyBorder="1" applyAlignment="1">
      <alignment horizontal="left" vertical="top"/>
    </xf>
    <xf numFmtId="166" fontId="0" fillId="0" borderId="5" xfId="0" applyNumberFormat="1" applyBorder="1" applyAlignment="1">
      <alignment horizontal="left" vertical="top"/>
    </xf>
    <xf numFmtId="1" fontId="0" fillId="0" borderId="5" xfId="0" applyNumberFormat="1" applyBorder="1" applyAlignment="1">
      <alignment horizontal="left" vertical="top"/>
    </xf>
    <xf numFmtId="1" fontId="0" fillId="2" borderId="2" xfId="0" applyNumberFormat="1" applyFill="1" applyBorder="1"/>
    <xf numFmtId="1" fontId="0" fillId="2" borderId="3" xfId="0" applyNumberFormat="1" applyFill="1" applyBorder="1"/>
    <xf numFmtId="1" fontId="0" fillId="2" borderId="1" xfId="0" applyNumberFormat="1" applyFill="1" applyBorder="1"/>
    <xf numFmtId="166" fontId="0" fillId="2" borderId="3" xfId="0" applyNumberFormat="1" applyFill="1" applyBorder="1"/>
    <xf numFmtId="166" fontId="0" fillId="2" borderId="2" xfId="0" applyNumberFormat="1" applyFill="1" applyBorder="1"/>
    <xf numFmtId="166" fontId="0" fillId="2" borderId="1" xfId="0" applyNumberFormat="1" applyFill="1" applyBorder="1"/>
    <xf numFmtId="0" fontId="0" fillId="0" borderId="8"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wrapText="1"/>
    </xf>
    <xf numFmtId="17" fontId="0" fillId="0" borderId="9" xfId="0" applyNumberFormat="1" applyBorder="1" applyAlignment="1">
      <alignment horizontal="left" vertical="top" wrapText="1"/>
    </xf>
    <xf numFmtId="17" fontId="0" fillId="0" borderId="10" xfId="0" applyNumberFormat="1" applyBorder="1" applyAlignment="1">
      <alignment horizontal="left" vertical="top" wrapText="1"/>
    </xf>
    <xf numFmtId="0" fontId="0" fillId="0" borderId="5" xfId="0"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5" xfId="0" applyBorder="1" applyAlignment="1">
      <alignment vertical="top" wrapText="1"/>
    </xf>
    <xf numFmtId="0" fontId="0" fillId="0" borderId="2" xfId="0" applyFill="1" applyBorder="1"/>
    <xf numFmtId="0" fontId="0" fillId="0" borderId="1" xfId="0" applyFill="1" applyBorder="1"/>
    <xf numFmtId="0" fontId="0" fillId="0" borderId="3" xfId="0" applyFill="1" applyBorder="1"/>
    <xf numFmtId="167" fontId="0" fillId="2" borderId="2" xfId="0" applyNumberFormat="1" applyFill="1" applyBorder="1" applyAlignment="1">
      <alignment horizontal="right"/>
    </xf>
    <xf numFmtId="167" fontId="0" fillId="2" borderId="1" xfId="0" applyNumberFormat="1" applyFill="1" applyBorder="1" applyAlignment="1">
      <alignment horizontal="right"/>
    </xf>
    <xf numFmtId="20" fontId="0" fillId="2" borderId="2" xfId="0" applyNumberFormat="1" applyFill="1" applyBorder="1"/>
    <xf numFmtId="20" fontId="0" fillId="2" borderId="3" xfId="0" applyNumberFormat="1" applyFill="1" applyBorder="1"/>
    <xf numFmtId="20" fontId="0" fillId="2" borderId="1" xfId="0" applyNumberFormat="1" applyFill="1" applyBorder="1"/>
    <xf numFmtId="0" fontId="0" fillId="0" borderId="6" xfId="0" applyBorder="1" applyAlignment="1">
      <alignment vertical="top"/>
    </xf>
    <xf numFmtId="0" fontId="0" fillId="0" borderId="7" xfId="0" applyBorder="1" applyAlignment="1">
      <alignment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0" fontId="0" fillId="0" borderId="8" xfId="0" applyBorder="1" applyAlignment="1">
      <alignment vertical="top"/>
    </xf>
    <xf numFmtId="0" fontId="0" fillId="0" borderId="2" xfId="0" applyFill="1" applyBorder="1" applyAlignment="1">
      <alignment wrapText="1"/>
    </xf>
    <xf numFmtId="0" fontId="0" fillId="0" borderId="3" xfId="0" applyFill="1" applyBorder="1" applyAlignment="1">
      <alignment horizontal="left" wrapText="1"/>
    </xf>
    <xf numFmtId="0" fontId="0" fillId="0" borderId="1" xfId="0" applyFill="1" applyBorder="1" applyAlignment="1">
      <alignment wrapText="1"/>
    </xf>
    <xf numFmtId="0" fontId="0" fillId="0" borderId="4" xfId="0" applyFill="1" applyBorder="1"/>
    <xf numFmtId="166" fontId="0" fillId="0" borderId="2" xfId="0" applyNumberFormat="1" applyFill="1" applyBorder="1"/>
    <xf numFmtId="166" fontId="0" fillId="0" borderId="3" xfId="0" applyNumberFormat="1" applyFill="1" applyBorder="1"/>
    <xf numFmtId="166" fontId="0" fillId="0" borderId="1" xfId="0" applyNumberFormat="1" applyFill="1" applyBorder="1"/>
    <xf numFmtId="167" fontId="0" fillId="2" borderId="2" xfId="0" applyNumberFormat="1" applyFill="1" applyBorder="1"/>
    <xf numFmtId="167" fontId="0" fillId="2" borderId="1" xfId="0" applyNumberFormat="1" applyFill="1" applyBorder="1"/>
    <xf numFmtId="49" fontId="0" fillId="0" borderId="2" xfId="0" applyNumberFormat="1" applyFill="1" applyBorder="1"/>
    <xf numFmtId="49" fontId="0" fillId="0" borderId="1" xfId="0" applyNumberFormat="1" applyFill="1" applyBorder="1"/>
    <xf numFmtId="164" fontId="0" fillId="2" borderId="2" xfId="0" applyNumberFormat="1" applyFill="1" applyBorder="1" applyAlignment="1">
      <alignment horizontal="center"/>
    </xf>
    <xf numFmtId="164" fontId="0" fillId="2" borderId="3" xfId="0" applyNumberFormat="1" applyFill="1" applyBorder="1" applyAlignment="1">
      <alignment horizontal="center"/>
    </xf>
    <xf numFmtId="164" fontId="0" fillId="2" borderId="1" xfId="0" applyNumberFormat="1"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3" xfId="0" applyNumberFormat="1" applyFill="1" applyBorder="1"/>
    <xf numFmtId="2" fontId="0" fillId="0" borderId="1" xfId="0" applyNumberFormat="1" applyFill="1" applyBorder="1"/>
    <xf numFmtId="167" fontId="0" fillId="2" borderId="3" xfId="0" applyNumberFormat="1" applyFill="1" applyBorder="1"/>
    <xf numFmtId="0" fontId="0" fillId="0" borderId="3" xfId="0" applyFill="1" applyBorder="1" applyAlignment="1">
      <alignment horizontal="right"/>
    </xf>
    <xf numFmtId="20" fontId="0" fillId="0" borderId="2" xfId="0" applyNumberFormat="1" applyFill="1" applyBorder="1"/>
    <xf numFmtId="1" fontId="0" fillId="0" borderId="2" xfId="0" applyNumberFormat="1" applyFill="1" applyBorder="1"/>
    <xf numFmtId="20" fontId="0" fillId="0" borderId="3" xfId="0" applyNumberFormat="1" applyFill="1" applyBorder="1"/>
    <xf numFmtId="1" fontId="0" fillId="0" borderId="3" xfId="0" applyNumberFormat="1" applyFill="1" applyBorder="1"/>
    <xf numFmtId="20" fontId="0" fillId="0" borderId="1" xfId="0" applyNumberFormat="1" applyFill="1" applyBorder="1"/>
    <xf numFmtId="1" fontId="0" fillId="0" borderId="1" xfId="0" applyNumberFormat="1" applyFill="1" applyBorder="1"/>
    <xf numFmtId="167" fontId="0" fillId="2" borderId="3" xfId="0" applyNumberFormat="1" applyFill="1" applyBorder="1" applyAlignment="1">
      <alignment horizontal="right"/>
    </xf>
    <xf numFmtId="1" fontId="0" fillId="0" borderId="2" xfId="0" applyNumberFormat="1" applyFill="1" applyBorder="1" applyAlignment="1">
      <alignment horizontal="right"/>
    </xf>
    <xf numFmtId="1" fontId="0" fillId="0" borderId="3" xfId="0" applyNumberFormat="1" applyFill="1" applyBorder="1" applyAlignment="1">
      <alignment horizontal="right"/>
    </xf>
    <xf numFmtId="1" fontId="0" fillId="0" borderId="1" xfId="0" applyNumberFormat="1" applyFill="1" applyBorder="1" applyAlignment="1">
      <alignment horizontal="right"/>
    </xf>
    <xf numFmtId="14" fontId="0" fillId="0" borderId="1" xfId="0" applyNumberFormat="1" applyFill="1" applyBorder="1"/>
    <xf numFmtId="167" fontId="0" fillId="0" borderId="2" xfId="0" applyNumberFormat="1" applyFill="1" applyBorder="1" applyAlignment="1">
      <alignment horizontal="right"/>
    </xf>
    <xf numFmtId="167" fontId="0" fillId="0" borderId="3" xfId="0" applyNumberFormat="1" applyFill="1" applyBorder="1" applyAlignment="1">
      <alignment horizontal="right"/>
    </xf>
    <xf numFmtId="167" fontId="0" fillId="0" borderId="1" xfId="0" applyNumberFormat="1" applyFill="1" applyBorder="1" applyAlignment="1">
      <alignment horizontal="right"/>
    </xf>
    <xf numFmtId="0" fontId="0" fillId="2" borderId="3"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E7F1-FA72-4AAA-B497-21362B0A5BE7}">
  <dimension ref="A1:C76"/>
  <sheetViews>
    <sheetView tabSelected="1" workbookViewId="0"/>
  </sheetViews>
  <sheetFormatPr defaultRowHeight="14.5" x14ac:dyDescent="0.35"/>
  <cols>
    <col min="1" max="1" width="31.1796875" style="1" customWidth="1"/>
    <col min="2" max="2" width="69.1796875" style="2" customWidth="1"/>
    <col min="3" max="3" width="77" style="1" customWidth="1"/>
    <col min="4" max="16384" width="8.7265625" style="1"/>
  </cols>
  <sheetData>
    <row r="1" spans="1:3" x14ac:dyDescent="0.35">
      <c r="A1" s="24" t="s">
        <v>131</v>
      </c>
      <c r="B1" s="25"/>
      <c r="C1" s="26"/>
    </row>
    <row r="2" spans="1:3" x14ac:dyDescent="0.35">
      <c r="A2" s="27" t="s">
        <v>440</v>
      </c>
      <c r="B2" s="43" t="s">
        <v>441</v>
      </c>
      <c r="C2" s="44"/>
    </row>
    <row r="3" spans="1:3" ht="14.5" customHeight="1" x14ac:dyDescent="0.35">
      <c r="A3" s="27" t="s">
        <v>2</v>
      </c>
      <c r="B3" s="43" t="s">
        <v>442</v>
      </c>
      <c r="C3" s="44"/>
    </row>
    <row r="4" spans="1:3" x14ac:dyDescent="0.35">
      <c r="A4" s="27" t="s">
        <v>1</v>
      </c>
      <c r="B4" s="43" t="s">
        <v>7</v>
      </c>
      <c r="C4" s="44"/>
    </row>
    <row r="5" spans="1:3" x14ac:dyDescent="0.35">
      <c r="A5" s="27" t="s">
        <v>3</v>
      </c>
      <c r="B5" s="43" t="s">
        <v>8</v>
      </c>
      <c r="C5" s="44"/>
    </row>
    <row r="6" spans="1:3" x14ac:dyDescent="0.35">
      <c r="A6" s="27" t="s">
        <v>4</v>
      </c>
      <c r="B6" s="43" t="s">
        <v>9</v>
      </c>
      <c r="C6" s="44"/>
    </row>
    <row r="7" spans="1:3" x14ac:dyDescent="0.35">
      <c r="A7" s="27" t="s">
        <v>10</v>
      </c>
      <c r="B7" s="45">
        <v>45170</v>
      </c>
      <c r="C7" s="46"/>
    </row>
    <row r="8" spans="1:3" x14ac:dyDescent="0.35">
      <c r="A8" s="27" t="s">
        <v>5</v>
      </c>
      <c r="B8" s="45">
        <v>45535</v>
      </c>
      <c r="C8" s="46"/>
    </row>
    <row r="9" spans="1:3" ht="162.5" customHeight="1" x14ac:dyDescent="0.35">
      <c r="A9" s="27" t="s">
        <v>6</v>
      </c>
      <c r="B9" s="43" t="s">
        <v>439</v>
      </c>
      <c r="C9" s="44"/>
    </row>
    <row r="11" spans="1:3" x14ac:dyDescent="0.35">
      <c r="A11" s="24" t="s">
        <v>130</v>
      </c>
      <c r="B11" s="25"/>
      <c r="C11" s="26"/>
    </row>
    <row r="12" spans="1:3" x14ac:dyDescent="0.35">
      <c r="A12" s="27" t="s">
        <v>20</v>
      </c>
      <c r="B12" s="29" t="s">
        <v>118</v>
      </c>
      <c r="C12" s="27" t="s">
        <v>132</v>
      </c>
    </row>
    <row r="13" spans="1:3" ht="29" x14ac:dyDescent="0.35">
      <c r="A13" s="30" t="s">
        <v>25</v>
      </c>
      <c r="B13" s="30" t="s">
        <v>25</v>
      </c>
      <c r="C13" s="28" t="s">
        <v>102</v>
      </c>
    </row>
    <row r="14" spans="1:3" ht="29" x14ac:dyDescent="0.35">
      <c r="A14" s="30" t="s">
        <v>354</v>
      </c>
      <c r="B14" s="30" t="s">
        <v>354</v>
      </c>
      <c r="C14" s="28" t="s">
        <v>453</v>
      </c>
    </row>
    <row r="15" spans="1:3" x14ac:dyDescent="0.35">
      <c r="A15" s="30" t="s">
        <v>62</v>
      </c>
      <c r="B15" s="31" t="s">
        <v>62</v>
      </c>
      <c r="C15" s="28" t="s">
        <v>103</v>
      </c>
    </row>
    <row r="16" spans="1:3" ht="29" x14ac:dyDescent="0.35">
      <c r="A16" s="49" t="s">
        <v>451</v>
      </c>
      <c r="B16" s="30" t="s">
        <v>17</v>
      </c>
      <c r="C16" s="28" t="s">
        <v>104</v>
      </c>
    </row>
    <row r="17" spans="1:3" ht="29" x14ac:dyDescent="0.35">
      <c r="A17" s="50"/>
      <c r="B17" s="30" t="s">
        <v>210</v>
      </c>
      <c r="C17" s="28" t="s">
        <v>212</v>
      </c>
    </row>
    <row r="18" spans="1:3" ht="29" x14ac:dyDescent="0.35">
      <c r="A18" s="49" t="s">
        <v>452</v>
      </c>
      <c r="B18" s="30" t="s">
        <v>12</v>
      </c>
      <c r="C18" s="28" t="s">
        <v>161</v>
      </c>
    </row>
    <row r="19" spans="1:3" ht="29" x14ac:dyDescent="0.35">
      <c r="A19" s="50"/>
      <c r="B19" s="32" t="s">
        <v>64</v>
      </c>
      <c r="C19" s="28" t="s">
        <v>105</v>
      </c>
    </row>
    <row r="20" spans="1:3" ht="29" x14ac:dyDescent="0.35">
      <c r="A20" s="47" t="s">
        <v>16</v>
      </c>
      <c r="B20" s="33" t="s">
        <v>147</v>
      </c>
      <c r="C20" s="28" t="s">
        <v>119</v>
      </c>
    </row>
    <row r="21" spans="1:3" ht="29" x14ac:dyDescent="0.35">
      <c r="A21" s="47"/>
      <c r="B21" s="33" t="s">
        <v>148</v>
      </c>
      <c r="C21" s="28" t="s">
        <v>120</v>
      </c>
    </row>
    <row r="22" spans="1:3" ht="29" x14ac:dyDescent="0.35">
      <c r="A22" s="47"/>
      <c r="B22" s="30" t="s">
        <v>13</v>
      </c>
      <c r="C22" s="28" t="s">
        <v>121</v>
      </c>
    </row>
    <row r="23" spans="1:3" ht="58" x14ac:dyDescent="0.35">
      <c r="A23" s="52" t="s">
        <v>198</v>
      </c>
      <c r="B23" s="34" t="s">
        <v>149</v>
      </c>
      <c r="C23" s="28" t="s">
        <v>255</v>
      </c>
    </row>
    <row r="24" spans="1:3" ht="29" x14ac:dyDescent="0.35">
      <c r="A24" s="52"/>
      <c r="B24" s="30" t="s">
        <v>11</v>
      </c>
      <c r="C24" s="28" t="s">
        <v>106</v>
      </c>
    </row>
    <row r="25" spans="1:3" ht="43.5" x14ac:dyDescent="0.35">
      <c r="A25" s="52"/>
      <c r="B25" s="30" t="s">
        <v>178</v>
      </c>
      <c r="C25" s="28" t="s">
        <v>179</v>
      </c>
    </row>
    <row r="26" spans="1:3" ht="29" x14ac:dyDescent="0.35">
      <c r="A26" s="52"/>
      <c r="B26" s="30" t="s">
        <v>0</v>
      </c>
      <c r="C26" s="28" t="s">
        <v>231</v>
      </c>
    </row>
    <row r="27" spans="1:3" ht="61" x14ac:dyDescent="0.35">
      <c r="A27" s="61" t="s">
        <v>449</v>
      </c>
      <c r="B27" s="30" t="s">
        <v>222</v>
      </c>
      <c r="C27" s="28" t="s">
        <v>367</v>
      </c>
    </row>
    <row r="28" spans="1:3" x14ac:dyDescent="0.35">
      <c r="A28" s="66"/>
      <c r="B28" s="30" t="s">
        <v>223</v>
      </c>
      <c r="C28" s="28" t="s">
        <v>368</v>
      </c>
    </row>
    <row r="29" spans="1:3" x14ac:dyDescent="0.35">
      <c r="A29" s="66"/>
      <c r="B29" s="30" t="s">
        <v>224</v>
      </c>
      <c r="C29" s="28" t="s">
        <v>226</v>
      </c>
    </row>
    <row r="30" spans="1:3" x14ac:dyDescent="0.35">
      <c r="A30" s="62"/>
      <c r="B30" s="30" t="s">
        <v>225</v>
      </c>
      <c r="C30" s="28" t="s">
        <v>369</v>
      </c>
    </row>
    <row r="31" spans="1:3" ht="61" x14ac:dyDescent="0.35">
      <c r="A31" s="61" t="s">
        <v>450</v>
      </c>
      <c r="B31" s="30" t="s">
        <v>278</v>
      </c>
      <c r="C31" s="28" t="s">
        <v>370</v>
      </c>
    </row>
    <row r="32" spans="1:3" x14ac:dyDescent="0.35">
      <c r="A32" s="66"/>
      <c r="B32" s="30" t="s">
        <v>279</v>
      </c>
      <c r="C32" s="28" t="s">
        <v>371</v>
      </c>
    </row>
    <row r="33" spans="1:3" x14ac:dyDescent="0.35">
      <c r="A33" s="66"/>
      <c r="B33" s="30" t="s">
        <v>303</v>
      </c>
      <c r="C33" s="28" t="s">
        <v>372</v>
      </c>
    </row>
    <row r="34" spans="1:3" x14ac:dyDescent="0.35">
      <c r="A34" s="62"/>
      <c r="B34" s="30" t="s">
        <v>280</v>
      </c>
      <c r="C34" s="28" t="s">
        <v>373</v>
      </c>
    </row>
    <row r="35" spans="1:3" x14ac:dyDescent="0.35">
      <c r="A35" s="47" t="s">
        <v>79</v>
      </c>
      <c r="B35" s="30" t="s">
        <v>150</v>
      </c>
      <c r="C35" s="48" t="s">
        <v>107</v>
      </c>
    </row>
    <row r="36" spans="1:3" x14ac:dyDescent="0.35">
      <c r="A36" s="47"/>
      <c r="B36" s="30" t="s">
        <v>151</v>
      </c>
      <c r="C36" s="48"/>
    </row>
    <row r="37" spans="1:3" x14ac:dyDescent="0.35">
      <c r="A37" s="47"/>
      <c r="B37" s="30" t="s">
        <v>152</v>
      </c>
      <c r="C37" s="48"/>
    </row>
    <row r="38" spans="1:3" x14ac:dyDescent="0.35">
      <c r="A38" s="47"/>
      <c r="B38" s="30" t="s">
        <v>153</v>
      </c>
      <c r="C38" s="48"/>
    </row>
    <row r="39" spans="1:3" x14ac:dyDescent="0.35">
      <c r="A39" s="47"/>
      <c r="B39" s="30" t="s">
        <v>154</v>
      </c>
      <c r="C39" s="28" t="s">
        <v>162</v>
      </c>
    </row>
    <row r="40" spans="1:3" ht="43.5" customHeight="1" x14ac:dyDescent="0.35">
      <c r="A40" s="47" t="s">
        <v>15</v>
      </c>
      <c r="B40" s="30" t="s">
        <v>155</v>
      </c>
      <c r="C40" s="48" t="s">
        <v>374</v>
      </c>
    </row>
    <row r="41" spans="1:3" x14ac:dyDescent="0.35">
      <c r="A41" s="47"/>
      <c r="B41" s="30" t="s">
        <v>156</v>
      </c>
      <c r="C41" s="48"/>
    </row>
    <row r="42" spans="1:3" x14ac:dyDescent="0.35">
      <c r="A42" s="47"/>
      <c r="B42" s="30" t="s">
        <v>135</v>
      </c>
      <c r="C42" s="48"/>
    </row>
    <row r="43" spans="1:3" x14ac:dyDescent="0.35">
      <c r="A43" s="47"/>
      <c r="B43" s="30" t="s">
        <v>136</v>
      </c>
      <c r="C43" s="48"/>
    </row>
    <row r="44" spans="1:3" x14ac:dyDescent="0.35">
      <c r="A44" s="47"/>
      <c r="B44" s="30" t="s">
        <v>157</v>
      </c>
      <c r="C44" s="48"/>
    </row>
    <row r="45" spans="1:3" x14ac:dyDescent="0.35">
      <c r="A45" s="47"/>
      <c r="B45" s="30" t="s">
        <v>158</v>
      </c>
      <c r="C45" s="48"/>
    </row>
    <row r="46" spans="1:3" ht="29" x14ac:dyDescent="0.35">
      <c r="A46" s="47" t="s">
        <v>14</v>
      </c>
      <c r="B46" s="28" t="s">
        <v>137</v>
      </c>
      <c r="C46" s="28" t="s">
        <v>108</v>
      </c>
    </row>
    <row r="47" spans="1:3" ht="29" x14ac:dyDescent="0.35">
      <c r="A47" s="47"/>
      <c r="B47" s="28" t="s">
        <v>138</v>
      </c>
      <c r="C47" s="28" t="s">
        <v>109</v>
      </c>
    </row>
    <row r="48" spans="1:3" x14ac:dyDescent="0.35">
      <c r="A48" s="47"/>
      <c r="B48" s="28" t="s">
        <v>139</v>
      </c>
      <c r="C48" s="28" t="s">
        <v>110</v>
      </c>
    </row>
    <row r="49" spans="1:3" ht="29" x14ac:dyDescent="0.35">
      <c r="A49" s="61" t="s">
        <v>24</v>
      </c>
      <c r="B49" s="30" t="s">
        <v>140</v>
      </c>
      <c r="C49" s="28" t="s">
        <v>163</v>
      </c>
    </row>
    <row r="50" spans="1:3" ht="29" x14ac:dyDescent="0.35">
      <c r="A50" s="66"/>
      <c r="B50" s="30" t="s">
        <v>141</v>
      </c>
      <c r="C50" s="28" t="s">
        <v>111</v>
      </c>
    </row>
    <row r="51" spans="1:3" ht="29" x14ac:dyDescent="0.35">
      <c r="A51" s="62"/>
      <c r="B51" s="30" t="s">
        <v>142</v>
      </c>
      <c r="C51" s="28" t="s">
        <v>112</v>
      </c>
    </row>
    <row r="52" spans="1:3" x14ac:dyDescent="0.35">
      <c r="A52" s="61" t="s">
        <v>448</v>
      </c>
      <c r="B52" s="30" t="s">
        <v>19</v>
      </c>
      <c r="C52" s="28" t="s">
        <v>113</v>
      </c>
    </row>
    <row r="53" spans="1:3" x14ac:dyDescent="0.35">
      <c r="A53" s="62"/>
      <c r="B53" s="30" t="s">
        <v>159</v>
      </c>
      <c r="C53" s="28" t="s">
        <v>164</v>
      </c>
    </row>
    <row r="54" spans="1:3" ht="29" x14ac:dyDescent="0.35">
      <c r="A54" s="49" t="s">
        <v>195</v>
      </c>
      <c r="B54" s="30" t="s">
        <v>192</v>
      </c>
      <c r="C54" s="28" t="s">
        <v>196</v>
      </c>
    </row>
    <row r="55" spans="1:3" ht="29" x14ac:dyDescent="0.35">
      <c r="A55" s="50"/>
      <c r="B55" s="30" t="s">
        <v>193</v>
      </c>
      <c r="C55" s="28" t="s">
        <v>197</v>
      </c>
    </row>
    <row r="56" spans="1:3" ht="29" x14ac:dyDescent="0.35">
      <c r="A56" s="47" t="s">
        <v>21</v>
      </c>
      <c r="B56" s="32" t="s">
        <v>63</v>
      </c>
      <c r="C56" s="28" t="s">
        <v>114</v>
      </c>
    </row>
    <row r="57" spans="1:3" ht="29" x14ac:dyDescent="0.35">
      <c r="A57" s="47"/>
      <c r="B57" s="30" t="s">
        <v>22</v>
      </c>
      <c r="C57" s="28" t="s">
        <v>165</v>
      </c>
    </row>
    <row r="58" spans="1:3" ht="29" x14ac:dyDescent="0.35">
      <c r="A58" s="47"/>
      <c r="B58" s="35" t="s">
        <v>160</v>
      </c>
      <c r="C58" s="28" t="s">
        <v>166</v>
      </c>
    </row>
    <row r="59" spans="1:3" x14ac:dyDescent="0.35">
      <c r="A59" s="47" t="s">
        <v>23</v>
      </c>
      <c r="B59" s="31" t="s">
        <v>61</v>
      </c>
      <c r="C59" s="28" t="s">
        <v>115</v>
      </c>
    </row>
    <row r="60" spans="1:3" ht="29" x14ac:dyDescent="0.35">
      <c r="A60" s="47"/>
      <c r="B60" s="30" t="s">
        <v>143</v>
      </c>
      <c r="C60" s="28" t="s">
        <v>167</v>
      </c>
    </row>
    <row r="61" spans="1:3" x14ac:dyDescent="0.35">
      <c r="A61" s="47" t="s">
        <v>18</v>
      </c>
      <c r="B61" s="30" t="s">
        <v>393</v>
      </c>
      <c r="C61" s="28" t="s">
        <v>443</v>
      </c>
    </row>
    <row r="62" spans="1:3" x14ac:dyDescent="0.35">
      <c r="A62" s="47"/>
      <c r="B62" s="30" t="s">
        <v>404</v>
      </c>
      <c r="C62" s="28" t="s">
        <v>444</v>
      </c>
    </row>
    <row r="63" spans="1:3" x14ac:dyDescent="0.35">
      <c r="A63" s="47"/>
      <c r="B63" s="30" t="s">
        <v>392</v>
      </c>
      <c r="C63" s="28" t="s">
        <v>445</v>
      </c>
    </row>
    <row r="64" spans="1:3" x14ac:dyDescent="0.35">
      <c r="A64" s="47"/>
      <c r="B64" s="30" t="s">
        <v>144</v>
      </c>
      <c r="C64" s="28" t="s">
        <v>116</v>
      </c>
    </row>
    <row r="65" spans="1:3" x14ac:dyDescent="0.35">
      <c r="A65" s="49" t="s">
        <v>375</v>
      </c>
      <c r="B65" s="30" t="s">
        <v>376</v>
      </c>
      <c r="C65" s="48" t="s">
        <v>383</v>
      </c>
    </row>
    <row r="66" spans="1:3" x14ac:dyDescent="0.35">
      <c r="A66" s="51"/>
      <c r="B66" s="30" t="s">
        <v>377</v>
      </c>
      <c r="C66" s="48"/>
    </row>
    <row r="67" spans="1:3" x14ac:dyDescent="0.35">
      <c r="A67" s="51"/>
      <c r="B67" s="30" t="s">
        <v>378</v>
      </c>
      <c r="C67" s="48"/>
    </row>
    <row r="68" spans="1:3" x14ac:dyDescent="0.35">
      <c r="A68" s="50"/>
      <c r="B68" s="30" t="s">
        <v>384</v>
      </c>
      <c r="C68" s="28" t="s">
        <v>385</v>
      </c>
    </row>
    <row r="69" spans="1:3" ht="29" x14ac:dyDescent="0.35">
      <c r="A69" s="42" t="s">
        <v>446</v>
      </c>
      <c r="B69" s="30" t="s">
        <v>436</v>
      </c>
      <c r="C69" s="28" t="s">
        <v>447</v>
      </c>
    </row>
    <row r="70" spans="1:3" ht="29" x14ac:dyDescent="0.35">
      <c r="A70" s="49" t="s">
        <v>127</v>
      </c>
      <c r="B70" s="30" t="s">
        <v>145</v>
      </c>
      <c r="C70" s="28" t="s">
        <v>128</v>
      </c>
    </row>
    <row r="71" spans="1:3" ht="29" x14ac:dyDescent="0.35">
      <c r="A71" s="51"/>
      <c r="B71" s="30" t="s">
        <v>362</v>
      </c>
      <c r="C71" s="28" t="s">
        <v>129</v>
      </c>
    </row>
    <row r="72" spans="1:3" ht="29" x14ac:dyDescent="0.35">
      <c r="A72" s="50"/>
      <c r="B72" s="30" t="s">
        <v>363</v>
      </c>
      <c r="C72" s="28" t="s">
        <v>380</v>
      </c>
    </row>
    <row r="73" spans="1:3" ht="29" x14ac:dyDescent="0.35">
      <c r="A73" s="47" t="s">
        <v>379</v>
      </c>
      <c r="B73" s="30" t="s">
        <v>364</v>
      </c>
      <c r="C73" s="28" t="s">
        <v>381</v>
      </c>
    </row>
    <row r="74" spans="1:3" ht="29" x14ac:dyDescent="0.35">
      <c r="A74" s="47"/>
      <c r="B74" s="30" t="s">
        <v>365</v>
      </c>
      <c r="C74" s="28" t="s">
        <v>382</v>
      </c>
    </row>
    <row r="75" spans="1:3" x14ac:dyDescent="0.35">
      <c r="A75" s="47" t="s">
        <v>65</v>
      </c>
      <c r="B75" s="28" t="s">
        <v>146</v>
      </c>
      <c r="C75" s="48" t="s">
        <v>117</v>
      </c>
    </row>
    <row r="76" spans="1:3" x14ac:dyDescent="0.35">
      <c r="A76" s="47"/>
      <c r="B76" s="28" t="s">
        <v>133</v>
      </c>
      <c r="C76" s="48"/>
    </row>
  </sheetData>
  <mergeCells count="31">
    <mergeCell ref="A16:A17"/>
    <mergeCell ref="A18:A19"/>
    <mergeCell ref="A20:A22"/>
    <mergeCell ref="A35:A39"/>
    <mergeCell ref="C35:C38"/>
    <mergeCell ref="C40:C45"/>
    <mergeCell ref="A40:A45"/>
    <mergeCell ref="A23:A26"/>
    <mergeCell ref="A31:A34"/>
    <mergeCell ref="A27:A30"/>
    <mergeCell ref="A75:A76"/>
    <mergeCell ref="C75:C76"/>
    <mergeCell ref="A54:A55"/>
    <mergeCell ref="A73:A74"/>
    <mergeCell ref="A46:A48"/>
    <mergeCell ref="C65:C67"/>
    <mergeCell ref="A61:A64"/>
    <mergeCell ref="A59:A60"/>
    <mergeCell ref="A56:A58"/>
    <mergeCell ref="A70:A72"/>
    <mergeCell ref="A65:A68"/>
    <mergeCell ref="A52:A53"/>
    <mergeCell ref="A49:A51"/>
    <mergeCell ref="B9:C9"/>
    <mergeCell ref="B2:C2"/>
    <mergeCell ref="B3:C3"/>
    <mergeCell ref="B4:C4"/>
    <mergeCell ref="B5:C5"/>
    <mergeCell ref="B6:C6"/>
    <mergeCell ref="B7:C7"/>
    <mergeCell ref="B8:C8"/>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90073CB-11B5-4EA7-981C-39420919EEEF}">
          <x14:formula1>
            <xm:f>Codes!$B$22:$B$31</xm:f>
          </x14:formula1>
          <xm:sqref>B52</xm:sqref>
        </x14:dataValidation>
        <x14:dataValidation type="list" allowBlank="1" showInputMessage="1" showErrorMessage="1" xr:uid="{2518D5AB-C1BB-4903-AF50-9F79343B66B9}">
          <x14:formula1>
            <xm:f>Codes!$B$16:$B$19</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83A8-76D5-46E1-AE3E-B018C157AE27}">
  <dimension ref="A1:BM91"/>
  <sheetViews>
    <sheetView workbookViewId="0">
      <pane xSplit="1" ySplit="1" topLeftCell="B84" activePane="bottomRight" state="frozen"/>
      <selection pane="topRight" activeCell="B1" sqref="B1"/>
      <selection pane="bottomLeft" activeCell="A3" sqref="A3"/>
      <selection pane="bottomRight" activeCell="A91" sqref="A91"/>
    </sheetView>
  </sheetViews>
  <sheetFormatPr defaultRowHeight="14.5" x14ac:dyDescent="0.35"/>
  <cols>
    <col min="1" max="1" width="17.6328125" style="6" bestFit="1" customWidth="1"/>
    <col min="2" max="2" width="17.6328125" style="54" customWidth="1"/>
    <col min="3" max="3" width="13.453125" style="80" bestFit="1" customWidth="1"/>
    <col min="4" max="4" width="8.36328125" style="82" bestFit="1" customWidth="1"/>
    <col min="5" max="5" width="8.36328125" style="82" customWidth="1"/>
    <col min="6" max="6" width="20.6328125" style="6" bestFit="1" customWidth="1"/>
    <col min="7" max="7" width="9.81640625" style="60" bestFit="1" customWidth="1"/>
    <col min="8" max="8" width="9.36328125" style="77" bestFit="1" customWidth="1"/>
    <col min="9" max="9" width="9" style="77" bestFit="1" customWidth="1"/>
    <col min="10" max="10" width="17.7265625" style="54" bestFit="1" customWidth="1"/>
    <col min="11" max="11" width="17.1796875" style="41" bestFit="1" customWidth="1"/>
    <col min="12" max="12" width="4.81640625" style="6" bestFit="1" customWidth="1"/>
    <col min="13" max="13" width="8" style="6" bestFit="1" customWidth="1"/>
    <col min="14" max="14" width="11.08984375" style="6" bestFit="1" customWidth="1"/>
    <col min="15" max="15" width="10.453125" style="54" bestFit="1" customWidth="1"/>
    <col min="16" max="18" width="10.453125" style="54" customWidth="1"/>
    <col min="19" max="21" width="10.453125" style="75" customWidth="1"/>
    <col min="22" max="22" width="7.90625" style="75" bestFit="1" customWidth="1"/>
    <col min="23" max="26" width="10.36328125" style="54" bestFit="1" customWidth="1"/>
    <col min="27" max="27" width="14.26953125" style="73" bestFit="1" customWidth="1"/>
    <col min="28" max="28" width="15.26953125" style="6" bestFit="1" customWidth="1"/>
    <col min="29" max="29" width="17.7265625" style="6" bestFit="1" customWidth="1"/>
    <col min="30" max="30" width="12.08984375" style="6" bestFit="1" customWidth="1"/>
    <col min="31" max="31" width="7.54296875" style="6" bestFit="1" customWidth="1"/>
    <col min="32" max="32" width="12.453125" style="6" bestFit="1" customWidth="1"/>
    <col min="33" max="33" width="11.6328125" style="6" bestFit="1" customWidth="1"/>
    <col min="34" max="34" width="17" style="69" bestFit="1" customWidth="1"/>
    <col min="35" max="35" width="17.6328125" style="69" bestFit="1" customWidth="1"/>
    <col min="36" max="36" width="17" style="69" bestFit="1" customWidth="1"/>
    <col min="37" max="37" width="9.08984375" style="65" bestFit="1" customWidth="1"/>
    <col min="38" max="38" width="11.6328125" style="65" bestFit="1" customWidth="1"/>
    <col min="39" max="39" width="12.1796875" style="65" customWidth="1"/>
    <col min="40" max="40" width="20.26953125" style="54" bestFit="1" customWidth="1"/>
    <col min="41" max="41" width="14.08984375" style="54" bestFit="1" customWidth="1"/>
    <col min="42" max="43" width="14.08984375" style="60" customWidth="1"/>
    <col min="44" max="44" width="12.1796875" style="92" bestFit="1" customWidth="1"/>
    <col min="45" max="45" width="15.90625" style="92" customWidth="1"/>
    <col min="46" max="46" width="14" style="93" bestFit="1" customWidth="1"/>
    <col min="47" max="47" width="13.6328125" style="21" bestFit="1" customWidth="1"/>
    <col min="48" max="48" width="22.08984375" style="38" bestFit="1" customWidth="1"/>
    <col min="49" max="49" width="13.26953125" style="54" bestFit="1" customWidth="1"/>
    <col min="50" max="50" width="13.26953125" style="97" customWidth="1"/>
    <col min="51" max="51" width="13.26953125" style="54" customWidth="1"/>
    <col min="52" max="52" width="13.453125" style="54" bestFit="1" customWidth="1"/>
    <col min="53" max="56" width="7.453125" style="57" customWidth="1"/>
    <col min="57" max="58" width="12.7265625" style="101" customWidth="1"/>
    <col min="59" max="59" width="19.453125" style="6" bestFit="1" customWidth="1"/>
    <col min="60" max="60" width="17" style="6" bestFit="1" customWidth="1"/>
    <col min="61" max="61" width="16.54296875" style="6" bestFit="1" customWidth="1"/>
    <col min="62" max="62" width="15.81640625" style="54" bestFit="1" customWidth="1"/>
    <col min="63" max="63" width="12.453125" style="54" bestFit="1" customWidth="1"/>
    <col min="64" max="64" width="41.54296875" style="18" bestFit="1" customWidth="1"/>
    <col min="65" max="65" width="35" style="18" bestFit="1" customWidth="1"/>
    <col min="66" max="16384" width="8.7265625" style="5"/>
  </cols>
  <sheetData>
    <row r="1" spans="1:65" s="9" customFormat="1" ht="15" thickBot="1" x14ac:dyDescent="0.4">
      <c r="A1" s="10" t="s">
        <v>25</v>
      </c>
      <c r="B1" s="53" t="s">
        <v>354</v>
      </c>
      <c r="C1" s="78" t="s">
        <v>62</v>
      </c>
      <c r="D1" s="81" t="s">
        <v>17</v>
      </c>
      <c r="E1" s="81" t="s">
        <v>210</v>
      </c>
      <c r="F1" s="10" t="s">
        <v>12</v>
      </c>
      <c r="G1" s="58" t="s">
        <v>64</v>
      </c>
      <c r="H1" s="76" t="s">
        <v>147</v>
      </c>
      <c r="I1" s="76" t="s">
        <v>148</v>
      </c>
      <c r="J1" s="53" t="s">
        <v>13</v>
      </c>
      <c r="K1" s="40" t="s">
        <v>149</v>
      </c>
      <c r="L1" s="10" t="s">
        <v>11</v>
      </c>
      <c r="M1" s="10" t="s">
        <v>178</v>
      </c>
      <c r="N1" s="10" t="s">
        <v>0</v>
      </c>
      <c r="O1" s="53" t="s">
        <v>222</v>
      </c>
      <c r="P1" s="53" t="s">
        <v>223</v>
      </c>
      <c r="Q1" s="53" t="s">
        <v>224</v>
      </c>
      <c r="R1" s="53" t="s">
        <v>225</v>
      </c>
      <c r="S1" s="74" t="s">
        <v>278</v>
      </c>
      <c r="T1" s="74" t="s">
        <v>279</v>
      </c>
      <c r="U1" s="74" t="s">
        <v>303</v>
      </c>
      <c r="V1" s="74" t="s">
        <v>280</v>
      </c>
      <c r="W1" s="70" t="s">
        <v>150</v>
      </c>
      <c r="X1" s="70" t="s">
        <v>151</v>
      </c>
      <c r="Y1" s="70" t="s">
        <v>152</v>
      </c>
      <c r="Z1" s="70" t="s">
        <v>153</v>
      </c>
      <c r="AA1" s="71" t="s">
        <v>154</v>
      </c>
      <c r="AB1" s="10" t="s">
        <v>155</v>
      </c>
      <c r="AC1" s="10" t="s">
        <v>156</v>
      </c>
      <c r="AD1" s="10" t="s">
        <v>135</v>
      </c>
      <c r="AE1" s="10" t="s">
        <v>136</v>
      </c>
      <c r="AF1" s="10" t="s">
        <v>157</v>
      </c>
      <c r="AG1" s="10" t="s">
        <v>158</v>
      </c>
      <c r="AH1" s="67" t="s">
        <v>137</v>
      </c>
      <c r="AI1" s="67" t="s">
        <v>138</v>
      </c>
      <c r="AJ1" s="67" t="s">
        <v>139</v>
      </c>
      <c r="AK1" s="63" t="s">
        <v>140</v>
      </c>
      <c r="AL1" s="63" t="s">
        <v>141</v>
      </c>
      <c r="AM1" s="63" t="s">
        <v>142</v>
      </c>
      <c r="AN1" s="53" t="s">
        <v>19</v>
      </c>
      <c r="AO1" s="53" t="s">
        <v>159</v>
      </c>
      <c r="AP1" s="58" t="s">
        <v>192</v>
      </c>
      <c r="AQ1" s="58" t="s">
        <v>193</v>
      </c>
      <c r="AR1" s="88" t="s">
        <v>63</v>
      </c>
      <c r="AS1" s="88" t="s">
        <v>22</v>
      </c>
      <c r="AT1" s="89" t="s">
        <v>160</v>
      </c>
      <c r="AU1" s="19" t="s">
        <v>61</v>
      </c>
      <c r="AV1" s="36" t="s">
        <v>143</v>
      </c>
      <c r="AW1" s="53" t="s">
        <v>393</v>
      </c>
      <c r="AX1" s="95" t="s">
        <v>404</v>
      </c>
      <c r="AY1" s="53" t="s">
        <v>392</v>
      </c>
      <c r="AZ1" s="53" t="s">
        <v>144</v>
      </c>
      <c r="BA1" s="56" t="s">
        <v>376</v>
      </c>
      <c r="BB1" s="56" t="s">
        <v>377</v>
      </c>
      <c r="BC1" s="56" t="s">
        <v>378</v>
      </c>
      <c r="BD1" s="56" t="s">
        <v>384</v>
      </c>
      <c r="BE1" s="99" t="s">
        <v>436</v>
      </c>
      <c r="BF1" s="99" t="s">
        <v>454</v>
      </c>
      <c r="BG1" s="10" t="s">
        <v>387</v>
      </c>
      <c r="BH1" s="10" t="s">
        <v>388</v>
      </c>
      <c r="BI1" s="10" t="s">
        <v>389</v>
      </c>
      <c r="BJ1" s="53" t="s">
        <v>390</v>
      </c>
      <c r="BK1" s="53" t="s">
        <v>391</v>
      </c>
      <c r="BL1" s="17" t="s">
        <v>146</v>
      </c>
      <c r="BM1" s="17" t="s">
        <v>133</v>
      </c>
    </row>
    <row r="2" spans="1:65" s="7" customFormat="1" ht="72.5" x14ac:dyDescent="0.35">
      <c r="A2" s="8" t="s">
        <v>71</v>
      </c>
      <c r="B2" s="55"/>
      <c r="C2" s="79">
        <v>45178</v>
      </c>
      <c r="D2" s="82" t="s">
        <v>77</v>
      </c>
      <c r="E2" s="83" t="s">
        <v>211</v>
      </c>
      <c r="F2" s="8" t="s">
        <v>54</v>
      </c>
      <c r="G2" s="59">
        <v>0.39583333333333331</v>
      </c>
      <c r="H2" s="84" t="s">
        <v>216</v>
      </c>
      <c r="I2" s="84" t="s">
        <v>217</v>
      </c>
      <c r="J2" s="55" t="s">
        <v>214</v>
      </c>
      <c r="K2" s="39">
        <v>22.7</v>
      </c>
      <c r="L2" s="8"/>
      <c r="M2" s="8"/>
      <c r="N2" s="8"/>
      <c r="O2" s="55"/>
      <c r="P2" s="55"/>
      <c r="Q2" s="55"/>
      <c r="R2" s="55"/>
      <c r="S2" s="86"/>
      <c r="T2" s="86"/>
      <c r="U2" s="86"/>
      <c r="V2" s="86"/>
      <c r="W2" s="55">
        <v>55</v>
      </c>
      <c r="X2" s="87"/>
      <c r="Y2" s="87"/>
      <c r="Z2" s="87"/>
      <c r="AA2" s="72">
        <f>IFERROR(AVERAGE(W2:Z2),0)</f>
        <v>55</v>
      </c>
      <c r="AB2" s="8">
        <v>26</v>
      </c>
      <c r="AC2" s="8">
        <v>2</v>
      </c>
      <c r="AD2" s="8" t="s">
        <v>80</v>
      </c>
      <c r="AE2" s="8" t="s">
        <v>81</v>
      </c>
      <c r="AF2" s="8">
        <v>1017</v>
      </c>
      <c r="AG2" s="6">
        <v>53</v>
      </c>
      <c r="AH2" s="68" t="s">
        <v>82</v>
      </c>
      <c r="AI2" s="68" t="s">
        <v>83</v>
      </c>
      <c r="AJ2" s="68" t="s">
        <v>86</v>
      </c>
      <c r="AK2" s="64" t="s">
        <v>85</v>
      </c>
      <c r="AL2" s="64" t="s">
        <v>85</v>
      </c>
      <c r="AM2" s="64" t="s">
        <v>85</v>
      </c>
      <c r="AN2" s="55" t="s">
        <v>46</v>
      </c>
      <c r="AO2" s="55">
        <v>1000</v>
      </c>
      <c r="AP2" s="59">
        <v>0.51388888888888895</v>
      </c>
      <c r="AQ2" s="59">
        <f t="shared" ref="AQ2:AQ8" si="0">AP2-G2</f>
        <v>0.11805555555555564</v>
      </c>
      <c r="AR2" s="90">
        <v>0.54861111111111105</v>
      </c>
      <c r="AS2" s="90">
        <f t="shared" ref="AS2:AS33" si="1">AR2-G2</f>
        <v>0.15277777777777773</v>
      </c>
      <c r="AT2" s="91">
        <v>1000</v>
      </c>
      <c r="AU2" s="20">
        <v>45444</v>
      </c>
      <c r="AV2" s="37">
        <f t="shared" ref="AV2:AV9" si="2">AU2-C2</f>
        <v>266</v>
      </c>
      <c r="AW2" s="55"/>
      <c r="AX2" s="96"/>
      <c r="AY2" s="55"/>
      <c r="AZ2" s="55"/>
      <c r="BA2" s="94"/>
      <c r="BB2" s="94"/>
      <c r="BC2" s="94"/>
      <c r="BD2" s="94"/>
      <c r="BE2" s="100"/>
      <c r="BF2" s="100"/>
      <c r="BG2" s="6"/>
      <c r="BH2" s="6"/>
      <c r="BI2" s="6"/>
      <c r="BJ2" s="54"/>
      <c r="BK2" s="55"/>
      <c r="BL2" s="102" t="s">
        <v>84</v>
      </c>
      <c r="BM2" s="18" t="s">
        <v>134</v>
      </c>
    </row>
    <row r="3" spans="1:65" ht="72.5" x14ac:dyDescent="0.35">
      <c r="A3" s="6" t="s">
        <v>72</v>
      </c>
      <c r="B3" s="55"/>
      <c r="C3" s="79">
        <v>45178</v>
      </c>
      <c r="D3" s="82" t="s">
        <v>77</v>
      </c>
      <c r="E3" s="83" t="s">
        <v>211</v>
      </c>
      <c r="F3" s="8" t="s">
        <v>54</v>
      </c>
      <c r="G3" s="59">
        <v>0.39583333333333331</v>
      </c>
      <c r="H3" s="84" t="s">
        <v>216</v>
      </c>
      <c r="I3" s="84" t="s">
        <v>217</v>
      </c>
      <c r="J3" s="55" t="s">
        <v>214</v>
      </c>
      <c r="K3" s="39">
        <v>22.7</v>
      </c>
      <c r="W3" s="55">
        <v>55</v>
      </c>
      <c r="X3" s="87"/>
      <c r="Y3" s="87"/>
      <c r="AA3" s="72">
        <f t="shared" ref="AA3:AA17" si="3">IFERROR(AVERAGE(W3:Z3),0)</f>
        <v>55</v>
      </c>
      <c r="AB3" s="8">
        <v>26</v>
      </c>
      <c r="AC3" s="8">
        <v>2</v>
      </c>
      <c r="AD3" s="8" t="s">
        <v>80</v>
      </c>
      <c r="AE3" s="8" t="s">
        <v>81</v>
      </c>
      <c r="AF3" s="8">
        <v>1017</v>
      </c>
      <c r="AG3" s="6">
        <v>53</v>
      </c>
      <c r="AH3" s="68" t="s">
        <v>82</v>
      </c>
      <c r="AI3" s="68" t="s">
        <v>83</v>
      </c>
      <c r="AJ3" s="68" t="s">
        <v>86</v>
      </c>
      <c r="AK3" s="64" t="s">
        <v>85</v>
      </c>
      <c r="AL3" s="64" t="s">
        <v>85</v>
      </c>
      <c r="AM3" s="64" t="s">
        <v>85</v>
      </c>
      <c r="AN3" s="54" t="s">
        <v>47</v>
      </c>
      <c r="AO3" s="55">
        <v>1000</v>
      </c>
      <c r="AP3" s="59">
        <v>0.51388888888888895</v>
      </c>
      <c r="AQ3" s="59">
        <f t="shared" si="0"/>
        <v>0.11805555555555564</v>
      </c>
      <c r="AR3" s="90">
        <v>0.54861111111111105</v>
      </c>
      <c r="AS3" s="90">
        <f t="shared" si="1"/>
        <v>0.15277777777777773</v>
      </c>
      <c r="AT3" s="91">
        <v>1000</v>
      </c>
      <c r="AU3" s="20">
        <v>45444</v>
      </c>
      <c r="AV3" s="37">
        <f t="shared" si="2"/>
        <v>266</v>
      </c>
      <c r="BL3" s="102" t="s">
        <v>84</v>
      </c>
      <c r="BM3" s="18" t="s">
        <v>134</v>
      </c>
    </row>
    <row r="4" spans="1:65" ht="58" x14ac:dyDescent="0.35">
      <c r="A4" s="6" t="s">
        <v>87</v>
      </c>
      <c r="B4" s="55" t="s">
        <v>85</v>
      </c>
      <c r="C4" s="79">
        <v>45178</v>
      </c>
      <c r="D4" s="82" t="s">
        <v>77</v>
      </c>
      <c r="E4" s="83" t="s">
        <v>211</v>
      </c>
      <c r="F4" s="6" t="s">
        <v>89</v>
      </c>
      <c r="G4" s="60">
        <v>0.4236111111111111</v>
      </c>
      <c r="H4" s="77" t="s">
        <v>216</v>
      </c>
      <c r="I4" s="77" t="s">
        <v>221</v>
      </c>
      <c r="J4" s="54" t="s">
        <v>220</v>
      </c>
      <c r="K4" s="41">
        <v>23</v>
      </c>
      <c r="W4" s="54">
        <v>18</v>
      </c>
      <c r="AA4" s="72">
        <f t="shared" si="3"/>
        <v>18</v>
      </c>
      <c r="AB4" s="8">
        <v>26</v>
      </c>
      <c r="AC4" s="8">
        <v>2</v>
      </c>
      <c r="AD4" s="8" t="s">
        <v>80</v>
      </c>
      <c r="AE4" s="8" t="s">
        <v>81</v>
      </c>
      <c r="AF4" s="8">
        <v>1017</v>
      </c>
      <c r="AG4" s="6">
        <v>53</v>
      </c>
      <c r="AH4" s="68" t="s">
        <v>82</v>
      </c>
      <c r="AI4" s="69" t="s">
        <v>91</v>
      </c>
      <c r="AK4" s="64" t="s">
        <v>85</v>
      </c>
      <c r="AL4" s="64" t="s">
        <v>85</v>
      </c>
      <c r="AM4" s="64" t="s">
        <v>85</v>
      </c>
      <c r="AN4" s="54" t="s">
        <v>46</v>
      </c>
      <c r="AO4" s="54">
        <v>1000</v>
      </c>
      <c r="AP4" s="59">
        <v>0.51388888888888895</v>
      </c>
      <c r="AQ4" s="59">
        <f t="shared" si="0"/>
        <v>9.0277777777777846E-2</v>
      </c>
      <c r="AR4" s="92">
        <v>0.57291666666666663</v>
      </c>
      <c r="AS4" s="90">
        <f t="shared" si="1"/>
        <v>0.14930555555555552</v>
      </c>
      <c r="AT4" s="91">
        <v>1000</v>
      </c>
      <c r="AU4" s="20">
        <v>45444</v>
      </c>
      <c r="AV4" s="37">
        <f t="shared" si="2"/>
        <v>266</v>
      </c>
      <c r="AW4" s="98">
        <v>45503</v>
      </c>
      <c r="AX4" s="97">
        <v>1</v>
      </c>
      <c r="AY4" s="54" t="s">
        <v>394</v>
      </c>
      <c r="AZ4" s="54">
        <v>3</v>
      </c>
      <c r="BA4" s="57" t="s">
        <v>438</v>
      </c>
      <c r="BB4" s="57" t="s">
        <v>438</v>
      </c>
      <c r="BC4" s="57" t="s">
        <v>438</v>
      </c>
      <c r="BD4" s="57" t="s">
        <v>438</v>
      </c>
      <c r="BE4" s="101" t="s">
        <v>438</v>
      </c>
      <c r="BF4" s="101" t="s">
        <v>438</v>
      </c>
      <c r="BG4" s="6" t="s">
        <v>122</v>
      </c>
      <c r="BH4" s="6">
        <v>5</v>
      </c>
      <c r="BI4" s="6">
        <v>1</v>
      </c>
      <c r="BJ4" s="54">
        <v>7</v>
      </c>
      <c r="BK4" s="55">
        <v>5</v>
      </c>
      <c r="BL4" s="18" t="s">
        <v>92</v>
      </c>
      <c r="BM4" s="18" t="s">
        <v>134</v>
      </c>
    </row>
    <row r="5" spans="1:65" ht="58" x14ac:dyDescent="0.35">
      <c r="A5" s="6" t="s">
        <v>88</v>
      </c>
      <c r="B5" s="55" t="s">
        <v>85</v>
      </c>
      <c r="C5" s="79">
        <v>45178</v>
      </c>
      <c r="D5" s="82" t="s">
        <v>77</v>
      </c>
      <c r="E5" s="83" t="s">
        <v>211</v>
      </c>
      <c r="F5" s="6" t="s">
        <v>89</v>
      </c>
      <c r="G5" s="60">
        <v>0.4236111111111111</v>
      </c>
      <c r="H5" s="77" t="s">
        <v>216</v>
      </c>
      <c r="I5" s="77" t="s">
        <v>221</v>
      </c>
      <c r="J5" s="54" t="s">
        <v>220</v>
      </c>
      <c r="K5" s="41">
        <v>23</v>
      </c>
      <c r="W5" s="54">
        <v>18</v>
      </c>
      <c r="X5" s="54">
        <v>44</v>
      </c>
      <c r="Y5" s="54">
        <v>51</v>
      </c>
      <c r="Z5" s="54">
        <v>49</v>
      </c>
      <c r="AA5" s="72">
        <f t="shared" si="3"/>
        <v>40.5</v>
      </c>
      <c r="AB5" s="8">
        <v>26</v>
      </c>
      <c r="AC5" s="8">
        <v>2</v>
      </c>
      <c r="AD5" s="8" t="s">
        <v>80</v>
      </c>
      <c r="AE5" s="8" t="s">
        <v>81</v>
      </c>
      <c r="AF5" s="8">
        <v>1017</v>
      </c>
      <c r="AG5" s="6">
        <v>53</v>
      </c>
      <c r="AH5" s="68" t="s">
        <v>82</v>
      </c>
      <c r="AI5" s="69" t="s">
        <v>91</v>
      </c>
      <c r="AK5" s="64" t="s">
        <v>85</v>
      </c>
      <c r="AL5" s="64" t="s">
        <v>85</v>
      </c>
      <c r="AM5" s="64" t="s">
        <v>85</v>
      </c>
      <c r="AN5" s="54" t="s">
        <v>48</v>
      </c>
      <c r="AO5" s="54">
        <v>1000</v>
      </c>
      <c r="AP5" s="59">
        <v>0.51388888888888895</v>
      </c>
      <c r="AQ5" s="59">
        <f t="shared" si="0"/>
        <v>9.0277777777777846E-2</v>
      </c>
      <c r="AR5" s="92">
        <v>0.57291666666666663</v>
      </c>
      <c r="AS5" s="90">
        <f t="shared" si="1"/>
        <v>0.14930555555555552</v>
      </c>
      <c r="AT5" s="91">
        <v>1000</v>
      </c>
      <c r="AU5" s="20">
        <v>45444</v>
      </c>
      <c r="AV5" s="37">
        <f t="shared" si="2"/>
        <v>266</v>
      </c>
      <c r="AW5" s="98">
        <v>45503</v>
      </c>
      <c r="AX5" s="97">
        <v>1</v>
      </c>
      <c r="AY5" s="54" t="s">
        <v>395</v>
      </c>
      <c r="AZ5" s="54">
        <v>3</v>
      </c>
      <c r="BA5" s="57" t="s">
        <v>438</v>
      </c>
      <c r="BB5" s="57" t="s">
        <v>438</v>
      </c>
      <c r="BC5" s="57" t="s">
        <v>438</v>
      </c>
      <c r="BD5" s="57" t="s">
        <v>438</v>
      </c>
      <c r="BE5" s="101" t="s">
        <v>438</v>
      </c>
      <c r="BF5" s="101" t="s">
        <v>438</v>
      </c>
      <c r="BG5" s="6" t="s">
        <v>122</v>
      </c>
      <c r="BH5" s="6">
        <v>5</v>
      </c>
      <c r="BI5" s="6">
        <v>1</v>
      </c>
      <c r="BJ5" s="54">
        <v>7</v>
      </c>
      <c r="BK5" s="55">
        <v>5</v>
      </c>
      <c r="BL5" s="18" t="s">
        <v>92</v>
      </c>
      <c r="BM5" s="18" t="s">
        <v>134</v>
      </c>
    </row>
    <row r="6" spans="1:65" ht="43.5" x14ac:dyDescent="0.35">
      <c r="A6" s="6" t="s">
        <v>74</v>
      </c>
      <c r="B6" s="55"/>
      <c r="C6" s="79">
        <v>45178</v>
      </c>
      <c r="D6" s="82" t="s">
        <v>77</v>
      </c>
      <c r="E6" s="83" t="s">
        <v>211</v>
      </c>
      <c r="F6" s="6" t="s">
        <v>55</v>
      </c>
      <c r="G6" s="60">
        <v>0.4375</v>
      </c>
      <c r="H6" s="77" t="s">
        <v>94</v>
      </c>
      <c r="I6" s="77" t="s">
        <v>95</v>
      </c>
      <c r="J6" s="54" t="s">
        <v>93</v>
      </c>
      <c r="K6" s="41">
        <v>22.9</v>
      </c>
      <c r="W6" s="54">
        <v>16</v>
      </c>
      <c r="AA6" s="72">
        <f t="shared" si="3"/>
        <v>16</v>
      </c>
      <c r="AB6" s="8">
        <v>26</v>
      </c>
      <c r="AC6" s="8">
        <v>2</v>
      </c>
      <c r="AD6" s="8" t="s">
        <v>80</v>
      </c>
      <c r="AE6" s="8" t="s">
        <v>81</v>
      </c>
      <c r="AF6" s="8">
        <v>1017</v>
      </c>
      <c r="AG6" s="6">
        <v>53</v>
      </c>
      <c r="AH6" s="68" t="s">
        <v>82</v>
      </c>
      <c r="AI6" s="69" t="s">
        <v>96</v>
      </c>
      <c r="AJ6" s="69" t="s">
        <v>97</v>
      </c>
      <c r="AK6" s="64" t="s">
        <v>85</v>
      </c>
      <c r="AL6" s="64" t="s">
        <v>85</v>
      </c>
      <c r="AM6" s="64" t="s">
        <v>85</v>
      </c>
      <c r="AN6" s="54" t="s">
        <v>46</v>
      </c>
      <c r="AO6" s="54">
        <v>1000</v>
      </c>
      <c r="AP6" s="59">
        <v>0.51388888888888895</v>
      </c>
      <c r="AQ6" s="59">
        <f t="shared" si="0"/>
        <v>7.6388888888888951E-2</v>
      </c>
      <c r="AR6" s="92">
        <v>0.59375</v>
      </c>
      <c r="AS6" s="90">
        <f t="shared" si="1"/>
        <v>0.15625</v>
      </c>
      <c r="AT6" s="91">
        <v>1000</v>
      </c>
      <c r="AU6" s="20">
        <v>45444</v>
      </c>
      <c r="AV6" s="37">
        <f t="shared" si="2"/>
        <v>266</v>
      </c>
      <c r="BL6" s="18" t="s">
        <v>98</v>
      </c>
      <c r="BM6" s="18" t="s">
        <v>134</v>
      </c>
    </row>
    <row r="7" spans="1:65" ht="58" x14ac:dyDescent="0.35">
      <c r="A7" s="6" t="s">
        <v>76</v>
      </c>
      <c r="B7" s="55"/>
      <c r="C7" s="79">
        <v>45178</v>
      </c>
      <c r="D7" s="82" t="s">
        <v>77</v>
      </c>
      <c r="E7" s="83" t="s">
        <v>211</v>
      </c>
      <c r="F7" s="6" t="s">
        <v>55</v>
      </c>
      <c r="G7" s="60">
        <v>0.4375</v>
      </c>
      <c r="H7" s="77" t="s">
        <v>94</v>
      </c>
      <c r="I7" s="77" t="s">
        <v>95</v>
      </c>
      <c r="J7" s="54" t="s">
        <v>93</v>
      </c>
      <c r="K7" s="41">
        <v>22.9</v>
      </c>
      <c r="W7" s="54">
        <v>16</v>
      </c>
      <c r="X7" s="54">
        <v>16</v>
      </c>
      <c r="Y7" s="54">
        <v>24</v>
      </c>
      <c r="Z7" s="54">
        <v>43</v>
      </c>
      <c r="AA7" s="72">
        <f t="shared" si="3"/>
        <v>24.75</v>
      </c>
      <c r="AB7" s="8">
        <v>26</v>
      </c>
      <c r="AC7" s="8">
        <v>2</v>
      </c>
      <c r="AD7" s="8" t="s">
        <v>80</v>
      </c>
      <c r="AE7" s="8" t="s">
        <v>81</v>
      </c>
      <c r="AF7" s="8">
        <v>1017</v>
      </c>
      <c r="AG7" s="6">
        <v>53</v>
      </c>
      <c r="AH7" s="68" t="s">
        <v>82</v>
      </c>
      <c r="AI7" s="69" t="s">
        <v>96</v>
      </c>
      <c r="AJ7" s="69" t="s">
        <v>97</v>
      </c>
      <c r="AK7" s="64" t="s">
        <v>85</v>
      </c>
      <c r="AL7" s="64" t="s">
        <v>85</v>
      </c>
      <c r="AM7" s="64" t="s">
        <v>85</v>
      </c>
      <c r="AN7" s="54" t="s">
        <v>48</v>
      </c>
      <c r="AO7" s="54">
        <v>1000</v>
      </c>
      <c r="AP7" s="59">
        <v>0.51388888888888895</v>
      </c>
      <c r="AQ7" s="59">
        <f t="shared" si="0"/>
        <v>7.6388888888888951E-2</v>
      </c>
      <c r="AR7" s="92">
        <v>0.59375</v>
      </c>
      <c r="AS7" s="90">
        <f t="shared" si="1"/>
        <v>0.15625</v>
      </c>
      <c r="AT7" s="93">
        <v>850</v>
      </c>
      <c r="AU7" s="20">
        <v>45444</v>
      </c>
      <c r="AV7" s="37">
        <f t="shared" si="2"/>
        <v>266</v>
      </c>
      <c r="BL7" s="18" t="s">
        <v>99</v>
      </c>
      <c r="BM7" s="18" t="s">
        <v>134</v>
      </c>
    </row>
    <row r="8" spans="1:65" ht="43.5" x14ac:dyDescent="0.35">
      <c r="A8" s="6" t="s">
        <v>57</v>
      </c>
      <c r="B8" s="55" t="s">
        <v>85</v>
      </c>
      <c r="C8" s="79">
        <v>45178</v>
      </c>
      <c r="D8" s="82" t="s">
        <v>77</v>
      </c>
      <c r="E8" s="82" t="s">
        <v>56</v>
      </c>
      <c r="F8" s="6" t="s">
        <v>56</v>
      </c>
      <c r="G8" s="60">
        <v>0.4513888888888889</v>
      </c>
      <c r="H8" s="77" t="s">
        <v>94</v>
      </c>
      <c r="I8" s="77" t="s">
        <v>95</v>
      </c>
      <c r="J8" s="54" t="s">
        <v>93</v>
      </c>
      <c r="AA8" s="72">
        <f t="shared" si="3"/>
        <v>0</v>
      </c>
      <c r="AB8" s="8"/>
      <c r="AC8" s="8"/>
      <c r="AD8" s="8"/>
      <c r="AE8" s="8"/>
      <c r="AF8" s="8"/>
      <c r="AH8" s="68"/>
      <c r="AN8" s="54" t="s">
        <v>49</v>
      </c>
      <c r="AO8" s="54">
        <v>1000</v>
      </c>
      <c r="AP8" s="59">
        <v>0.51388888888888895</v>
      </c>
      <c r="AQ8" s="59">
        <f t="shared" si="0"/>
        <v>6.2500000000000056E-2</v>
      </c>
      <c r="AR8" s="92">
        <v>0.62152777777777779</v>
      </c>
      <c r="AS8" s="90">
        <f t="shared" si="1"/>
        <v>0.1701388888888889</v>
      </c>
      <c r="AT8" s="93">
        <v>1000</v>
      </c>
      <c r="AU8" s="20">
        <v>45444</v>
      </c>
      <c r="AV8" s="37">
        <f t="shared" si="2"/>
        <v>266</v>
      </c>
      <c r="AW8" s="98">
        <v>45503</v>
      </c>
      <c r="AX8" s="97">
        <v>1</v>
      </c>
      <c r="AY8" s="54" t="s">
        <v>405</v>
      </c>
      <c r="AZ8" s="54">
        <v>3</v>
      </c>
      <c r="BA8" s="57" t="s">
        <v>438</v>
      </c>
      <c r="BB8" s="57" t="s">
        <v>438</v>
      </c>
      <c r="BC8" s="57" t="s">
        <v>438</v>
      </c>
      <c r="BD8" s="57" t="s">
        <v>438</v>
      </c>
      <c r="BE8" s="101" t="s">
        <v>438</v>
      </c>
      <c r="BF8" s="101" t="s">
        <v>438</v>
      </c>
      <c r="BL8" s="18" t="s">
        <v>100</v>
      </c>
      <c r="BM8" s="18" t="s">
        <v>134</v>
      </c>
    </row>
    <row r="9" spans="1:65" ht="29" x14ac:dyDescent="0.35">
      <c r="A9" s="6" t="s">
        <v>59</v>
      </c>
      <c r="B9" s="55" t="s">
        <v>85</v>
      </c>
      <c r="C9" s="79">
        <v>45178</v>
      </c>
      <c r="D9" s="82" t="s">
        <v>77</v>
      </c>
      <c r="E9" s="82" t="s">
        <v>56</v>
      </c>
      <c r="F9" s="6" t="s">
        <v>56</v>
      </c>
      <c r="G9" s="60">
        <v>0.625</v>
      </c>
      <c r="AA9" s="72">
        <f t="shared" si="3"/>
        <v>0</v>
      </c>
      <c r="AN9" s="54" t="s">
        <v>50</v>
      </c>
      <c r="AO9" s="54">
        <v>1000</v>
      </c>
      <c r="AR9" s="92">
        <v>0.62847222222222221</v>
      </c>
      <c r="AS9" s="90">
        <f t="shared" si="1"/>
        <v>3.4722222222222099E-3</v>
      </c>
      <c r="AT9" s="93">
        <v>1000</v>
      </c>
      <c r="AU9" s="20">
        <v>45444</v>
      </c>
      <c r="AV9" s="37">
        <f t="shared" si="2"/>
        <v>266</v>
      </c>
      <c r="AW9" s="98">
        <v>45503</v>
      </c>
      <c r="AX9" s="97">
        <v>1</v>
      </c>
      <c r="AY9" s="54" t="s">
        <v>406</v>
      </c>
      <c r="AZ9" s="54">
        <v>3</v>
      </c>
      <c r="BA9" s="57" t="s">
        <v>438</v>
      </c>
      <c r="BB9" s="57" t="s">
        <v>438</v>
      </c>
      <c r="BC9" s="57" t="s">
        <v>438</v>
      </c>
      <c r="BD9" s="57" t="s">
        <v>438</v>
      </c>
      <c r="BE9" s="101" t="s">
        <v>438</v>
      </c>
      <c r="BF9" s="101" t="s">
        <v>438</v>
      </c>
      <c r="BL9" s="18" t="s">
        <v>101</v>
      </c>
    </row>
    <row r="10" spans="1:65" ht="130.5" x14ac:dyDescent="0.35">
      <c r="A10" s="8" t="s">
        <v>168</v>
      </c>
      <c r="B10" s="55"/>
      <c r="C10" s="80">
        <v>45213</v>
      </c>
      <c r="D10" s="82" t="s">
        <v>77</v>
      </c>
      <c r="E10" s="83" t="s">
        <v>211</v>
      </c>
      <c r="F10" s="6" t="s">
        <v>54</v>
      </c>
      <c r="G10" s="60">
        <v>0.41666666666666669</v>
      </c>
      <c r="H10" s="84" t="s">
        <v>216</v>
      </c>
      <c r="I10" s="84" t="s">
        <v>217</v>
      </c>
      <c r="J10" s="55" t="s">
        <v>214</v>
      </c>
      <c r="K10" s="41">
        <v>16</v>
      </c>
      <c r="L10" s="6">
        <v>7.96</v>
      </c>
      <c r="M10" s="6">
        <v>200</v>
      </c>
      <c r="W10" s="54">
        <v>46</v>
      </c>
      <c r="AA10" s="72">
        <f t="shared" si="3"/>
        <v>46</v>
      </c>
      <c r="AB10" s="6">
        <v>12</v>
      </c>
      <c r="AC10" s="6">
        <v>9</v>
      </c>
      <c r="AD10" s="6" t="s">
        <v>180</v>
      </c>
      <c r="AE10" s="6" t="s">
        <v>181</v>
      </c>
      <c r="AF10" s="6">
        <v>1017</v>
      </c>
      <c r="AG10" s="6">
        <v>61</v>
      </c>
      <c r="AH10" s="69" t="s">
        <v>182</v>
      </c>
      <c r="AJ10" s="69" t="s">
        <v>183</v>
      </c>
      <c r="AK10" s="65" t="s">
        <v>85</v>
      </c>
      <c r="AL10" s="65" t="s">
        <v>85</v>
      </c>
      <c r="AM10" s="65" t="s">
        <v>85</v>
      </c>
      <c r="AN10" s="54" t="s">
        <v>46</v>
      </c>
      <c r="AO10" s="54">
        <v>1000</v>
      </c>
      <c r="AP10" s="60">
        <v>0.51736111111111105</v>
      </c>
      <c r="AQ10" s="59">
        <f t="shared" ref="AQ10:AQ18" si="4">AP10-G10</f>
        <v>0.10069444444444436</v>
      </c>
      <c r="AR10" s="92">
        <v>0.57291666666666663</v>
      </c>
      <c r="AS10" s="92">
        <f t="shared" si="1"/>
        <v>0.15624999999999994</v>
      </c>
      <c r="AT10" s="93">
        <v>380</v>
      </c>
      <c r="BL10" s="18" t="s">
        <v>184</v>
      </c>
      <c r="BM10" s="18" t="s">
        <v>194</v>
      </c>
    </row>
    <row r="11" spans="1:65" ht="130.5" x14ac:dyDescent="0.35">
      <c r="A11" s="6" t="s">
        <v>169</v>
      </c>
      <c r="C11" s="80">
        <v>45213</v>
      </c>
      <c r="D11" s="82" t="s">
        <v>77</v>
      </c>
      <c r="E11" s="83" t="s">
        <v>211</v>
      </c>
      <c r="F11" s="6" t="s">
        <v>54</v>
      </c>
      <c r="G11" s="60">
        <v>0.41666666666666669</v>
      </c>
      <c r="H11" s="84" t="s">
        <v>216</v>
      </c>
      <c r="I11" s="84" t="s">
        <v>217</v>
      </c>
      <c r="J11" s="55" t="s">
        <v>214</v>
      </c>
      <c r="K11" s="41">
        <v>16</v>
      </c>
      <c r="L11" s="6">
        <v>7.96</v>
      </c>
      <c r="M11" s="6">
        <v>200</v>
      </c>
      <c r="W11" s="54">
        <v>46</v>
      </c>
      <c r="AA11" s="72">
        <f t="shared" si="3"/>
        <v>46</v>
      </c>
      <c r="AB11" s="6">
        <v>12</v>
      </c>
      <c r="AC11" s="6">
        <v>9</v>
      </c>
      <c r="AD11" s="6" t="s">
        <v>180</v>
      </c>
      <c r="AE11" s="6" t="s">
        <v>181</v>
      </c>
      <c r="AF11" s="6">
        <v>1017</v>
      </c>
      <c r="AG11" s="6">
        <v>61</v>
      </c>
      <c r="AH11" s="69" t="s">
        <v>182</v>
      </c>
      <c r="AJ11" s="69" t="s">
        <v>183</v>
      </c>
      <c r="AK11" s="65" t="s">
        <v>85</v>
      </c>
      <c r="AL11" s="65" t="s">
        <v>85</v>
      </c>
      <c r="AM11" s="65" t="s">
        <v>85</v>
      </c>
      <c r="AN11" s="54" t="s">
        <v>47</v>
      </c>
      <c r="AO11" s="54">
        <v>1000</v>
      </c>
      <c r="AP11" s="60">
        <v>0.51736111111111105</v>
      </c>
      <c r="AQ11" s="59">
        <f t="shared" si="4"/>
        <v>0.10069444444444436</v>
      </c>
      <c r="AR11" s="92">
        <v>0.57291666666666663</v>
      </c>
      <c r="AS11" s="92">
        <f t="shared" si="1"/>
        <v>0.15624999999999994</v>
      </c>
      <c r="AT11" s="93">
        <v>550</v>
      </c>
      <c r="BL11" s="18" t="s">
        <v>184</v>
      </c>
      <c r="BM11" s="18" t="s">
        <v>194</v>
      </c>
    </row>
    <row r="12" spans="1:65" ht="130.5" x14ac:dyDescent="0.35">
      <c r="A12" s="6" t="s">
        <v>170</v>
      </c>
      <c r="B12" s="55"/>
      <c r="C12" s="80">
        <v>45213</v>
      </c>
      <c r="D12" s="82" t="s">
        <v>77</v>
      </c>
      <c r="E12" s="83" t="s">
        <v>211</v>
      </c>
      <c r="F12" s="6" t="s">
        <v>89</v>
      </c>
      <c r="G12" s="60">
        <v>0.4548611111111111</v>
      </c>
      <c r="H12" s="77" t="s">
        <v>216</v>
      </c>
      <c r="I12" s="77" t="s">
        <v>221</v>
      </c>
      <c r="J12" s="54" t="s">
        <v>220</v>
      </c>
      <c r="W12" s="54">
        <v>45</v>
      </c>
      <c r="AA12" s="72">
        <f t="shared" si="3"/>
        <v>45</v>
      </c>
      <c r="AB12" s="6">
        <v>12</v>
      </c>
      <c r="AC12" s="6">
        <v>9</v>
      </c>
      <c r="AD12" s="6" t="s">
        <v>180</v>
      </c>
      <c r="AE12" s="6" t="s">
        <v>181</v>
      </c>
      <c r="AF12" s="6">
        <v>1017</v>
      </c>
      <c r="AG12" s="6">
        <v>61</v>
      </c>
      <c r="AH12" s="69" t="s">
        <v>182</v>
      </c>
      <c r="AJ12" s="69" t="s">
        <v>185</v>
      </c>
      <c r="AK12" s="65" t="s">
        <v>85</v>
      </c>
      <c r="AL12" s="65" t="s">
        <v>85</v>
      </c>
      <c r="AM12" s="65" t="s">
        <v>85</v>
      </c>
      <c r="AN12" s="54" t="s">
        <v>46</v>
      </c>
      <c r="AO12" s="54">
        <v>1000</v>
      </c>
      <c r="AP12" s="60">
        <v>0.51736111111111105</v>
      </c>
      <c r="AQ12" s="59">
        <f t="shared" si="4"/>
        <v>6.2499999999999944E-2</v>
      </c>
      <c r="AR12" s="92">
        <v>0.59375</v>
      </c>
      <c r="AS12" s="92">
        <f t="shared" si="1"/>
        <v>0.1388888888888889</v>
      </c>
      <c r="AT12" s="93">
        <v>520</v>
      </c>
      <c r="BL12" s="18" t="s">
        <v>186</v>
      </c>
      <c r="BM12" s="18" t="s">
        <v>194</v>
      </c>
    </row>
    <row r="13" spans="1:65" ht="130.5" x14ac:dyDescent="0.35">
      <c r="A13" s="6" t="s">
        <v>172</v>
      </c>
      <c r="B13" s="55"/>
      <c r="C13" s="80">
        <v>45213</v>
      </c>
      <c r="D13" s="82" t="s">
        <v>77</v>
      </c>
      <c r="E13" s="83" t="s">
        <v>211</v>
      </c>
      <c r="F13" s="6" t="s">
        <v>89</v>
      </c>
      <c r="G13" s="60">
        <v>0.4548611111111111</v>
      </c>
      <c r="H13" s="77" t="s">
        <v>216</v>
      </c>
      <c r="I13" s="77" t="s">
        <v>221</v>
      </c>
      <c r="J13" s="54" t="s">
        <v>220</v>
      </c>
      <c r="W13" s="54">
        <v>45</v>
      </c>
      <c r="AA13" s="72">
        <f t="shared" si="3"/>
        <v>45</v>
      </c>
      <c r="AB13" s="6">
        <v>12</v>
      </c>
      <c r="AC13" s="6">
        <v>9</v>
      </c>
      <c r="AD13" s="6" t="s">
        <v>180</v>
      </c>
      <c r="AE13" s="6" t="s">
        <v>181</v>
      </c>
      <c r="AF13" s="6">
        <v>1017</v>
      </c>
      <c r="AG13" s="6">
        <v>61</v>
      </c>
      <c r="AH13" s="69" t="s">
        <v>182</v>
      </c>
      <c r="AJ13" s="69" t="s">
        <v>185</v>
      </c>
      <c r="AK13" s="65" t="s">
        <v>85</v>
      </c>
      <c r="AL13" s="65" t="s">
        <v>85</v>
      </c>
      <c r="AM13" s="65" t="s">
        <v>85</v>
      </c>
      <c r="AN13" s="54" t="s">
        <v>47</v>
      </c>
      <c r="AO13" s="54">
        <v>1000</v>
      </c>
      <c r="AP13" s="60">
        <v>0.51736111111111105</v>
      </c>
      <c r="AQ13" s="59">
        <f t="shared" si="4"/>
        <v>6.2499999999999944E-2</v>
      </c>
      <c r="AR13" s="92">
        <v>0.59375</v>
      </c>
      <c r="AS13" s="92">
        <f t="shared" si="1"/>
        <v>0.1388888888888889</v>
      </c>
      <c r="AT13" s="93">
        <v>470</v>
      </c>
      <c r="BL13" s="18" t="s">
        <v>186</v>
      </c>
      <c r="BM13" s="18" t="s">
        <v>194</v>
      </c>
    </row>
    <row r="14" spans="1:65" ht="130.5" x14ac:dyDescent="0.35">
      <c r="A14" s="6" t="s">
        <v>171</v>
      </c>
      <c r="B14" s="55"/>
      <c r="C14" s="80">
        <v>45213</v>
      </c>
      <c r="D14" s="82" t="s">
        <v>77</v>
      </c>
      <c r="E14" s="83" t="s">
        <v>211</v>
      </c>
      <c r="F14" s="6" t="s">
        <v>89</v>
      </c>
      <c r="G14" s="60">
        <v>0.4548611111111111</v>
      </c>
      <c r="H14" s="77" t="s">
        <v>216</v>
      </c>
      <c r="I14" s="77" t="s">
        <v>221</v>
      </c>
      <c r="J14" s="54" t="s">
        <v>220</v>
      </c>
      <c r="W14" s="54">
        <v>45</v>
      </c>
      <c r="X14" s="54">
        <v>53</v>
      </c>
      <c r="Y14" s="54">
        <v>62</v>
      </c>
      <c r="AA14" s="72">
        <f t="shared" si="3"/>
        <v>53.333333333333336</v>
      </c>
      <c r="AB14" s="6">
        <v>12</v>
      </c>
      <c r="AC14" s="6">
        <v>9</v>
      </c>
      <c r="AD14" s="6" t="s">
        <v>180</v>
      </c>
      <c r="AE14" s="6" t="s">
        <v>181</v>
      </c>
      <c r="AF14" s="6">
        <v>1017</v>
      </c>
      <c r="AG14" s="6">
        <v>61</v>
      </c>
      <c r="AH14" s="69" t="s">
        <v>182</v>
      </c>
      <c r="AJ14" s="69" t="s">
        <v>185</v>
      </c>
      <c r="AK14" s="65" t="s">
        <v>85</v>
      </c>
      <c r="AL14" s="65" t="s">
        <v>85</v>
      </c>
      <c r="AM14" s="65" t="s">
        <v>85</v>
      </c>
      <c r="AN14" s="54" t="s">
        <v>48</v>
      </c>
      <c r="AO14" s="54">
        <v>1000</v>
      </c>
      <c r="AP14" s="60">
        <v>0.51736111111111105</v>
      </c>
      <c r="AQ14" s="59">
        <f t="shared" si="4"/>
        <v>6.2499999999999944E-2</v>
      </c>
      <c r="AR14" s="92">
        <v>0.59375</v>
      </c>
      <c r="AS14" s="92">
        <f t="shared" si="1"/>
        <v>0.1388888888888889</v>
      </c>
      <c r="AT14" s="93">
        <v>410</v>
      </c>
      <c r="BL14" s="18" t="s">
        <v>186</v>
      </c>
      <c r="BM14" s="18" t="s">
        <v>194</v>
      </c>
    </row>
    <row r="15" spans="1:65" ht="130.5" x14ac:dyDescent="0.35">
      <c r="A15" s="6" t="s">
        <v>173</v>
      </c>
      <c r="C15" s="80">
        <v>45213</v>
      </c>
      <c r="D15" s="82" t="s">
        <v>77</v>
      </c>
      <c r="E15" s="83" t="s">
        <v>211</v>
      </c>
      <c r="F15" s="6" t="s">
        <v>55</v>
      </c>
      <c r="G15" s="60">
        <v>0.47916666666666669</v>
      </c>
      <c r="H15" s="77" t="s">
        <v>94</v>
      </c>
      <c r="I15" s="77" t="s">
        <v>95</v>
      </c>
      <c r="J15" s="54" t="s">
        <v>93</v>
      </c>
      <c r="W15" s="54">
        <v>31</v>
      </c>
      <c r="AA15" s="72">
        <f t="shared" si="3"/>
        <v>31</v>
      </c>
      <c r="AB15" s="6">
        <v>12</v>
      </c>
      <c r="AC15" s="6">
        <v>9</v>
      </c>
      <c r="AD15" s="6" t="s">
        <v>180</v>
      </c>
      <c r="AE15" s="6" t="s">
        <v>181</v>
      </c>
      <c r="AF15" s="6">
        <v>1017</v>
      </c>
      <c r="AG15" s="6">
        <v>61</v>
      </c>
      <c r="AH15" s="69" t="s">
        <v>182</v>
      </c>
      <c r="AI15" s="69" t="s">
        <v>187</v>
      </c>
      <c r="AJ15" s="69" t="s">
        <v>188</v>
      </c>
      <c r="AK15" s="65" t="s">
        <v>85</v>
      </c>
      <c r="AL15" s="65" t="s">
        <v>85</v>
      </c>
      <c r="AM15" s="65" t="s">
        <v>85</v>
      </c>
      <c r="AN15" s="54" t="s">
        <v>46</v>
      </c>
      <c r="AO15" s="54">
        <v>1000</v>
      </c>
      <c r="AP15" s="60">
        <v>0.51736111111111105</v>
      </c>
      <c r="AQ15" s="59">
        <f t="shared" si="4"/>
        <v>3.8194444444444364E-2</v>
      </c>
      <c r="AR15" s="92">
        <v>0.625</v>
      </c>
      <c r="AS15" s="92">
        <f t="shared" si="1"/>
        <v>0.14583333333333331</v>
      </c>
      <c r="AT15" s="93">
        <v>540</v>
      </c>
      <c r="BL15" s="18" t="s">
        <v>189</v>
      </c>
      <c r="BM15" s="18" t="s">
        <v>194</v>
      </c>
    </row>
    <row r="16" spans="1:65" ht="130.5" x14ac:dyDescent="0.35">
      <c r="A16" s="6" t="s">
        <v>174</v>
      </c>
      <c r="C16" s="80">
        <v>45213</v>
      </c>
      <c r="D16" s="82" t="s">
        <v>77</v>
      </c>
      <c r="E16" s="83" t="s">
        <v>211</v>
      </c>
      <c r="F16" s="6" t="s">
        <v>55</v>
      </c>
      <c r="G16" s="60">
        <v>0.47916666666666669</v>
      </c>
      <c r="H16" s="77" t="s">
        <v>94</v>
      </c>
      <c r="I16" s="77" t="s">
        <v>95</v>
      </c>
      <c r="J16" s="54" t="s">
        <v>93</v>
      </c>
      <c r="W16" s="54">
        <v>31</v>
      </c>
      <c r="AA16" s="72">
        <f t="shared" si="3"/>
        <v>31</v>
      </c>
      <c r="AB16" s="6">
        <v>12</v>
      </c>
      <c r="AC16" s="6">
        <v>9</v>
      </c>
      <c r="AD16" s="6" t="s">
        <v>180</v>
      </c>
      <c r="AE16" s="6" t="s">
        <v>181</v>
      </c>
      <c r="AF16" s="6">
        <v>1017</v>
      </c>
      <c r="AG16" s="6">
        <v>61</v>
      </c>
      <c r="AH16" s="69" t="s">
        <v>182</v>
      </c>
      <c r="AI16" s="69" t="s">
        <v>187</v>
      </c>
      <c r="AJ16" s="69" t="s">
        <v>188</v>
      </c>
      <c r="AK16" s="65" t="s">
        <v>85</v>
      </c>
      <c r="AL16" s="65" t="s">
        <v>85</v>
      </c>
      <c r="AM16" s="65" t="s">
        <v>85</v>
      </c>
      <c r="AN16" s="54" t="s">
        <v>47</v>
      </c>
      <c r="AO16" s="54">
        <v>1000</v>
      </c>
      <c r="AP16" s="60">
        <v>0.51736111111111105</v>
      </c>
      <c r="AQ16" s="59">
        <f t="shared" si="4"/>
        <v>3.8194444444444364E-2</v>
      </c>
      <c r="AR16" s="92">
        <v>0.625</v>
      </c>
      <c r="AS16" s="92">
        <f t="shared" si="1"/>
        <v>0.14583333333333331</v>
      </c>
      <c r="AT16" s="93">
        <v>540</v>
      </c>
      <c r="BL16" s="18" t="s">
        <v>189</v>
      </c>
      <c r="BM16" s="18" t="s">
        <v>194</v>
      </c>
    </row>
    <row r="17" spans="1:65" ht="130.5" x14ac:dyDescent="0.35">
      <c r="A17" s="6" t="s">
        <v>175</v>
      </c>
      <c r="C17" s="80">
        <v>45213</v>
      </c>
      <c r="D17" s="82" t="s">
        <v>77</v>
      </c>
      <c r="E17" s="83" t="s">
        <v>211</v>
      </c>
      <c r="F17" s="6" t="s">
        <v>55</v>
      </c>
      <c r="G17" s="60">
        <v>0.47916666666666669</v>
      </c>
      <c r="H17" s="77" t="s">
        <v>94</v>
      </c>
      <c r="I17" s="77" t="s">
        <v>95</v>
      </c>
      <c r="J17" s="54" t="s">
        <v>93</v>
      </c>
      <c r="W17" s="54">
        <v>31</v>
      </c>
      <c r="X17" s="54">
        <v>42</v>
      </c>
      <c r="Y17" s="54">
        <v>42</v>
      </c>
      <c r="Z17" s="54">
        <v>50</v>
      </c>
      <c r="AA17" s="72">
        <f t="shared" si="3"/>
        <v>41.25</v>
      </c>
      <c r="AB17" s="6">
        <v>12</v>
      </c>
      <c r="AC17" s="6">
        <v>9</v>
      </c>
      <c r="AD17" s="6" t="s">
        <v>180</v>
      </c>
      <c r="AE17" s="6" t="s">
        <v>181</v>
      </c>
      <c r="AF17" s="6">
        <v>1017</v>
      </c>
      <c r="AG17" s="6">
        <v>61</v>
      </c>
      <c r="AH17" s="69" t="s">
        <v>182</v>
      </c>
      <c r="AI17" s="69" t="s">
        <v>187</v>
      </c>
      <c r="AJ17" s="69" t="s">
        <v>188</v>
      </c>
      <c r="AK17" s="65" t="s">
        <v>85</v>
      </c>
      <c r="AL17" s="65" t="s">
        <v>85</v>
      </c>
      <c r="AM17" s="65" t="s">
        <v>85</v>
      </c>
      <c r="AN17" s="54" t="s">
        <v>48</v>
      </c>
      <c r="AO17" s="54">
        <v>1000</v>
      </c>
      <c r="AP17" s="60">
        <v>0.51736111111111105</v>
      </c>
      <c r="AQ17" s="59">
        <f t="shared" si="4"/>
        <v>3.8194444444444364E-2</v>
      </c>
      <c r="AR17" s="92">
        <v>0.625</v>
      </c>
      <c r="AS17" s="92">
        <f t="shared" si="1"/>
        <v>0.14583333333333331</v>
      </c>
      <c r="AT17" s="93">
        <v>450</v>
      </c>
      <c r="BL17" s="18" t="s">
        <v>189</v>
      </c>
      <c r="BM17" s="18" t="s">
        <v>194</v>
      </c>
    </row>
    <row r="18" spans="1:65" ht="29" x14ac:dyDescent="0.35">
      <c r="A18" s="6" t="s">
        <v>176</v>
      </c>
      <c r="B18" s="55"/>
      <c r="C18" s="80">
        <v>45213</v>
      </c>
      <c r="D18" s="82" t="s">
        <v>77</v>
      </c>
      <c r="E18" s="82" t="s">
        <v>56</v>
      </c>
      <c r="F18" s="6" t="s">
        <v>56</v>
      </c>
      <c r="G18" s="60">
        <v>0.49305555555555558</v>
      </c>
      <c r="H18" s="77" t="s">
        <v>94</v>
      </c>
      <c r="I18" s="77" t="s">
        <v>95</v>
      </c>
      <c r="J18" s="54" t="s">
        <v>93</v>
      </c>
      <c r="AA18" s="72"/>
      <c r="AN18" s="54" t="s">
        <v>49</v>
      </c>
      <c r="AO18" s="54">
        <v>1000</v>
      </c>
      <c r="AP18" s="60">
        <v>0.51736111111111105</v>
      </c>
      <c r="AQ18" s="59">
        <f t="shared" si="4"/>
        <v>2.4305555555555469E-2</v>
      </c>
      <c r="AR18" s="92">
        <v>0.65277777777777779</v>
      </c>
      <c r="AS18" s="92">
        <f t="shared" si="1"/>
        <v>0.15972222222222221</v>
      </c>
      <c r="AT18" s="93">
        <v>1000</v>
      </c>
      <c r="BL18" s="18" t="s">
        <v>190</v>
      </c>
    </row>
    <row r="19" spans="1:65" ht="29" x14ac:dyDescent="0.35">
      <c r="A19" s="6" t="s">
        <v>177</v>
      </c>
      <c r="B19" s="55"/>
      <c r="C19" s="80">
        <v>45213</v>
      </c>
      <c r="D19" s="82" t="s">
        <v>77</v>
      </c>
      <c r="E19" s="82" t="s">
        <v>56</v>
      </c>
      <c r="F19" s="6" t="s">
        <v>56</v>
      </c>
      <c r="G19" s="60">
        <v>0.66666666666666663</v>
      </c>
      <c r="AN19" s="54" t="s">
        <v>50</v>
      </c>
      <c r="AO19" s="54">
        <v>1000</v>
      </c>
      <c r="AR19" s="92">
        <v>0.67013888888888884</v>
      </c>
      <c r="AS19" s="92">
        <f t="shared" si="1"/>
        <v>3.4722222222222099E-3</v>
      </c>
      <c r="AT19" s="93">
        <v>1000</v>
      </c>
      <c r="BL19" s="18" t="s">
        <v>191</v>
      </c>
    </row>
    <row r="20" spans="1:65" ht="101.5" x14ac:dyDescent="0.35">
      <c r="A20" s="8" t="s">
        <v>199</v>
      </c>
      <c r="B20" s="55"/>
      <c r="C20" s="80">
        <v>45304</v>
      </c>
      <c r="D20" s="82" t="s">
        <v>77</v>
      </c>
      <c r="E20" s="83" t="s">
        <v>211</v>
      </c>
      <c r="F20" s="6" t="s">
        <v>54</v>
      </c>
      <c r="G20" s="60">
        <v>0.3611111111111111</v>
      </c>
      <c r="H20" s="77" t="s">
        <v>218</v>
      </c>
      <c r="I20" s="77" t="s">
        <v>219</v>
      </c>
      <c r="J20" s="55" t="s">
        <v>215</v>
      </c>
      <c r="K20" s="41">
        <v>6.6</v>
      </c>
      <c r="L20" s="6">
        <v>7.72</v>
      </c>
      <c r="M20" s="6">
        <v>160</v>
      </c>
      <c r="N20" s="6">
        <v>851</v>
      </c>
      <c r="O20" s="54">
        <v>1.07</v>
      </c>
      <c r="P20" s="54">
        <v>1.08</v>
      </c>
      <c r="Q20" s="54">
        <v>1.0900000000000001</v>
      </c>
      <c r="R20" s="54">
        <f t="shared" ref="R20:R28" si="5">AVERAGE(O20:Q20)</f>
        <v>1.08</v>
      </c>
      <c r="S20" s="75">
        <v>1E-3</v>
      </c>
      <c r="V20" s="75">
        <f t="shared" ref="V20:V28" si="6">AVERAGE(S20:U20)</f>
        <v>1E-3</v>
      </c>
      <c r="W20" s="54">
        <v>42</v>
      </c>
      <c r="AA20" s="72">
        <f t="shared" ref="AA20:AA28" si="7">IFERROR(AVERAGE(W20:Z20),0)</f>
        <v>42</v>
      </c>
      <c r="AB20" s="6">
        <v>2</v>
      </c>
      <c r="AC20" s="6">
        <v>5</v>
      </c>
      <c r="AD20" s="6" t="s">
        <v>180</v>
      </c>
      <c r="AE20" s="6" t="s">
        <v>181</v>
      </c>
      <c r="AF20" s="6">
        <v>1027</v>
      </c>
      <c r="AG20" s="6">
        <v>83</v>
      </c>
      <c r="AH20" s="69" t="s">
        <v>227</v>
      </c>
      <c r="AJ20" s="69" t="s">
        <v>232</v>
      </c>
      <c r="AK20" s="65" t="s">
        <v>85</v>
      </c>
      <c r="AL20" s="65" t="s">
        <v>85</v>
      </c>
      <c r="AM20" s="65" t="s">
        <v>85</v>
      </c>
      <c r="AN20" s="54" t="s">
        <v>46</v>
      </c>
      <c r="AO20" s="54">
        <v>1000</v>
      </c>
      <c r="AP20" s="60">
        <v>0.45833333333333331</v>
      </c>
      <c r="AQ20" s="59">
        <f t="shared" ref="AQ20:AQ29" si="8">AP20-G20</f>
        <v>9.722222222222221E-2</v>
      </c>
      <c r="AR20" s="92">
        <v>0.49305555555555558</v>
      </c>
      <c r="AS20" s="92">
        <f t="shared" si="1"/>
        <v>0.13194444444444448</v>
      </c>
      <c r="AT20" s="93">
        <v>475</v>
      </c>
      <c r="BL20" s="18" t="s">
        <v>253</v>
      </c>
      <c r="BM20" s="18" t="s">
        <v>230</v>
      </c>
    </row>
    <row r="21" spans="1:65" ht="101.5" x14ac:dyDescent="0.35">
      <c r="A21" s="8" t="s">
        <v>200</v>
      </c>
      <c r="B21" s="55"/>
      <c r="C21" s="80">
        <v>45304</v>
      </c>
      <c r="D21" s="82" t="s">
        <v>77</v>
      </c>
      <c r="E21" s="83" t="s">
        <v>211</v>
      </c>
      <c r="F21" s="6" t="s">
        <v>54</v>
      </c>
      <c r="G21" s="60">
        <v>0.3611111111111111</v>
      </c>
      <c r="H21" s="77" t="s">
        <v>218</v>
      </c>
      <c r="I21" s="77" t="s">
        <v>219</v>
      </c>
      <c r="J21" s="55" t="s">
        <v>215</v>
      </c>
      <c r="K21" s="41">
        <v>6.6</v>
      </c>
      <c r="L21" s="6">
        <v>7.72</v>
      </c>
      <c r="M21" s="6">
        <v>160</v>
      </c>
      <c r="N21" s="6">
        <v>851</v>
      </c>
      <c r="O21" s="54">
        <v>1.07</v>
      </c>
      <c r="P21" s="54">
        <v>1.08</v>
      </c>
      <c r="Q21" s="54">
        <v>1.0900000000000001</v>
      </c>
      <c r="R21" s="54">
        <f t="shared" si="5"/>
        <v>1.08</v>
      </c>
      <c r="S21" s="75">
        <v>1E-3</v>
      </c>
      <c r="V21" s="75">
        <f t="shared" si="6"/>
        <v>1E-3</v>
      </c>
      <c r="W21" s="54">
        <v>42</v>
      </c>
      <c r="AA21" s="72">
        <f t="shared" si="7"/>
        <v>42</v>
      </c>
      <c r="AB21" s="6">
        <v>2</v>
      </c>
      <c r="AC21" s="6">
        <v>5</v>
      </c>
      <c r="AD21" s="6" t="s">
        <v>180</v>
      </c>
      <c r="AE21" s="6" t="s">
        <v>181</v>
      </c>
      <c r="AF21" s="6">
        <v>1027</v>
      </c>
      <c r="AG21" s="6">
        <v>83</v>
      </c>
      <c r="AH21" s="69" t="s">
        <v>227</v>
      </c>
      <c r="AJ21" s="69" t="s">
        <v>232</v>
      </c>
      <c r="AK21" s="65" t="s">
        <v>85</v>
      </c>
      <c r="AL21" s="65" t="s">
        <v>85</v>
      </c>
      <c r="AM21" s="65" t="s">
        <v>85</v>
      </c>
      <c r="AN21" s="54" t="s">
        <v>47</v>
      </c>
      <c r="AO21" s="54">
        <v>1000</v>
      </c>
      <c r="AP21" s="60">
        <v>0.45833333333333331</v>
      </c>
      <c r="AQ21" s="59">
        <f t="shared" si="8"/>
        <v>9.722222222222221E-2</v>
      </c>
      <c r="AR21" s="92">
        <v>0.49305555555555558</v>
      </c>
      <c r="AS21" s="92">
        <f t="shared" si="1"/>
        <v>0.13194444444444448</v>
      </c>
      <c r="AT21" s="93">
        <v>175</v>
      </c>
      <c r="BL21" s="18" t="s">
        <v>253</v>
      </c>
      <c r="BM21" s="18" t="s">
        <v>230</v>
      </c>
    </row>
    <row r="22" spans="1:65" ht="101.5" x14ac:dyDescent="0.35">
      <c r="A22" s="8" t="s">
        <v>201</v>
      </c>
      <c r="B22" s="55"/>
      <c r="C22" s="80">
        <v>45304</v>
      </c>
      <c r="D22" s="82" t="s">
        <v>77</v>
      </c>
      <c r="E22" s="83" t="s">
        <v>211</v>
      </c>
      <c r="F22" s="6" t="s">
        <v>54</v>
      </c>
      <c r="G22" s="60">
        <v>0.3611111111111111</v>
      </c>
      <c r="H22" s="77" t="s">
        <v>218</v>
      </c>
      <c r="I22" s="77" t="s">
        <v>219</v>
      </c>
      <c r="J22" s="55" t="s">
        <v>215</v>
      </c>
      <c r="K22" s="41">
        <v>6.6</v>
      </c>
      <c r="L22" s="6">
        <v>7.72</v>
      </c>
      <c r="M22" s="6">
        <v>160</v>
      </c>
      <c r="N22" s="6">
        <v>851</v>
      </c>
      <c r="O22" s="54">
        <v>1.07</v>
      </c>
      <c r="P22" s="54">
        <v>1.08</v>
      </c>
      <c r="Q22" s="54">
        <v>1.0900000000000001</v>
      </c>
      <c r="R22" s="54">
        <f t="shared" si="5"/>
        <v>1.08</v>
      </c>
      <c r="S22" s="75">
        <v>1E-3</v>
      </c>
      <c r="V22" s="75">
        <f t="shared" si="6"/>
        <v>1E-3</v>
      </c>
      <c r="W22" s="54">
        <v>42</v>
      </c>
      <c r="X22" s="54">
        <v>62</v>
      </c>
      <c r="AA22" s="72">
        <f t="shared" si="7"/>
        <v>52</v>
      </c>
      <c r="AB22" s="6">
        <v>2</v>
      </c>
      <c r="AC22" s="6">
        <v>5</v>
      </c>
      <c r="AD22" s="6" t="s">
        <v>180</v>
      </c>
      <c r="AE22" s="6" t="s">
        <v>181</v>
      </c>
      <c r="AF22" s="6">
        <v>1027</v>
      </c>
      <c r="AG22" s="6">
        <v>83</v>
      </c>
      <c r="AH22" s="69" t="s">
        <v>227</v>
      </c>
      <c r="AJ22" s="69" t="s">
        <v>232</v>
      </c>
      <c r="AK22" s="65" t="s">
        <v>85</v>
      </c>
      <c r="AL22" s="65" t="s">
        <v>85</v>
      </c>
      <c r="AM22" s="65" t="s">
        <v>85</v>
      </c>
      <c r="AN22" s="54" t="s">
        <v>48</v>
      </c>
      <c r="AO22" s="54">
        <v>1000</v>
      </c>
      <c r="AP22" s="60">
        <v>0.45833333333333331</v>
      </c>
      <c r="AQ22" s="59">
        <f t="shared" si="8"/>
        <v>9.722222222222221E-2</v>
      </c>
      <c r="AR22" s="92">
        <v>0.49305555555555558</v>
      </c>
      <c r="AS22" s="92">
        <f t="shared" si="1"/>
        <v>0.13194444444444448</v>
      </c>
      <c r="AT22" s="93">
        <v>250</v>
      </c>
      <c r="BL22" s="18" t="s">
        <v>253</v>
      </c>
      <c r="BM22" s="18" t="s">
        <v>230</v>
      </c>
    </row>
    <row r="23" spans="1:65" ht="101.5" x14ac:dyDescent="0.35">
      <c r="A23" s="8" t="s">
        <v>202</v>
      </c>
      <c r="B23" s="55" t="s">
        <v>85</v>
      </c>
      <c r="C23" s="80">
        <v>45304</v>
      </c>
      <c r="D23" s="82" t="s">
        <v>77</v>
      </c>
      <c r="E23" s="83" t="s">
        <v>211</v>
      </c>
      <c r="F23" s="6" t="s">
        <v>89</v>
      </c>
      <c r="G23" s="60">
        <v>0.39930555555555558</v>
      </c>
      <c r="H23" s="77" t="s">
        <v>216</v>
      </c>
      <c r="I23" s="77" t="s">
        <v>221</v>
      </c>
      <c r="J23" s="54" t="s">
        <v>220</v>
      </c>
      <c r="K23" s="41">
        <v>7.1</v>
      </c>
      <c r="M23" s="6">
        <v>71</v>
      </c>
      <c r="N23" s="6">
        <v>951</v>
      </c>
      <c r="O23" s="54">
        <v>1.67</v>
      </c>
      <c r="P23" s="54">
        <v>1.73</v>
      </c>
      <c r="Q23" s="54">
        <v>1.76</v>
      </c>
      <c r="R23" s="54">
        <f t="shared" si="5"/>
        <v>1.72</v>
      </c>
      <c r="S23" s="75">
        <v>2E-3</v>
      </c>
      <c r="V23" s="75">
        <f t="shared" si="6"/>
        <v>2E-3</v>
      </c>
      <c r="W23" s="54">
        <v>23</v>
      </c>
      <c r="AA23" s="72">
        <f t="shared" si="7"/>
        <v>23</v>
      </c>
      <c r="AB23" s="6">
        <v>2</v>
      </c>
      <c r="AC23" s="6">
        <v>5</v>
      </c>
      <c r="AD23" s="6" t="s">
        <v>180</v>
      </c>
      <c r="AE23" s="6" t="s">
        <v>181</v>
      </c>
      <c r="AF23" s="6">
        <v>1027</v>
      </c>
      <c r="AG23" s="6">
        <v>83</v>
      </c>
      <c r="AH23" s="69" t="s">
        <v>227</v>
      </c>
      <c r="AK23" s="65" t="s">
        <v>85</v>
      </c>
      <c r="AL23" s="65" t="s">
        <v>85</v>
      </c>
      <c r="AM23" s="65" t="s">
        <v>85</v>
      </c>
      <c r="AN23" s="54" t="s">
        <v>46</v>
      </c>
      <c r="AO23" s="54">
        <v>1000</v>
      </c>
      <c r="AP23" s="60">
        <v>0.45833333333333331</v>
      </c>
      <c r="AQ23" s="59">
        <f t="shared" si="8"/>
        <v>5.9027777777777735E-2</v>
      </c>
      <c r="AR23" s="92">
        <v>0.52430555555555558</v>
      </c>
      <c r="AS23" s="92">
        <f t="shared" si="1"/>
        <v>0.125</v>
      </c>
      <c r="AT23" s="93">
        <v>80</v>
      </c>
      <c r="AU23" s="21">
        <v>45447</v>
      </c>
      <c r="AV23" s="37">
        <f>AU23-C23</f>
        <v>143</v>
      </c>
      <c r="AW23" s="98">
        <v>45503</v>
      </c>
      <c r="AX23" s="97">
        <v>1</v>
      </c>
      <c r="AY23" s="54" t="s">
        <v>396</v>
      </c>
      <c r="AZ23" s="54">
        <v>3</v>
      </c>
      <c r="BA23" s="57">
        <v>30.821397999999999</v>
      </c>
      <c r="BB23" s="57">
        <v>30.782830000000001</v>
      </c>
      <c r="BC23" s="57">
        <v>30.531880000000001</v>
      </c>
      <c r="BD23" s="57">
        <v>30.712036000000001</v>
      </c>
      <c r="BE23" s="101">
        <v>2.16263820128585</v>
      </c>
      <c r="BF23" s="101">
        <f>LOG10(10^BE23*1000/AT23)</f>
        <v>3.2595482142939067</v>
      </c>
      <c r="BH23" s="6">
        <v>50</v>
      </c>
      <c r="BI23" s="6">
        <v>1</v>
      </c>
      <c r="BJ23" s="54">
        <v>8</v>
      </c>
      <c r="BK23" s="54">
        <v>7</v>
      </c>
      <c r="BL23" s="18" t="s">
        <v>254</v>
      </c>
      <c r="BM23" s="18" t="s">
        <v>230</v>
      </c>
    </row>
    <row r="24" spans="1:65" ht="101.5" x14ac:dyDescent="0.35">
      <c r="A24" s="8" t="s">
        <v>203</v>
      </c>
      <c r="B24" s="55" t="s">
        <v>85</v>
      </c>
      <c r="C24" s="80">
        <v>45304</v>
      </c>
      <c r="D24" s="82" t="s">
        <v>77</v>
      </c>
      <c r="E24" s="83" t="s">
        <v>211</v>
      </c>
      <c r="F24" s="6" t="s">
        <v>89</v>
      </c>
      <c r="G24" s="60">
        <v>0.39930555555555558</v>
      </c>
      <c r="H24" s="77" t="s">
        <v>216</v>
      </c>
      <c r="I24" s="77" t="s">
        <v>221</v>
      </c>
      <c r="J24" s="54" t="s">
        <v>220</v>
      </c>
      <c r="K24" s="41">
        <v>7.1</v>
      </c>
      <c r="M24" s="6">
        <v>71</v>
      </c>
      <c r="N24" s="6">
        <v>951</v>
      </c>
      <c r="O24" s="54">
        <v>1.67</v>
      </c>
      <c r="P24" s="54">
        <v>1.73</v>
      </c>
      <c r="Q24" s="54">
        <v>1.76</v>
      </c>
      <c r="R24" s="54">
        <f t="shared" si="5"/>
        <v>1.72</v>
      </c>
      <c r="S24" s="75">
        <v>2E-3</v>
      </c>
      <c r="V24" s="75">
        <f t="shared" si="6"/>
        <v>2E-3</v>
      </c>
      <c r="W24" s="54">
        <v>23</v>
      </c>
      <c r="AA24" s="72">
        <f t="shared" si="7"/>
        <v>23</v>
      </c>
      <c r="AB24" s="6">
        <v>2</v>
      </c>
      <c r="AC24" s="6">
        <v>5</v>
      </c>
      <c r="AD24" s="6" t="s">
        <v>180</v>
      </c>
      <c r="AE24" s="6" t="s">
        <v>181</v>
      </c>
      <c r="AF24" s="6">
        <v>1027</v>
      </c>
      <c r="AG24" s="6">
        <v>83</v>
      </c>
      <c r="AH24" s="69" t="s">
        <v>227</v>
      </c>
      <c r="AK24" s="65" t="s">
        <v>85</v>
      </c>
      <c r="AL24" s="65" t="s">
        <v>85</v>
      </c>
      <c r="AM24" s="65" t="s">
        <v>85</v>
      </c>
      <c r="AN24" s="54" t="s">
        <v>47</v>
      </c>
      <c r="AO24" s="54">
        <v>1000</v>
      </c>
      <c r="AP24" s="60">
        <v>0.45833333333333331</v>
      </c>
      <c r="AQ24" s="59">
        <f t="shared" si="8"/>
        <v>5.9027777777777735E-2</v>
      </c>
      <c r="AR24" s="92">
        <v>0.52430555555555558</v>
      </c>
      <c r="AS24" s="92">
        <f t="shared" si="1"/>
        <v>0.125</v>
      </c>
      <c r="AT24" s="93">
        <v>340</v>
      </c>
      <c r="AU24" s="21">
        <v>45447</v>
      </c>
      <c r="AV24" s="37">
        <f>AU24-C24</f>
        <v>143</v>
      </c>
      <c r="AW24" s="98">
        <v>45503</v>
      </c>
      <c r="AX24" s="97">
        <v>1</v>
      </c>
      <c r="AY24" s="54" t="s">
        <v>397</v>
      </c>
      <c r="AZ24" s="54">
        <v>3</v>
      </c>
      <c r="BA24" s="57">
        <v>29.559342999999998</v>
      </c>
      <c r="BB24" s="57">
        <v>29.463018000000002</v>
      </c>
      <c r="BC24" s="57">
        <v>29.449774000000001</v>
      </c>
      <c r="BD24" s="57">
        <v>29.490711666666702</v>
      </c>
      <c r="BE24" s="101">
        <v>2.5415368325741698</v>
      </c>
      <c r="BF24" s="101">
        <f>LOG10(10^BE24*1000/AT24)</f>
        <v>3.0100579155319149</v>
      </c>
      <c r="BG24" s="6" t="s">
        <v>123</v>
      </c>
      <c r="BH24" s="6">
        <v>50</v>
      </c>
      <c r="BI24" s="6">
        <v>1</v>
      </c>
      <c r="BJ24" s="54">
        <v>8</v>
      </c>
      <c r="BK24" s="54">
        <v>7</v>
      </c>
      <c r="BL24" s="18" t="s">
        <v>254</v>
      </c>
      <c r="BM24" s="18" t="s">
        <v>230</v>
      </c>
    </row>
    <row r="25" spans="1:65" ht="101.5" x14ac:dyDescent="0.35">
      <c r="A25" s="8" t="s">
        <v>204</v>
      </c>
      <c r="B25" s="55" t="s">
        <v>85</v>
      </c>
      <c r="C25" s="80">
        <v>45304</v>
      </c>
      <c r="D25" s="82" t="s">
        <v>77</v>
      </c>
      <c r="E25" s="83" t="s">
        <v>211</v>
      </c>
      <c r="F25" s="6" t="s">
        <v>89</v>
      </c>
      <c r="G25" s="60">
        <v>0.39930555555555558</v>
      </c>
      <c r="H25" s="77" t="s">
        <v>216</v>
      </c>
      <c r="I25" s="77" t="s">
        <v>221</v>
      </c>
      <c r="J25" s="54" t="s">
        <v>220</v>
      </c>
      <c r="K25" s="41">
        <v>7.1</v>
      </c>
      <c r="M25" s="6">
        <v>71</v>
      </c>
      <c r="N25" s="6">
        <v>951</v>
      </c>
      <c r="O25" s="54">
        <v>1.67</v>
      </c>
      <c r="P25" s="54">
        <v>1.73</v>
      </c>
      <c r="Q25" s="54">
        <v>1.76</v>
      </c>
      <c r="R25" s="54">
        <f t="shared" si="5"/>
        <v>1.72</v>
      </c>
      <c r="S25" s="75">
        <v>2E-3</v>
      </c>
      <c r="V25" s="75">
        <f t="shared" si="6"/>
        <v>2E-3</v>
      </c>
      <c r="W25" s="54">
        <v>23</v>
      </c>
      <c r="X25" s="54">
        <v>27</v>
      </c>
      <c r="Y25" s="54">
        <v>41</v>
      </c>
      <c r="Z25" s="54">
        <v>49</v>
      </c>
      <c r="AA25" s="72">
        <f t="shared" si="7"/>
        <v>35</v>
      </c>
      <c r="AB25" s="6">
        <v>2</v>
      </c>
      <c r="AC25" s="6">
        <v>5</v>
      </c>
      <c r="AD25" s="6" t="s">
        <v>180</v>
      </c>
      <c r="AE25" s="6" t="s">
        <v>181</v>
      </c>
      <c r="AF25" s="6">
        <v>1027</v>
      </c>
      <c r="AG25" s="6">
        <v>83</v>
      </c>
      <c r="AH25" s="69" t="s">
        <v>227</v>
      </c>
      <c r="AK25" s="65" t="s">
        <v>85</v>
      </c>
      <c r="AL25" s="65" t="s">
        <v>85</v>
      </c>
      <c r="AM25" s="65" t="s">
        <v>85</v>
      </c>
      <c r="AN25" s="54" t="s">
        <v>48</v>
      </c>
      <c r="AO25" s="54">
        <v>1000</v>
      </c>
      <c r="AP25" s="60">
        <v>0.45833333333333331</v>
      </c>
      <c r="AQ25" s="59">
        <f t="shared" si="8"/>
        <v>5.9027777777777735E-2</v>
      </c>
      <c r="AR25" s="92">
        <v>0.52430555555555558</v>
      </c>
      <c r="AS25" s="92">
        <f t="shared" si="1"/>
        <v>0.125</v>
      </c>
      <c r="AT25" s="93">
        <v>300</v>
      </c>
      <c r="AU25" s="21">
        <v>45447</v>
      </c>
      <c r="AV25" s="37">
        <f>AU25-C25</f>
        <v>143</v>
      </c>
      <c r="AW25" s="98">
        <v>45503</v>
      </c>
      <c r="AX25" s="97">
        <v>1</v>
      </c>
      <c r="AY25" s="54" t="s">
        <v>398</v>
      </c>
      <c r="AZ25" s="54">
        <v>3</v>
      </c>
      <c r="BA25" s="57" t="s">
        <v>438</v>
      </c>
      <c r="BB25" s="57" t="s">
        <v>438</v>
      </c>
      <c r="BC25" s="57" t="s">
        <v>438</v>
      </c>
      <c r="BD25" s="57" t="s">
        <v>438</v>
      </c>
      <c r="BE25" s="101" t="s">
        <v>438</v>
      </c>
      <c r="BF25" s="101" t="s">
        <v>438</v>
      </c>
      <c r="BG25" s="6" t="s">
        <v>123</v>
      </c>
      <c r="BH25" s="6">
        <v>50</v>
      </c>
      <c r="BI25" s="6">
        <v>1</v>
      </c>
      <c r="BJ25" s="54">
        <v>8</v>
      </c>
      <c r="BK25" s="54">
        <v>7</v>
      </c>
      <c r="BL25" s="18" t="s">
        <v>254</v>
      </c>
      <c r="BM25" s="18" t="s">
        <v>230</v>
      </c>
    </row>
    <row r="26" spans="1:65" ht="101.5" x14ac:dyDescent="0.35">
      <c r="A26" s="8" t="s">
        <v>205</v>
      </c>
      <c r="B26" s="55"/>
      <c r="C26" s="80">
        <v>45304</v>
      </c>
      <c r="D26" s="82" t="s">
        <v>77</v>
      </c>
      <c r="E26" s="83" t="s">
        <v>211</v>
      </c>
      <c r="F26" s="6" t="s">
        <v>55</v>
      </c>
      <c r="G26" s="60">
        <v>0.41666666666666669</v>
      </c>
      <c r="H26" s="77" t="s">
        <v>94</v>
      </c>
      <c r="I26" s="77" t="s">
        <v>95</v>
      </c>
      <c r="J26" s="54" t="s">
        <v>93</v>
      </c>
      <c r="K26" s="41">
        <v>7.8</v>
      </c>
      <c r="M26" s="6">
        <v>70</v>
      </c>
      <c r="N26" s="6">
        <v>953</v>
      </c>
      <c r="O26" s="54">
        <v>1.74</v>
      </c>
      <c r="P26" s="54">
        <v>1.81</v>
      </c>
      <c r="Q26" s="54">
        <v>1.73</v>
      </c>
      <c r="R26" s="54">
        <f t="shared" si="5"/>
        <v>1.7599999999999998</v>
      </c>
      <c r="S26" s="75">
        <v>1E-3</v>
      </c>
      <c r="V26" s="75">
        <f t="shared" si="6"/>
        <v>1E-3</v>
      </c>
      <c r="W26" s="54">
        <v>18</v>
      </c>
      <c r="AA26" s="72">
        <f t="shared" si="7"/>
        <v>18</v>
      </c>
      <c r="AB26" s="6">
        <v>2</v>
      </c>
      <c r="AC26" s="6">
        <v>5</v>
      </c>
      <c r="AD26" s="6" t="s">
        <v>180</v>
      </c>
      <c r="AE26" s="6" t="s">
        <v>181</v>
      </c>
      <c r="AF26" s="6">
        <v>1027</v>
      </c>
      <c r="AG26" s="6">
        <v>83</v>
      </c>
      <c r="AH26" s="69" t="s">
        <v>227</v>
      </c>
      <c r="AI26" s="69" t="s">
        <v>228</v>
      </c>
      <c r="AJ26" s="69" t="s">
        <v>229</v>
      </c>
      <c r="AK26" s="65" t="s">
        <v>85</v>
      </c>
      <c r="AL26" s="65" t="s">
        <v>85</v>
      </c>
      <c r="AN26" s="54" t="s">
        <v>46</v>
      </c>
      <c r="AO26" s="54">
        <v>1000</v>
      </c>
      <c r="AP26" s="60">
        <v>0.45833333333333331</v>
      </c>
      <c r="AQ26" s="59">
        <f t="shared" si="8"/>
        <v>4.166666666666663E-2</v>
      </c>
      <c r="AR26" s="92">
        <v>0.55902777777777779</v>
      </c>
      <c r="AS26" s="92">
        <f t="shared" si="1"/>
        <v>0.1423611111111111</v>
      </c>
      <c r="AT26" s="93">
        <v>300</v>
      </c>
      <c r="BL26" s="18" t="s">
        <v>254</v>
      </c>
      <c r="BM26" s="18" t="s">
        <v>230</v>
      </c>
    </row>
    <row r="27" spans="1:65" ht="101.5" x14ac:dyDescent="0.35">
      <c r="A27" s="8" t="s">
        <v>206</v>
      </c>
      <c r="B27" s="55"/>
      <c r="C27" s="80">
        <v>45304</v>
      </c>
      <c r="D27" s="82" t="s">
        <v>77</v>
      </c>
      <c r="E27" s="83" t="s">
        <v>211</v>
      </c>
      <c r="F27" s="6" t="s">
        <v>55</v>
      </c>
      <c r="G27" s="60">
        <v>0.41666666666666669</v>
      </c>
      <c r="H27" s="77" t="s">
        <v>94</v>
      </c>
      <c r="I27" s="77" t="s">
        <v>95</v>
      </c>
      <c r="J27" s="54" t="s">
        <v>93</v>
      </c>
      <c r="K27" s="41">
        <v>7.8</v>
      </c>
      <c r="M27" s="6">
        <v>70</v>
      </c>
      <c r="N27" s="6">
        <v>953</v>
      </c>
      <c r="O27" s="54">
        <v>1.74</v>
      </c>
      <c r="P27" s="54">
        <v>1.81</v>
      </c>
      <c r="Q27" s="54">
        <v>1.73</v>
      </c>
      <c r="R27" s="54">
        <f t="shared" si="5"/>
        <v>1.7599999999999998</v>
      </c>
      <c r="S27" s="75">
        <v>1E-3</v>
      </c>
      <c r="V27" s="75">
        <f t="shared" si="6"/>
        <v>1E-3</v>
      </c>
      <c r="W27" s="54">
        <v>18</v>
      </c>
      <c r="AA27" s="72">
        <f t="shared" si="7"/>
        <v>18</v>
      </c>
      <c r="AB27" s="6">
        <v>2</v>
      </c>
      <c r="AC27" s="6">
        <v>5</v>
      </c>
      <c r="AD27" s="6" t="s">
        <v>180</v>
      </c>
      <c r="AE27" s="6" t="s">
        <v>181</v>
      </c>
      <c r="AF27" s="6">
        <v>1027</v>
      </c>
      <c r="AG27" s="6">
        <v>83</v>
      </c>
      <c r="AH27" s="69" t="s">
        <v>227</v>
      </c>
      <c r="AI27" s="69" t="s">
        <v>228</v>
      </c>
      <c r="AJ27" s="69" t="s">
        <v>229</v>
      </c>
      <c r="AK27" s="65" t="s">
        <v>85</v>
      </c>
      <c r="AL27" s="65" t="s">
        <v>85</v>
      </c>
      <c r="AN27" s="54" t="s">
        <v>47</v>
      </c>
      <c r="AO27" s="54">
        <v>1000</v>
      </c>
      <c r="AP27" s="60">
        <v>0.45833333333333331</v>
      </c>
      <c r="AQ27" s="59">
        <f t="shared" si="8"/>
        <v>4.166666666666663E-2</v>
      </c>
      <c r="AR27" s="92">
        <v>0.55902777777777779</v>
      </c>
      <c r="AS27" s="92">
        <f t="shared" si="1"/>
        <v>0.1423611111111111</v>
      </c>
      <c r="AT27" s="93">
        <v>340</v>
      </c>
      <c r="BL27" s="18" t="s">
        <v>254</v>
      </c>
      <c r="BM27" s="18" t="s">
        <v>230</v>
      </c>
    </row>
    <row r="28" spans="1:65" ht="101.5" x14ac:dyDescent="0.35">
      <c r="A28" s="8" t="s">
        <v>207</v>
      </c>
      <c r="B28" s="55"/>
      <c r="C28" s="80">
        <v>45304</v>
      </c>
      <c r="D28" s="82" t="s">
        <v>77</v>
      </c>
      <c r="E28" s="83" t="s">
        <v>211</v>
      </c>
      <c r="F28" s="6" t="s">
        <v>55</v>
      </c>
      <c r="G28" s="60">
        <v>0.41666666666666669</v>
      </c>
      <c r="H28" s="77" t="s">
        <v>94</v>
      </c>
      <c r="I28" s="77" t="s">
        <v>95</v>
      </c>
      <c r="J28" s="54" t="s">
        <v>93</v>
      </c>
      <c r="K28" s="41">
        <v>7.8</v>
      </c>
      <c r="M28" s="6">
        <v>70</v>
      </c>
      <c r="N28" s="6">
        <v>953</v>
      </c>
      <c r="O28" s="54">
        <v>1.74</v>
      </c>
      <c r="P28" s="54">
        <v>1.81</v>
      </c>
      <c r="Q28" s="54">
        <v>1.73</v>
      </c>
      <c r="R28" s="54">
        <f t="shared" si="5"/>
        <v>1.7599999999999998</v>
      </c>
      <c r="S28" s="75">
        <v>1E-3</v>
      </c>
      <c r="V28" s="75">
        <f t="shared" si="6"/>
        <v>1E-3</v>
      </c>
      <c r="W28" s="54">
        <v>18</v>
      </c>
      <c r="X28" s="54">
        <v>16</v>
      </c>
      <c r="Y28" s="54">
        <v>27</v>
      </c>
      <c r="Z28" s="54">
        <v>23</v>
      </c>
      <c r="AA28" s="72">
        <f t="shared" si="7"/>
        <v>21</v>
      </c>
      <c r="AB28" s="6">
        <v>2</v>
      </c>
      <c r="AC28" s="6">
        <v>5</v>
      </c>
      <c r="AD28" s="6" t="s">
        <v>180</v>
      </c>
      <c r="AE28" s="6" t="s">
        <v>181</v>
      </c>
      <c r="AF28" s="6">
        <v>1027</v>
      </c>
      <c r="AG28" s="6">
        <v>83</v>
      </c>
      <c r="AH28" s="69" t="s">
        <v>227</v>
      </c>
      <c r="AI28" s="69" t="s">
        <v>228</v>
      </c>
      <c r="AJ28" s="69" t="s">
        <v>229</v>
      </c>
      <c r="AK28" s="65" t="s">
        <v>85</v>
      </c>
      <c r="AL28" s="65" t="s">
        <v>85</v>
      </c>
      <c r="AN28" s="54" t="s">
        <v>48</v>
      </c>
      <c r="AO28" s="54">
        <v>1000</v>
      </c>
      <c r="AP28" s="60">
        <v>0.45833333333333331</v>
      </c>
      <c r="AQ28" s="59">
        <f t="shared" si="8"/>
        <v>4.166666666666663E-2</v>
      </c>
      <c r="AR28" s="92">
        <v>0.55902777777777779</v>
      </c>
      <c r="AS28" s="92">
        <f t="shared" si="1"/>
        <v>0.1423611111111111</v>
      </c>
      <c r="AT28" s="93">
        <v>320</v>
      </c>
      <c r="BL28" s="18" t="s">
        <v>254</v>
      </c>
      <c r="BM28" s="18" t="s">
        <v>230</v>
      </c>
    </row>
    <row r="29" spans="1:65" ht="29" x14ac:dyDescent="0.35">
      <c r="A29" s="6" t="s">
        <v>208</v>
      </c>
      <c r="B29" s="55" t="s">
        <v>85</v>
      </c>
      <c r="C29" s="80">
        <v>45304</v>
      </c>
      <c r="D29" s="82" t="s">
        <v>77</v>
      </c>
      <c r="E29" s="82" t="s">
        <v>56</v>
      </c>
      <c r="F29" s="6" t="s">
        <v>56</v>
      </c>
      <c r="G29" s="60">
        <v>0.43402777777777773</v>
      </c>
      <c r="AN29" s="54" t="s">
        <v>49</v>
      </c>
      <c r="AO29" s="54">
        <v>1000</v>
      </c>
      <c r="AP29" s="60">
        <v>0.45833333333333331</v>
      </c>
      <c r="AQ29" s="59">
        <f t="shared" si="8"/>
        <v>2.430555555555558E-2</v>
      </c>
      <c r="AR29" s="92">
        <v>0.58333333333333337</v>
      </c>
      <c r="AS29" s="92">
        <f t="shared" si="1"/>
        <v>0.14930555555555564</v>
      </c>
      <c r="AT29" s="93">
        <v>1000</v>
      </c>
      <c r="AU29" s="21">
        <v>45447</v>
      </c>
      <c r="AV29" s="37">
        <f>AU29-C29</f>
        <v>143</v>
      </c>
      <c r="AW29" s="98">
        <v>45503</v>
      </c>
      <c r="AX29" s="97">
        <v>1</v>
      </c>
      <c r="AY29" s="54" t="s">
        <v>407</v>
      </c>
      <c r="AZ29" s="54">
        <v>3</v>
      </c>
      <c r="BA29" s="57" t="s">
        <v>438</v>
      </c>
      <c r="BB29" s="57" t="s">
        <v>438</v>
      </c>
      <c r="BC29" s="57" t="s">
        <v>438</v>
      </c>
      <c r="BD29" s="57" t="s">
        <v>438</v>
      </c>
      <c r="BE29" s="101" t="s">
        <v>438</v>
      </c>
      <c r="BF29" s="101" t="s">
        <v>438</v>
      </c>
      <c r="BL29" s="18" t="s">
        <v>190</v>
      </c>
    </row>
    <row r="30" spans="1:65" ht="29" x14ac:dyDescent="0.35">
      <c r="A30" s="6" t="s">
        <v>209</v>
      </c>
      <c r="B30" s="55" t="s">
        <v>85</v>
      </c>
      <c r="C30" s="80">
        <v>45304</v>
      </c>
      <c r="D30" s="82" t="s">
        <v>77</v>
      </c>
      <c r="E30" s="82" t="s">
        <v>56</v>
      </c>
      <c r="F30" s="6" t="s">
        <v>56</v>
      </c>
      <c r="G30" s="60">
        <v>0.59722222222222221</v>
      </c>
      <c r="AN30" s="54" t="s">
        <v>50</v>
      </c>
      <c r="AO30" s="54">
        <v>1000</v>
      </c>
      <c r="AR30" s="92">
        <v>0.60069444444444442</v>
      </c>
      <c r="AS30" s="92">
        <f t="shared" si="1"/>
        <v>3.4722222222222099E-3</v>
      </c>
      <c r="AT30" s="93">
        <v>1000</v>
      </c>
      <c r="AU30" s="21">
        <v>45447</v>
      </c>
      <c r="AV30" s="37">
        <f>AU30-C30</f>
        <v>143</v>
      </c>
      <c r="AW30" s="98">
        <v>45503</v>
      </c>
      <c r="AX30" s="97">
        <v>1</v>
      </c>
      <c r="AY30" s="54" t="s">
        <v>408</v>
      </c>
      <c r="AZ30" s="54">
        <v>3</v>
      </c>
      <c r="BA30" s="57" t="s">
        <v>438</v>
      </c>
      <c r="BB30" s="57" t="s">
        <v>438</v>
      </c>
      <c r="BC30" s="57" t="s">
        <v>438</v>
      </c>
      <c r="BD30" s="57" t="s">
        <v>438</v>
      </c>
      <c r="BE30" s="101" t="s">
        <v>438</v>
      </c>
      <c r="BF30" s="101" t="s">
        <v>438</v>
      </c>
      <c r="BL30" s="18" t="s">
        <v>191</v>
      </c>
    </row>
    <row r="31" spans="1:65" ht="159.5" x14ac:dyDescent="0.35">
      <c r="A31" s="8" t="s">
        <v>233</v>
      </c>
      <c r="B31" s="55"/>
      <c r="C31" s="80">
        <v>45360</v>
      </c>
      <c r="D31" s="82" t="s">
        <v>77</v>
      </c>
      <c r="E31" s="83" t="s">
        <v>211</v>
      </c>
      <c r="F31" s="6" t="s">
        <v>54</v>
      </c>
      <c r="G31" s="60">
        <v>0.3611111111111111</v>
      </c>
      <c r="H31" s="77">
        <v>51.560842000000001</v>
      </c>
      <c r="I31" s="77" t="s">
        <v>246</v>
      </c>
      <c r="J31" s="54" t="s">
        <v>245</v>
      </c>
      <c r="K31" s="41">
        <v>12.6</v>
      </c>
      <c r="L31" s="6">
        <v>7.46</v>
      </c>
      <c r="M31" s="6">
        <v>180.5</v>
      </c>
      <c r="N31" s="6">
        <v>842</v>
      </c>
      <c r="O31" s="54">
        <v>1.26</v>
      </c>
      <c r="P31" s="54">
        <v>1.1599999999999999</v>
      </c>
      <c r="Q31" s="54">
        <v>1.1599999999999999</v>
      </c>
      <c r="R31" s="85">
        <f t="shared" ref="R31:R39" si="9">AVERAGE(O31:Q31)</f>
        <v>1.1933333333333334</v>
      </c>
      <c r="S31" s="75">
        <v>2E-3</v>
      </c>
      <c r="V31" s="75">
        <f t="shared" ref="V31:V39" si="10">AVERAGE(S31:U31)</f>
        <v>2E-3</v>
      </c>
      <c r="W31" s="54">
        <v>42</v>
      </c>
      <c r="AA31" s="72">
        <f t="shared" ref="AA31:AA39" si="11">IFERROR(AVERAGE(W31:Z31),0)</f>
        <v>42</v>
      </c>
      <c r="AB31" s="6">
        <v>10</v>
      </c>
      <c r="AC31" s="6">
        <v>9</v>
      </c>
      <c r="AD31" s="6" t="s">
        <v>247</v>
      </c>
      <c r="AE31" s="6" t="s">
        <v>181</v>
      </c>
      <c r="AF31" s="6">
        <v>995</v>
      </c>
      <c r="AG31" s="6">
        <v>69</v>
      </c>
      <c r="AH31" s="69" t="s">
        <v>248</v>
      </c>
      <c r="AI31" s="69" t="s">
        <v>249</v>
      </c>
      <c r="AJ31" s="69" t="s">
        <v>250</v>
      </c>
      <c r="AK31" s="65" t="s">
        <v>85</v>
      </c>
      <c r="AL31" s="65" t="s">
        <v>85</v>
      </c>
      <c r="AM31" s="65" t="s">
        <v>85</v>
      </c>
      <c r="AN31" s="54" t="s">
        <v>46</v>
      </c>
      <c r="AO31" s="54">
        <v>1000</v>
      </c>
      <c r="AP31" s="60">
        <v>0.4548611111111111</v>
      </c>
      <c r="AQ31" s="59">
        <f t="shared" ref="AQ31:AQ40" si="12">AP31-G31</f>
        <v>9.375E-2</v>
      </c>
      <c r="AR31" s="92">
        <v>0.49652777777777779</v>
      </c>
      <c r="AS31" s="92">
        <f t="shared" si="1"/>
        <v>0.13541666666666669</v>
      </c>
      <c r="AT31" s="93">
        <v>485</v>
      </c>
    </row>
    <row r="32" spans="1:65" ht="159.5" x14ac:dyDescent="0.35">
      <c r="A32" s="8" t="s">
        <v>234</v>
      </c>
      <c r="B32" s="55"/>
      <c r="C32" s="80">
        <v>45360</v>
      </c>
      <c r="D32" s="82" t="s">
        <v>77</v>
      </c>
      <c r="E32" s="83" t="s">
        <v>211</v>
      </c>
      <c r="F32" s="6" t="s">
        <v>54</v>
      </c>
      <c r="G32" s="60">
        <v>0.3611111111111111</v>
      </c>
      <c r="H32" s="77">
        <v>51.560842000000001</v>
      </c>
      <c r="I32" s="77" t="s">
        <v>246</v>
      </c>
      <c r="J32" s="54" t="s">
        <v>245</v>
      </c>
      <c r="K32" s="41">
        <v>12.6</v>
      </c>
      <c r="L32" s="6">
        <v>7.46</v>
      </c>
      <c r="M32" s="6">
        <v>180.5</v>
      </c>
      <c r="N32" s="6">
        <v>842</v>
      </c>
      <c r="O32" s="54">
        <v>1.26</v>
      </c>
      <c r="P32" s="54">
        <v>1.1599999999999999</v>
      </c>
      <c r="Q32" s="54">
        <v>1.1599999999999999</v>
      </c>
      <c r="R32" s="85">
        <f t="shared" si="9"/>
        <v>1.1933333333333334</v>
      </c>
      <c r="S32" s="75">
        <v>2E-3</v>
      </c>
      <c r="V32" s="75">
        <f t="shared" si="10"/>
        <v>2E-3</v>
      </c>
      <c r="W32" s="54">
        <v>42</v>
      </c>
      <c r="AA32" s="72">
        <f t="shared" si="11"/>
        <v>42</v>
      </c>
      <c r="AB32" s="6">
        <v>10</v>
      </c>
      <c r="AC32" s="6">
        <v>9</v>
      </c>
      <c r="AD32" s="6" t="s">
        <v>247</v>
      </c>
      <c r="AE32" s="6" t="s">
        <v>181</v>
      </c>
      <c r="AF32" s="6">
        <v>995</v>
      </c>
      <c r="AG32" s="6">
        <v>69</v>
      </c>
      <c r="AH32" s="69" t="s">
        <v>248</v>
      </c>
      <c r="AI32" s="69" t="s">
        <v>249</v>
      </c>
      <c r="AJ32" s="69" t="s">
        <v>250</v>
      </c>
      <c r="AK32" s="65" t="s">
        <v>85</v>
      </c>
      <c r="AL32" s="65" t="s">
        <v>85</v>
      </c>
      <c r="AM32" s="65" t="s">
        <v>85</v>
      </c>
      <c r="AN32" s="54" t="s">
        <v>47</v>
      </c>
      <c r="AO32" s="54">
        <v>1000</v>
      </c>
      <c r="AP32" s="60">
        <v>0.4548611111111111</v>
      </c>
      <c r="AQ32" s="59">
        <f t="shared" si="12"/>
        <v>9.375E-2</v>
      </c>
      <c r="AR32" s="92">
        <v>0.49652777777777779</v>
      </c>
      <c r="AS32" s="92">
        <f t="shared" si="1"/>
        <v>0.13541666666666669</v>
      </c>
      <c r="AT32" s="93">
        <v>345</v>
      </c>
    </row>
    <row r="33" spans="1:65" ht="159.5" x14ac:dyDescent="0.35">
      <c r="A33" s="8" t="s">
        <v>235</v>
      </c>
      <c r="B33" s="55"/>
      <c r="C33" s="80">
        <v>45360</v>
      </c>
      <c r="D33" s="82" t="s">
        <v>77</v>
      </c>
      <c r="E33" s="83" t="s">
        <v>211</v>
      </c>
      <c r="F33" s="6" t="s">
        <v>54</v>
      </c>
      <c r="G33" s="60">
        <v>0.3611111111111111</v>
      </c>
      <c r="H33" s="77">
        <v>51.560842000000001</v>
      </c>
      <c r="I33" s="77" t="s">
        <v>246</v>
      </c>
      <c r="J33" s="54" t="s">
        <v>245</v>
      </c>
      <c r="K33" s="41">
        <v>12.6</v>
      </c>
      <c r="L33" s="6">
        <v>7.46</v>
      </c>
      <c r="M33" s="6">
        <v>180.5</v>
      </c>
      <c r="N33" s="6">
        <v>842</v>
      </c>
      <c r="O33" s="54">
        <v>1.26</v>
      </c>
      <c r="P33" s="54">
        <v>1.1599999999999999</v>
      </c>
      <c r="Q33" s="54">
        <v>1.1599999999999999</v>
      </c>
      <c r="R33" s="85">
        <f t="shared" si="9"/>
        <v>1.1933333333333334</v>
      </c>
      <c r="S33" s="75">
        <v>2E-3</v>
      </c>
      <c r="V33" s="75">
        <f t="shared" si="10"/>
        <v>2E-3</v>
      </c>
      <c r="W33" s="54">
        <v>42</v>
      </c>
      <c r="X33" s="54">
        <v>42</v>
      </c>
      <c r="Y33" s="54">
        <v>67</v>
      </c>
      <c r="AA33" s="72">
        <f t="shared" si="11"/>
        <v>50.333333333333336</v>
      </c>
      <c r="AB33" s="6">
        <v>10</v>
      </c>
      <c r="AC33" s="6">
        <v>9</v>
      </c>
      <c r="AD33" s="6" t="s">
        <v>247</v>
      </c>
      <c r="AE33" s="6" t="s">
        <v>181</v>
      </c>
      <c r="AF33" s="6">
        <v>995</v>
      </c>
      <c r="AG33" s="6">
        <v>69</v>
      </c>
      <c r="AH33" s="69" t="s">
        <v>248</v>
      </c>
      <c r="AI33" s="69" t="s">
        <v>249</v>
      </c>
      <c r="AJ33" s="69" t="s">
        <v>250</v>
      </c>
      <c r="AK33" s="65" t="s">
        <v>85</v>
      </c>
      <c r="AL33" s="65" t="s">
        <v>85</v>
      </c>
      <c r="AM33" s="65" t="s">
        <v>85</v>
      </c>
      <c r="AN33" s="54" t="s">
        <v>48</v>
      </c>
      <c r="AO33" s="54">
        <v>1000</v>
      </c>
      <c r="AP33" s="60">
        <v>0.4548611111111111</v>
      </c>
      <c r="AQ33" s="59">
        <f t="shared" si="12"/>
        <v>9.375E-2</v>
      </c>
      <c r="AR33" s="92">
        <v>0.49652777777777779</v>
      </c>
      <c r="AS33" s="92">
        <f t="shared" si="1"/>
        <v>0.13541666666666669</v>
      </c>
      <c r="AT33" s="93">
        <v>200</v>
      </c>
      <c r="BL33" s="18" t="s">
        <v>256</v>
      </c>
    </row>
    <row r="34" spans="1:65" ht="87" x14ac:dyDescent="0.35">
      <c r="A34" s="8" t="s">
        <v>236</v>
      </c>
      <c r="B34" s="55" t="s">
        <v>85</v>
      </c>
      <c r="C34" s="80">
        <v>45360</v>
      </c>
      <c r="D34" s="82" t="s">
        <v>77</v>
      </c>
      <c r="E34" s="83" t="s">
        <v>211</v>
      </c>
      <c r="F34" s="6" t="s">
        <v>89</v>
      </c>
      <c r="G34" s="60">
        <v>0.38541666666666669</v>
      </c>
      <c r="H34" s="77">
        <v>51.560868999999997</v>
      </c>
      <c r="I34" s="77" t="s">
        <v>221</v>
      </c>
      <c r="J34" s="54" t="s">
        <v>220</v>
      </c>
      <c r="K34" s="41">
        <v>9.9</v>
      </c>
      <c r="L34" s="6">
        <v>7.76</v>
      </c>
      <c r="M34" s="6">
        <v>169.2</v>
      </c>
      <c r="N34" s="6">
        <v>920</v>
      </c>
      <c r="O34" s="54">
        <v>1.49</v>
      </c>
      <c r="P34" s="54">
        <v>1.49</v>
      </c>
      <c r="Q34" s="54">
        <v>1.45</v>
      </c>
      <c r="R34" s="85">
        <f t="shared" si="9"/>
        <v>1.4766666666666666</v>
      </c>
      <c r="S34" s="75">
        <v>0</v>
      </c>
      <c r="V34" s="75">
        <f t="shared" si="10"/>
        <v>0</v>
      </c>
      <c r="W34" s="54">
        <v>32</v>
      </c>
      <c r="AA34" s="72">
        <f t="shared" si="11"/>
        <v>32</v>
      </c>
      <c r="AB34" s="6">
        <v>10</v>
      </c>
      <c r="AC34" s="6">
        <v>9</v>
      </c>
      <c r="AD34" s="6" t="s">
        <v>247</v>
      </c>
      <c r="AE34" s="6" t="s">
        <v>181</v>
      </c>
      <c r="AF34" s="6">
        <v>995</v>
      </c>
      <c r="AG34" s="6">
        <v>69</v>
      </c>
      <c r="AH34" s="69" t="s">
        <v>248</v>
      </c>
      <c r="AI34" s="69" t="s">
        <v>249</v>
      </c>
      <c r="AJ34" s="69" t="s">
        <v>252</v>
      </c>
      <c r="AK34" s="65" t="s">
        <v>85</v>
      </c>
      <c r="AL34" s="65" t="s">
        <v>85</v>
      </c>
      <c r="AM34" s="65" t="s">
        <v>85</v>
      </c>
      <c r="AN34" s="54" t="s">
        <v>46</v>
      </c>
      <c r="AO34" s="54">
        <v>1000</v>
      </c>
      <c r="AP34" s="60">
        <v>0.4548611111111111</v>
      </c>
      <c r="AQ34" s="59">
        <f t="shared" si="12"/>
        <v>6.944444444444442E-2</v>
      </c>
      <c r="AR34" s="92">
        <v>0.52083333333333337</v>
      </c>
      <c r="AS34" s="92">
        <f t="shared" ref="AS34:AS65" si="13">AR34-G34</f>
        <v>0.13541666666666669</v>
      </c>
      <c r="AT34" s="93">
        <v>490</v>
      </c>
      <c r="AU34" s="21">
        <v>45449</v>
      </c>
      <c r="AV34" s="37">
        <f>AU34-C34</f>
        <v>89</v>
      </c>
      <c r="AW34" s="98">
        <v>45503</v>
      </c>
      <c r="AX34" s="97">
        <v>1</v>
      </c>
      <c r="AY34" s="54" t="s">
        <v>399</v>
      </c>
      <c r="AZ34" s="54">
        <v>3</v>
      </c>
      <c r="BA34" s="57" t="s">
        <v>438</v>
      </c>
      <c r="BB34" s="57" t="s">
        <v>438</v>
      </c>
      <c r="BC34" s="57" t="s">
        <v>438</v>
      </c>
      <c r="BD34" s="57" t="s">
        <v>438</v>
      </c>
      <c r="BE34" s="101" t="s">
        <v>438</v>
      </c>
      <c r="BF34" s="101" t="s">
        <v>438</v>
      </c>
      <c r="BG34" s="6" t="s">
        <v>123</v>
      </c>
      <c r="BH34" s="6">
        <v>40</v>
      </c>
      <c r="BI34" s="6">
        <v>1</v>
      </c>
      <c r="BJ34" s="54">
        <v>9</v>
      </c>
      <c r="BK34" s="54">
        <v>8</v>
      </c>
    </row>
    <row r="35" spans="1:65" ht="87" x14ac:dyDescent="0.35">
      <c r="A35" s="8" t="s">
        <v>237</v>
      </c>
      <c r="B35" s="55" t="s">
        <v>85</v>
      </c>
      <c r="C35" s="80">
        <v>45360</v>
      </c>
      <c r="D35" s="82" t="s">
        <v>77</v>
      </c>
      <c r="E35" s="83" t="s">
        <v>211</v>
      </c>
      <c r="F35" s="6" t="s">
        <v>89</v>
      </c>
      <c r="G35" s="60">
        <v>0.38541666666666669</v>
      </c>
      <c r="H35" s="77">
        <v>51.560868999999997</v>
      </c>
      <c r="I35" s="77" t="s">
        <v>221</v>
      </c>
      <c r="J35" s="54" t="s">
        <v>220</v>
      </c>
      <c r="K35" s="41">
        <v>9.9</v>
      </c>
      <c r="L35" s="6">
        <v>7.76</v>
      </c>
      <c r="M35" s="6">
        <v>169.2</v>
      </c>
      <c r="N35" s="6">
        <v>920</v>
      </c>
      <c r="O35" s="54">
        <v>1.49</v>
      </c>
      <c r="P35" s="54">
        <v>1.49</v>
      </c>
      <c r="Q35" s="54">
        <v>1.45</v>
      </c>
      <c r="R35" s="85">
        <f t="shared" si="9"/>
        <v>1.4766666666666666</v>
      </c>
      <c r="S35" s="75">
        <v>0</v>
      </c>
      <c r="V35" s="75">
        <f t="shared" si="10"/>
        <v>0</v>
      </c>
      <c r="W35" s="54">
        <v>32</v>
      </c>
      <c r="AA35" s="72">
        <f t="shared" si="11"/>
        <v>32</v>
      </c>
      <c r="AB35" s="6">
        <v>10</v>
      </c>
      <c r="AC35" s="6">
        <v>9</v>
      </c>
      <c r="AD35" s="6" t="s">
        <v>247</v>
      </c>
      <c r="AE35" s="6" t="s">
        <v>181</v>
      </c>
      <c r="AF35" s="6">
        <v>995</v>
      </c>
      <c r="AG35" s="6">
        <v>69</v>
      </c>
      <c r="AH35" s="69" t="s">
        <v>248</v>
      </c>
      <c r="AI35" s="69" t="s">
        <v>249</v>
      </c>
      <c r="AJ35" s="69" t="s">
        <v>252</v>
      </c>
      <c r="AK35" s="65" t="s">
        <v>85</v>
      </c>
      <c r="AL35" s="65" t="s">
        <v>85</v>
      </c>
      <c r="AM35" s="65" t="s">
        <v>85</v>
      </c>
      <c r="AN35" s="54" t="s">
        <v>47</v>
      </c>
      <c r="AO35" s="54">
        <v>1000</v>
      </c>
      <c r="AP35" s="60">
        <v>0.4548611111111111</v>
      </c>
      <c r="AQ35" s="59">
        <f t="shared" si="12"/>
        <v>6.944444444444442E-2</v>
      </c>
      <c r="AR35" s="92">
        <v>0.52083333333333337</v>
      </c>
      <c r="AS35" s="92">
        <f t="shared" si="13"/>
        <v>0.13541666666666669</v>
      </c>
      <c r="AT35" s="93">
        <v>495</v>
      </c>
      <c r="AU35" s="21">
        <v>45449</v>
      </c>
      <c r="AV35" s="37">
        <f>AU35-C35</f>
        <v>89</v>
      </c>
      <c r="AW35" s="98">
        <v>45503</v>
      </c>
      <c r="AX35" s="97">
        <v>1</v>
      </c>
      <c r="AY35" s="54" t="s">
        <v>400</v>
      </c>
      <c r="AZ35" s="54">
        <v>3</v>
      </c>
      <c r="BA35" s="57">
        <v>29.053657999999999</v>
      </c>
      <c r="BB35" s="57">
        <v>28.886987999999999</v>
      </c>
      <c r="BC35" s="57">
        <v>30.741714000000002</v>
      </c>
      <c r="BD35" s="57">
        <v>29.560786666666701</v>
      </c>
      <c r="BE35" s="101">
        <v>2.5197970531700702</v>
      </c>
      <c r="BF35" s="101">
        <f>LOG10(10^BE35*1000/AT35)</f>
        <v>2.8251918542365018</v>
      </c>
      <c r="BG35" s="6" t="s">
        <v>123</v>
      </c>
      <c r="BH35" s="6">
        <v>40</v>
      </c>
      <c r="BI35" s="6">
        <v>1</v>
      </c>
      <c r="BJ35" s="54">
        <v>9</v>
      </c>
      <c r="BK35" s="54">
        <v>8</v>
      </c>
    </row>
    <row r="36" spans="1:65" ht="87" x14ac:dyDescent="0.35">
      <c r="A36" s="8" t="s">
        <v>238</v>
      </c>
      <c r="B36" s="55" t="s">
        <v>85</v>
      </c>
      <c r="C36" s="80">
        <v>45360</v>
      </c>
      <c r="D36" s="82" t="s">
        <v>77</v>
      </c>
      <c r="E36" s="83" t="s">
        <v>211</v>
      </c>
      <c r="F36" s="6" t="s">
        <v>89</v>
      </c>
      <c r="G36" s="60">
        <v>0.38541666666666669</v>
      </c>
      <c r="H36" s="77">
        <v>51.560868999999997</v>
      </c>
      <c r="I36" s="77" t="s">
        <v>221</v>
      </c>
      <c r="J36" s="54" t="s">
        <v>220</v>
      </c>
      <c r="K36" s="41">
        <v>9.9</v>
      </c>
      <c r="L36" s="6">
        <v>7.76</v>
      </c>
      <c r="M36" s="6">
        <v>169.2</v>
      </c>
      <c r="N36" s="6">
        <v>920</v>
      </c>
      <c r="O36" s="54">
        <v>1.49</v>
      </c>
      <c r="P36" s="54">
        <v>1.49</v>
      </c>
      <c r="Q36" s="54">
        <v>1.45</v>
      </c>
      <c r="R36" s="85">
        <f t="shared" si="9"/>
        <v>1.4766666666666666</v>
      </c>
      <c r="S36" s="75">
        <v>0</v>
      </c>
      <c r="V36" s="75">
        <f t="shared" si="10"/>
        <v>0</v>
      </c>
      <c r="W36" s="54">
        <v>32</v>
      </c>
      <c r="X36" s="54">
        <v>40</v>
      </c>
      <c r="Y36" s="54">
        <v>40</v>
      </c>
      <c r="Z36" s="54">
        <v>60</v>
      </c>
      <c r="AA36" s="72">
        <f t="shared" si="11"/>
        <v>43</v>
      </c>
      <c r="AB36" s="6">
        <v>10</v>
      </c>
      <c r="AC36" s="6">
        <v>9</v>
      </c>
      <c r="AD36" s="6" t="s">
        <v>247</v>
      </c>
      <c r="AE36" s="6" t="s">
        <v>181</v>
      </c>
      <c r="AF36" s="6">
        <v>995</v>
      </c>
      <c r="AG36" s="6">
        <v>69</v>
      </c>
      <c r="AH36" s="69" t="s">
        <v>248</v>
      </c>
      <c r="AI36" s="69" t="s">
        <v>249</v>
      </c>
      <c r="AJ36" s="69" t="s">
        <v>252</v>
      </c>
      <c r="AK36" s="65" t="s">
        <v>85</v>
      </c>
      <c r="AL36" s="65" t="s">
        <v>85</v>
      </c>
      <c r="AM36" s="65" t="s">
        <v>85</v>
      </c>
      <c r="AN36" s="54" t="s">
        <v>48</v>
      </c>
      <c r="AO36" s="54">
        <v>1000</v>
      </c>
      <c r="AP36" s="60">
        <v>0.4548611111111111</v>
      </c>
      <c r="AQ36" s="59">
        <f t="shared" si="12"/>
        <v>6.944444444444442E-2</v>
      </c>
      <c r="AR36" s="92">
        <v>0.52083333333333337</v>
      </c>
      <c r="AS36" s="92">
        <f t="shared" si="13"/>
        <v>0.13541666666666669</v>
      </c>
      <c r="AT36" s="93">
        <v>310</v>
      </c>
      <c r="AU36" s="21">
        <v>45449</v>
      </c>
      <c r="AV36" s="37">
        <f>AU36-C36</f>
        <v>89</v>
      </c>
      <c r="AW36" s="98">
        <v>45503</v>
      </c>
      <c r="AX36" s="97">
        <v>1</v>
      </c>
      <c r="AY36" s="54" t="s">
        <v>401</v>
      </c>
      <c r="AZ36" s="54">
        <v>3</v>
      </c>
      <c r="BA36" s="57">
        <v>29.678495000000002</v>
      </c>
      <c r="BB36" s="57">
        <v>29.193121000000001</v>
      </c>
      <c r="BC36" s="57" t="s">
        <v>438</v>
      </c>
      <c r="BD36" s="57">
        <v>29.435808000000002</v>
      </c>
      <c r="BE36" s="101">
        <v>2.5585699200063501</v>
      </c>
      <c r="BF36" s="101">
        <f>LOG10(10^BE36*1000/AT36)</f>
        <v>3.0672082261720774</v>
      </c>
      <c r="BG36" s="6" t="s">
        <v>123</v>
      </c>
      <c r="BH36" s="6">
        <v>40</v>
      </c>
      <c r="BI36" s="6">
        <v>1</v>
      </c>
      <c r="BJ36" s="54">
        <v>9</v>
      </c>
      <c r="BK36" s="54">
        <v>8</v>
      </c>
      <c r="BL36" s="18" t="s">
        <v>257</v>
      </c>
      <c r="BM36" s="18" t="s">
        <v>437</v>
      </c>
    </row>
    <row r="37" spans="1:65" ht="87" x14ac:dyDescent="0.35">
      <c r="A37" s="8" t="s">
        <v>239</v>
      </c>
      <c r="B37" s="55"/>
      <c r="C37" s="80">
        <v>45360</v>
      </c>
      <c r="D37" s="82" t="s">
        <v>77</v>
      </c>
      <c r="E37" s="83" t="s">
        <v>211</v>
      </c>
      <c r="F37" s="6" t="s">
        <v>55</v>
      </c>
      <c r="G37" s="60">
        <v>0.40625</v>
      </c>
      <c r="H37" s="77" t="s">
        <v>94</v>
      </c>
      <c r="I37" s="77" t="s">
        <v>95</v>
      </c>
      <c r="J37" s="54" t="s">
        <v>93</v>
      </c>
      <c r="K37" s="41">
        <v>10.4</v>
      </c>
      <c r="L37" s="6">
        <v>7.76</v>
      </c>
      <c r="M37" s="6">
        <v>145.1</v>
      </c>
      <c r="N37" s="6">
        <v>917</v>
      </c>
      <c r="O37" s="54">
        <v>2.12</v>
      </c>
      <c r="P37" s="54">
        <v>1.56</v>
      </c>
      <c r="Q37" s="54">
        <v>1.55</v>
      </c>
      <c r="R37" s="85">
        <f t="shared" si="9"/>
        <v>1.7433333333333334</v>
      </c>
      <c r="S37" s="75">
        <v>1E-3</v>
      </c>
      <c r="V37" s="75">
        <f t="shared" si="10"/>
        <v>1E-3</v>
      </c>
      <c r="W37" s="54">
        <v>22</v>
      </c>
      <c r="AA37" s="72">
        <f t="shared" si="11"/>
        <v>22</v>
      </c>
      <c r="AB37" s="6">
        <v>10</v>
      </c>
      <c r="AC37" s="6">
        <v>9</v>
      </c>
      <c r="AD37" s="6" t="s">
        <v>247</v>
      </c>
      <c r="AE37" s="6" t="s">
        <v>181</v>
      </c>
      <c r="AF37" s="6">
        <v>995</v>
      </c>
      <c r="AG37" s="6">
        <v>69</v>
      </c>
      <c r="AH37" s="69" t="s">
        <v>248</v>
      </c>
      <c r="AI37" s="69" t="s">
        <v>251</v>
      </c>
      <c r="AK37" s="65" t="s">
        <v>85</v>
      </c>
      <c r="AL37" s="65" t="s">
        <v>85</v>
      </c>
      <c r="AM37" s="65" t="s">
        <v>85</v>
      </c>
      <c r="AN37" s="54" t="s">
        <v>46</v>
      </c>
      <c r="AO37" s="54">
        <v>1000</v>
      </c>
      <c r="AP37" s="60">
        <v>0.4548611111111111</v>
      </c>
      <c r="AQ37" s="59">
        <f t="shared" si="12"/>
        <v>4.8611111111111105E-2</v>
      </c>
      <c r="AR37" s="92">
        <v>0.54861111111111116</v>
      </c>
      <c r="AS37" s="92">
        <f t="shared" si="13"/>
        <v>0.14236111111111116</v>
      </c>
      <c r="AT37" s="93">
        <v>500</v>
      </c>
    </row>
    <row r="38" spans="1:65" ht="87" x14ac:dyDescent="0.35">
      <c r="A38" s="8" t="s">
        <v>240</v>
      </c>
      <c r="B38" s="55"/>
      <c r="C38" s="80">
        <v>45360</v>
      </c>
      <c r="D38" s="82" t="s">
        <v>77</v>
      </c>
      <c r="E38" s="83" t="s">
        <v>211</v>
      </c>
      <c r="F38" s="6" t="s">
        <v>55</v>
      </c>
      <c r="G38" s="60">
        <v>0.40625</v>
      </c>
      <c r="H38" s="77" t="s">
        <v>94</v>
      </c>
      <c r="I38" s="77" t="s">
        <v>95</v>
      </c>
      <c r="J38" s="54" t="s">
        <v>93</v>
      </c>
      <c r="K38" s="41">
        <v>10.4</v>
      </c>
      <c r="L38" s="6">
        <v>7.76</v>
      </c>
      <c r="M38" s="6">
        <v>145.1</v>
      </c>
      <c r="N38" s="6">
        <v>917</v>
      </c>
      <c r="O38" s="54">
        <v>2.12</v>
      </c>
      <c r="P38" s="54">
        <v>1.56</v>
      </c>
      <c r="Q38" s="54">
        <v>1.55</v>
      </c>
      <c r="R38" s="85">
        <f t="shared" si="9"/>
        <v>1.7433333333333334</v>
      </c>
      <c r="S38" s="75">
        <v>1E-3</v>
      </c>
      <c r="V38" s="75">
        <f t="shared" si="10"/>
        <v>1E-3</v>
      </c>
      <c r="W38" s="54">
        <v>22</v>
      </c>
      <c r="AA38" s="72">
        <f t="shared" si="11"/>
        <v>22</v>
      </c>
      <c r="AB38" s="6">
        <v>10</v>
      </c>
      <c r="AC38" s="6">
        <v>9</v>
      </c>
      <c r="AD38" s="6" t="s">
        <v>247</v>
      </c>
      <c r="AE38" s="6" t="s">
        <v>181</v>
      </c>
      <c r="AF38" s="6">
        <v>995</v>
      </c>
      <c r="AG38" s="6">
        <v>69</v>
      </c>
      <c r="AH38" s="69" t="s">
        <v>248</v>
      </c>
      <c r="AI38" s="69" t="s">
        <v>251</v>
      </c>
      <c r="AK38" s="65" t="s">
        <v>85</v>
      </c>
      <c r="AL38" s="65" t="s">
        <v>85</v>
      </c>
      <c r="AM38" s="65" t="s">
        <v>85</v>
      </c>
      <c r="AN38" s="54" t="s">
        <v>47</v>
      </c>
      <c r="AO38" s="54">
        <v>1000</v>
      </c>
      <c r="AP38" s="60">
        <v>0.4548611111111111</v>
      </c>
      <c r="AQ38" s="59">
        <f t="shared" si="12"/>
        <v>4.8611111111111105E-2</v>
      </c>
      <c r="AR38" s="92">
        <v>0.54861111111111116</v>
      </c>
      <c r="AS38" s="92">
        <f t="shared" si="13"/>
        <v>0.14236111111111116</v>
      </c>
      <c r="AT38" s="93">
        <v>450</v>
      </c>
    </row>
    <row r="39" spans="1:65" ht="87" x14ac:dyDescent="0.35">
      <c r="A39" s="8" t="s">
        <v>241</v>
      </c>
      <c r="B39" s="55"/>
      <c r="C39" s="80">
        <v>45360</v>
      </c>
      <c r="D39" s="82" t="s">
        <v>77</v>
      </c>
      <c r="E39" s="83" t="s">
        <v>211</v>
      </c>
      <c r="F39" s="6" t="s">
        <v>55</v>
      </c>
      <c r="G39" s="60">
        <v>0.40625</v>
      </c>
      <c r="H39" s="77" t="s">
        <v>94</v>
      </c>
      <c r="I39" s="77" t="s">
        <v>95</v>
      </c>
      <c r="J39" s="54" t="s">
        <v>93</v>
      </c>
      <c r="K39" s="41">
        <v>10.4</v>
      </c>
      <c r="L39" s="6">
        <v>7.76</v>
      </c>
      <c r="M39" s="6">
        <v>145.1</v>
      </c>
      <c r="N39" s="6">
        <v>917</v>
      </c>
      <c r="O39" s="54">
        <v>2.12</v>
      </c>
      <c r="P39" s="54">
        <v>1.56</v>
      </c>
      <c r="Q39" s="54">
        <v>1.55</v>
      </c>
      <c r="R39" s="85">
        <f t="shared" si="9"/>
        <v>1.7433333333333334</v>
      </c>
      <c r="S39" s="75">
        <v>1E-3</v>
      </c>
      <c r="V39" s="75">
        <f t="shared" si="10"/>
        <v>1E-3</v>
      </c>
      <c r="W39" s="54">
        <v>22</v>
      </c>
      <c r="X39" s="54">
        <v>21</v>
      </c>
      <c r="Y39" s="54">
        <v>22</v>
      </c>
      <c r="Z39" s="54">
        <v>30</v>
      </c>
      <c r="AA39" s="72">
        <f t="shared" si="11"/>
        <v>23.75</v>
      </c>
      <c r="AB39" s="6">
        <v>10</v>
      </c>
      <c r="AC39" s="6">
        <v>9</v>
      </c>
      <c r="AD39" s="6" t="s">
        <v>247</v>
      </c>
      <c r="AE39" s="6" t="s">
        <v>181</v>
      </c>
      <c r="AF39" s="6">
        <v>995</v>
      </c>
      <c r="AG39" s="6">
        <v>69</v>
      </c>
      <c r="AH39" s="69" t="s">
        <v>248</v>
      </c>
      <c r="AI39" s="69" t="s">
        <v>251</v>
      </c>
      <c r="AK39" s="65" t="s">
        <v>85</v>
      </c>
      <c r="AL39" s="65" t="s">
        <v>85</v>
      </c>
      <c r="AM39" s="65" t="s">
        <v>85</v>
      </c>
      <c r="AN39" s="54" t="s">
        <v>48</v>
      </c>
      <c r="AO39" s="54">
        <v>1000</v>
      </c>
      <c r="AP39" s="60">
        <v>0.4548611111111111</v>
      </c>
      <c r="AQ39" s="59">
        <f t="shared" si="12"/>
        <v>4.8611111111111105E-2</v>
      </c>
      <c r="AR39" s="92">
        <v>0.54861111111111116</v>
      </c>
      <c r="AS39" s="92">
        <f t="shared" si="13"/>
        <v>0.14236111111111116</v>
      </c>
      <c r="AT39" s="93">
        <v>455</v>
      </c>
      <c r="BL39" s="18" t="s">
        <v>258</v>
      </c>
    </row>
    <row r="40" spans="1:65" ht="29" x14ac:dyDescent="0.35">
      <c r="A40" s="6" t="s">
        <v>242</v>
      </c>
      <c r="B40" s="55" t="s">
        <v>85</v>
      </c>
      <c r="C40" s="80">
        <v>45360</v>
      </c>
      <c r="D40" s="82" t="s">
        <v>77</v>
      </c>
      <c r="E40" s="82" t="s">
        <v>56</v>
      </c>
      <c r="F40" s="6" t="s">
        <v>56</v>
      </c>
      <c r="G40" s="60">
        <v>0.4236111111111111</v>
      </c>
      <c r="AN40" s="54" t="s">
        <v>49</v>
      </c>
      <c r="AO40" s="54">
        <v>1000</v>
      </c>
      <c r="AP40" s="60">
        <v>0.4548611111111111</v>
      </c>
      <c r="AQ40" s="59">
        <f t="shared" si="12"/>
        <v>3.125E-2</v>
      </c>
      <c r="AR40" s="92">
        <v>0.57986111111111116</v>
      </c>
      <c r="AS40" s="92">
        <f t="shared" si="13"/>
        <v>0.15625000000000006</v>
      </c>
      <c r="AT40" s="93">
        <v>1000</v>
      </c>
      <c r="AU40" s="21">
        <v>45471</v>
      </c>
      <c r="AV40" s="37">
        <f>AU40-C40</f>
        <v>111</v>
      </c>
      <c r="AW40" s="98">
        <v>45503</v>
      </c>
      <c r="AX40" s="97">
        <v>1</v>
      </c>
      <c r="AY40" s="54" t="s">
        <v>402</v>
      </c>
      <c r="AZ40" s="54">
        <v>3</v>
      </c>
      <c r="BA40" s="57" t="s">
        <v>438</v>
      </c>
      <c r="BB40" s="57" t="s">
        <v>438</v>
      </c>
      <c r="BC40" s="57" t="s">
        <v>438</v>
      </c>
      <c r="BD40" s="57" t="s">
        <v>438</v>
      </c>
      <c r="BE40" s="101" t="s">
        <v>438</v>
      </c>
      <c r="BF40" s="101" t="s">
        <v>438</v>
      </c>
      <c r="BL40" s="18" t="s">
        <v>190</v>
      </c>
    </row>
    <row r="41" spans="1:65" ht="29" x14ac:dyDescent="0.35">
      <c r="A41" s="6" t="s">
        <v>243</v>
      </c>
      <c r="B41" s="55" t="s">
        <v>85</v>
      </c>
      <c r="C41" s="80">
        <v>45360</v>
      </c>
      <c r="D41" s="82" t="s">
        <v>77</v>
      </c>
      <c r="E41" s="82" t="s">
        <v>56</v>
      </c>
      <c r="F41" s="6" t="s">
        <v>56</v>
      </c>
      <c r="G41" s="60">
        <v>0.58680555555555558</v>
      </c>
      <c r="AN41" s="54" t="s">
        <v>50</v>
      </c>
      <c r="AO41" s="54">
        <v>1000</v>
      </c>
      <c r="AR41" s="92">
        <v>0.59027777777777779</v>
      </c>
      <c r="AS41" s="92">
        <f t="shared" si="13"/>
        <v>3.4722222222222099E-3</v>
      </c>
      <c r="AT41" s="93">
        <v>1000</v>
      </c>
      <c r="AU41" s="21">
        <v>45471</v>
      </c>
      <c r="AV41" s="37">
        <f>AU41-C41</f>
        <v>111</v>
      </c>
      <c r="AW41" s="98">
        <v>45503</v>
      </c>
      <c r="AX41" s="97">
        <v>1</v>
      </c>
      <c r="AY41" s="54" t="s">
        <v>403</v>
      </c>
      <c r="AZ41" s="54">
        <v>3</v>
      </c>
      <c r="BA41" s="57" t="s">
        <v>438</v>
      </c>
      <c r="BB41" s="57" t="s">
        <v>438</v>
      </c>
      <c r="BC41" s="57" t="s">
        <v>438</v>
      </c>
      <c r="BD41" s="57" t="s">
        <v>438</v>
      </c>
      <c r="BE41" s="101" t="s">
        <v>438</v>
      </c>
      <c r="BF41" s="101" t="s">
        <v>438</v>
      </c>
      <c r="BL41" s="18" t="s">
        <v>191</v>
      </c>
    </row>
    <row r="42" spans="1:65" ht="43.5" x14ac:dyDescent="0.35">
      <c r="A42" s="8" t="s">
        <v>259</v>
      </c>
      <c r="B42" s="55"/>
      <c r="C42" s="80">
        <v>45395</v>
      </c>
      <c r="D42" s="82" t="s">
        <v>77</v>
      </c>
      <c r="E42" s="83" t="s">
        <v>211</v>
      </c>
      <c r="F42" s="6" t="s">
        <v>54</v>
      </c>
      <c r="G42" s="60">
        <v>0.35416666666666669</v>
      </c>
      <c r="H42" s="77">
        <v>51.560842000000001</v>
      </c>
      <c r="I42" s="77" t="s">
        <v>246</v>
      </c>
      <c r="J42" s="54" t="s">
        <v>245</v>
      </c>
      <c r="K42" s="41">
        <v>16.7</v>
      </c>
      <c r="L42" s="6">
        <v>7.63</v>
      </c>
      <c r="N42" s="6">
        <v>847</v>
      </c>
      <c r="O42" s="54">
        <v>1.99</v>
      </c>
      <c r="P42" s="54">
        <v>2.14</v>
      </c>
      <c r="R42" s="85">
        <f t="shared" ref="R42:R50" si="14">AVERAGE(O42:Q42)</f>
        <v>2.0649999999999999</v>
      </c>
      <c r="S42" s="75">
        <v>2E-3</v>
      </c>
      <c r="T42" s="75">
        <v>6.0000000000000001E-3</v>
      </c>
      <c r="V42" s="75">
        <f t="shared" ref="V42:V50" si="15">AVERAGE(S42:U42)</f>
        <v>4.0000000000000001E-3</v>
      </c>
      <c r="W42" s="54">
        <v>15</v>
      </c>
      <c r="AA42" s="72">
        <f t="shared" ref="AA42:AA50" si="16">IFERROR(AVERAGE(W42:Z42),0)</f>
        <v>15</v>
      </c>
      <c r="AB42" s="6">
        <v>17</v>
      </c>
      <c r="AC42" s="6">
        <v>12</v>
      </c>
      <c r="AD42" s="6" t="s">
        <v>80</v>
      </c>
      <c r="AE42" s="6" t="s">
        <v>81</v>
      </c>
      <c r="AF42" s="6">
        <v>1021</v>
      </c>
      <c r="AG42" s="6">
        <v>64</v>
      </c>
      <c r="AH42" s="69" t="s">
        <v>281</v>
      </c>
      <c r="AI42" s="69" t="s">
        <v>282</v>
      </c>
      <c r="AJ42" s="69" t="s">
        <v>284</v>
      </c>
      <c r="AK42" s="65" t="s">
        <v>85</v>
      </c>
      <c r="AL42" s="65" t="s">
        <v>85</v>
      </c>
      <c r="AM42" s="65" t="s">
        <v>85</v>
      </c>
      <c r="AN42" s="54" t="s">
        <v>46</v>
      </c>
      <c r="AO42" s="54">
        <v>1000</v>
      </c>
      <c r="AP42" s="60">
        <v>0.46527777777777779</v>
      </c>
      <c r="AQ42" s="59">
        <f t="shared" ref="AQ42:AQ51" si="17">AP42-G42</f>
        <v>0.1111111111111111</v>
      </c>
      <c r="AR42" s="92">
        <v>0.48958333333333331</v>
      </c>
      <c r="AS42" s="92">
        <f t="shared" si="13"/>
        <v>0.13541666666666663</v>
      </c>
      <c r="AT42" s="93">
        <v>400</v>
      </c>
      <c r="BL42" s="18" t="s">
        <v>313</v>
      </c>
    </row>
    <row r="43" spans="1:65" ht="43.5" x14ac:dyDescent="0.35">
      <c r="A43" s="8" t="s">
        <v>260</v>
      </c>
      <c r="B43" s="55"/>
      <c r="C43" s="80">
        <v>45395</v>
      </c>
      <c r="D43" s="82" t="s">
        <v>77</v>
      </c>
      <c r="E43" s="83" t="s">
        <v>211</v>
      </c>
      <c r="F43" s="6" t="s">
        <v>54</v>
      </c>
      <c r="G43" s="60">
        <v>0.35416666666666669</v>
      </c>
      <c r="H43" s="77">
        <v>51.560842000000001</v>
      </c>
      <c r="I43" s="77" t="s">
        <v>246</v>
      </c>
      <c r="J43" s="54" t="s">
        <v>245</v>
      </c>
      <c r="K43" s="41">
        <v>16.7</v>
      </c>
      <c r="L43" s="6">
        <v>7.63</v>
      </c>
      <c r="N43" s="6">
        <v>847</v>
      </c>
      <c r="O43" s="54">
        <v>1.99</v>
      </c>
      <c r="P43" s="54">
        <v>2.14</v>
      </c>
      <c r="R43" s="85">
        <f t="shared" si="14"/>
        <v>2.0649999999999999</v>
      </c>
      <c r="S43" s="75">
        <v>2E-3</v>
      </c>
      <c r="T43" s="75">
        <v>6.0000000000000001E-3</v>
      </c>
      <c r="V43" s="75">
        <f t="shared" si="15"/>
        <v>4.0000000000000001E-3</v>
      </c>
      <c r="W43" s="54">
        <v>15</v>
      </c>
      <c r="AA43" s="72">
        <f t="shared" si="16"/>
        <v>15</v>
      </c>
      <c r="AB43" s="6">
        <v>17</v>
      </c>
      <c r="AC43" s="6">
        <v>12</v>
      </c>
      <c r="AD43" s="6" t="s">
        <v>80</v>
      </c>
      <c r="AE43" s="6" t="s">
        <v>81</v>
      </c>
      <c r="AF43" s="6">
        <v>1021</v>
      </c>
      <c r="AG43" s="6">
        <v>64</v>
      </c>
      <c r="AH43" s="69" t="s">
        <v>281</v>
      </c>
      <c r="AI43" s="69" t="s">
        <v>282</v>
      </c>
      <c r="AJ43" s="69" t="s">
        <v>284</v>
      </c>
      <c r="AK43" s="65" t="s">
        <v>85</v>
      </c>
      <c r="AL43" s="65" t="s">
        <v>85</v>
      </c>
      <c r="AM43" s="65" t="s">
        <v>85</v>
      </c>
      <c r="AN43" s="54" t="s">
        <v>47</v>
      </c>
      <c r="AO43" s="54">
        <v>1000</v>
      </c>
      <c r="AP43" s="60">
        <v>0.46527777777777779</v>
      </c>
      <c r="AQ43" s="59">
        <f t="shared" si="17"/>
        <v>0.1111111111111111</v>
      </c>
      <c r="AR43" s="92">
        <v>0.48958333333333331</v>
      </c>
      <c r="AS43" s="92">
        <f t="shared" si="13"/>
        <v>0.13541666666666663</v>
      </c>
      <c r="AT43" s="93">
        <v>550</v>
      </c>
      <c r="BL43" s="18" t="s">
        <v>313</v>
      </c>
    </row>
    <row r="44" spans="1:65" ht="43.5" x14ac:dyDescent="0.35">
      <c r="A44" s="8" t="s">
        <v>261</v>
      </c>
      <c r="B44" s="55"/>
      <c r="C44" s="80">
        <v>45395</v>
      </c>
      <c r="D44" s="82" t="s">
        <v>77</v>
      </c>
      <c r="E44" s="83" t="s">
        <v>211</v>
      </c>
      <c r="F44" s="6" t="s">
        <v>54</v>
      </c>
      <c r="G44" s="60">
        <v>0.35416666666666669</v>
      </c>
      <c r="H44" s="77">
        <v>51.560842000000001</v>
      </c>
      <c r="I44" s="77" t="s">
        <v>246</v>
      </c>
      <c r="J44" s="54" t="s">
        <v>245</v>
      </c>
      <c r="K44" s="41">
        <v>16.7</v>
      </c>
      <c r="L44" s="6">
        <v>7.63</v>
      </c>
      <c r="N44" s="6">
        <v>847</v>
      </c>
      <c r="O44" s="54">
        <v>1.99</v>
      </c>
      <c r="P44" s="54">
        <v>2.14</v>
      </c>
      <c r="R44" s="85">
        <f t="shared" si="14"/>
        <v>2.0649999999999999</v>
      </c>
      <c r="S44" s="75">
        <v>2E-3</v>
      </c>
      <c r="T44" s="75">
        <v>6.0000000000000001E-3</v>
      </c>
      <c r="V44" s="75">
        <f t="shared" si="15"/>
        <v>4.0000000000000001E-3</v>
      </c>
      <c r="W44" s="54">
        <v>15</v>
      </c>
      <c r="X44" s="54">
        <v>47</v>
      </c>
      <c r="Y44" s="54">
        <v>75</v>
      </c>
      <c r="AA44" s="72">
        <f t="shared" si="16"/>
        <v>45.666666666666664</v>
      </c>
      <c r="AB44" s="6">
        <v>17</v>
      </c>
      <c r="AC44" s="6">
        <v>12</v>
      </c>
      <c r="AD44" s="6" t="s">
        <v>80</v>
      </c>
      <c r="AE44" s="6" t="s">
        <v>81</v>
      </c>
      <c r="AF44" s="6">
        <v>1021</v>
      </c>
      <c r="AG44" s="6">
        <v>64</v>
      </c>
      <c r="AH44" s="69" t="s">
        <v>281</v>
      </c>
      <c r="AI44" s="69" t="s">
        <v>282</v>
      </c>
      <c r="AJ44" s="69" t="s">
        <v>284</v>
      </c>
      <c r="AK44" s="65" t="s">
        <v>85</v>
      </c>
      <c r="AL44" s="65" t="s">
        <v>85</v>
      </c>
      <c r="AM44" s="65" t="s">
        <v>85</v>
      </c>
      <c r="AN44" s="54" t="s">
        <v>48</v>
      </c>
      <c r="AO44" s="54">
        <v>1000</v>
      </c>
      <c r="AP44" s="60">
        <v>0.46527777777777779</v>
      </c>
      <c r="AQ44" s="59">
        <f t="shared" si="17"/>
        <v>0.1111111111111111</v>
      </c>
      <c r="AR44" s="92">
        <v>0.48958333333333331</v>
      </c>
      <c r="AS44" s="92">
        <f t="shared" si="13"/>
        <v>0.13541666666666663</v>
      </c>
      <c r="AT44" s="93">
        <f>50+150</f>
        <v>200</v>
      </c>
      <c r="BL44" s="18" t="s">
        <v>313</v>
      </c>
      <c r="BM44" s="18" t="s">
        <v>287</v>
      </c>
    </row>
    <row r="45" spans="1:65" ht="87" x14ac:dyDescent="0.35">
      <c r="A45" s="8" t="s">
        <v>262</v>
      </c>
      <c r="B45" s="55" t="s">
        <v>85</v>
      </c>
      <c r="C45" s="80">
        <v>45395</v>
      </c>
      <c r="D45" s="82" t="s">
        <v>77</v>
      </c>
      <c r="E45" s="83" t="s">
        <v>211</v>
      </c>
      <c r="F45" s="6" t="s">
        <v>89</v>
      </c>
      <c r="G45" s="60">
        <v>0.375</v>
      </c>
      <c r="H45" s="77">
        <v>51.560868999999997</v>
      </c>
      <c r="I45" s="77" t="s">
        <v>221</v>
      </c>
      <c r="J45" s="54" t="s">
        <v>220</v>
      </c>
      <c r="K45" s="41">
        <v>15.5</v>
      </c>
      <c r="L45" s="6">
        <v>7.89</v>
      </c>
      <c r="M45" s="6">
        <v>113.8</v>
      </c>
      <c r="N45" s="6">
        <v>912</v>
      </c>
      <c r="O45" s="54">
        <v>2.14</v>
      </c>
      <c r="P45" s="54">
        <v>2.86</v>
      </c>
      <c r="R45" s="85">
        <f t="shared" si="14"/>
        <v>2.5</v>
      </c>
      <c r="S45" s="75">
        <v>3.0000000000000001E-3</v>
      </c>
      <c r="T45" s="75">
        <v>3.0000000000000001E-3</v>
      </c>
      <c r="V45" s="75">
        <f t="shared" si="15"/>
        <v>3.0000000000000001E-3</v>
      </c>
      <c r="W45" s="54">
        <v>29</v>
      </c>
      <c r="AA45" s="72">
        <f t="shared" si="16"/>
        <v>29</v>
      </c>
      <c r="AB45" s="6">
        <v>17</v>
      </c>
      <c r="AC45" s="6">
        <v>12</v>
      </c>
      <c r="AD45" s="6" t="s">
        <v>80</v>
      </c>
      <c r="AE45" s="6" t="s">
        <v>81</v>
      </c>
      <c r="AF45" s="6">
        <v>1021</v>
      </c>
      <c r="AG45" s="6">
        <v>64</v>
      </c>
      <c r="AH45" s="69" t="s">
        <v>281</v>
      </c>
      <c r="AJ45" s="69" t="s">
        <v>285</v>
      </c>
      <c r="AK45" s="65" t="s">
        <v>85</v>
      </c>
      <c r="AL45" s="65" t="s">
        <v>85</v>
      </c>
      <c r="AM45" s="65" t="s">
        <v>85</v>
      </c>
      <c r="AN45" s="54" t="s">
        <v>46</v>
      </c>
      <c r="AO45" s="54">
        <v>1000</v>
      </c>
      <c r="AP45" s="60">
        <v>0.46527777777777779</v>
      </c>
      <c r="AQ45" s="59">
        <f t="shared" si="17"/>
        <v>9.027777777777779E-2</v>
      </c>
      <c r="AR45" s="92">
        <v>0.52777777777777779</v>
      </c>
      <c r="AS45" s="92">
        <f t="shared" si="13"/>
        <v>0.15277777777777779</v>
      </c>
      <c r="AT45" s="93">
        <v>600</v>
      </c>
      <c r="AU45" s="21">
        <v>45449</v>
      </c>
      <c r="AV45" s="37">
        <f>AU45-C45</f>
        <v>54</v>
      </c>
      <c r="AW45" s="98">
        <v>45503</v>
      </c>
      <c r="AX45" s="97">
        <v>2</v>
      </c>
      <c r="AY45" s="54" t="s">
        <v>409</v>
      </c>
      <c r="AZ45" s="54">
        <v>3</v>
      </c>
      <c r="BA45" s="57" t="s">
        <v>438</v>
      </c>
      <c r="BB45" s="57" t="s">
        <v>438</v>
      </c>
      <c r="BC45" s="57" t="s">
        <v>438</v>
      </c>
      <c r="BD45" s="57" t="s">
        <v>438</v>
      </c>
      <c r="BE45" s="101" t="s">
        <v>438</v>
      </c>
      <c r="BF45" s="101" t="s">
        <v>438</v>
      </c>
      <c r="BG45" s="6" t="s">
        <v>123</v>
      </c>
      <c r="BH45" s="6">
        <v>20</v>
      </c>
      <c r="BI45" s="6">
        <v>1</v>
      </c>
      <c r="BJ45" s="54">
        <v>10</v>
      </c>
      <c r="BK45" s="54">
        <v>8</v>
      </c>
    </row>
    <row r="46" spans="1:65" ht="87" x14ac:dyDescent="0.35">
      <c r="A46" s="8" t="s">
        <v>263</v>
      </c>
      <c r="B46" s="55" t="s">
        <v>85</v>
      </c>
      <c r="C46" s="80">
        <v>45395</v>
      </c>
      <c r="D46" s="82" t="s">
        <v>77</v>
      </c>
      <c r="E46" s="83" t="s">
        <v>211</v>
      </c>
      <c r="F46" s="6" t="s">
        <v>89</v>
      </c>
      <c r="G46" s="60">
        <v>0.375</v>
      </c>
      <c r="H46" s="77">
        <v>51.560868999999997</v>
      </c>
      <c r="I46" s="77" t="s">
        <v>221</v>
      </c>
      <c r="J46" s="54" t="s">
        <v>220</v>
      </c>
      <c r="K46" s="41">
        <v>15.5</v>
      </c>
      <c r="L46" s="6">
        <v>7.89</v>
      </c>
      <c r="M46" s="6">
        <v>113.8</v>
      </c>
      <c r="N46" s="6">
        <v>912</v>
      </c>
      <c r="O46" s="54">
        <v>2.14</v>
      </c>
      <c r="P46" s="54">
        <v>2.86</v>
      </c>
      <c r="R46" s="85">
        <f t="shared" si="14"/>
        <v>2.5</v>
      </c>
      <c r="S46" s="75">
        <v>3.0000000000000001E-3</v>
      </c>
      <c r="T46" s="75">
        <v>3.0000000000000001E-3</v>
      </c>
      <c r="V46" s="75">
        <f t="shared" si="15"/>
        <v>3.0000000000000001E-3</v>
      </c>
      <c r="W46" s="54">
        <v>29</v>
      </c>
      <c r="AA46" s="72">
        <f t="shared" si="16"/>
        <v>29</v>
      </c>
      <c r="AB46" s="6">
        <v>17</v>
      </c>
      <c r="AC46" s="6">
        <v>12</v>
      </c>
      <c r="AD46" s="6" t="s">
        <v>80</v>
      </c>
      <c r="AE46" s="6" t="s">
        <v>81</v>
      </c>
      <c r="AF46" s="6">
        <v>1021</v>
      </c>
      <c r="AG46" s="6">
        <v>64</v>
      </c>
      <c r="AH46" s="69" t="s">
        <v>281</v>
      </c>
      <c r="AJ46" s="69" t="s">
        <v>285</v>
      </c>
      <c r="AK46" s="65" t="s">
        <v>85</v>
      </c>
      <c r="AL46" s="65" t="s">
        <v>85</v>
      </c>
      <c r="AM46" s="65" t="s">
        <v>85</v>
      </c>
      <c r="AN46" s="54" t="s">
        <v>47</v>
      </c>
      <c r="AO46" s="54">
        <v>1000</v>
      </c>
      <c r="AP46" s="60">
        <v>0.46527777777777779</v>
      </c>
      <c r="AQ46" s="59">
        <f t="shared" si="17"/>
        <v>9.027777777777779E-2</v>
      </c>
      <c r="AR46" s="92">
        <v>0.52777777777777779</v>
      </c>
      <c r="AS46" s="92">
        <f t="shared" si="13"/>
        <v>0.15277777777777779</v>
      </c>
      <c r="AT46" s="93">
        <v>210</v>
      </c>
      <c r="AU46" s="21">
        <v>45449</v>
      </c>
      <c r="AV46" s="37">
        <f>AU46-C46</f>
        <v>54</v>
      </c>
      <c r="AW46" s="98">
        <v>45503</v>
      </c>
      <c r="AX46" s="97">
        <v>2</v>
      </c>
      <c r="AY46" s="54" t="s">
        <v>410</v>
      </c>
      <c r="AZ46" s="54">
        <v>3</v>
      </c>
      <c r="BA46" s="57" t="s">
        <v>438</v>
      </c>
      <c r="BB46" s="57" t="s">
        <v>438</v>
      </c>
      <c r="BC46" s="57" t="s">
        <v>438</v>
      </c>
      <c r="BD46" s="57" t="s">
        <v>438</v>
      </c>
      <c r="BE46" s="101" t="s">
        <v>438</v>
      </c>
      <c r="BF46" s="101" t="s">
        <v>438</v>
      </c>
      <c r="BG46" s="6" t="s">
        <v>123</v>
      </c>
      <c r="BH46" s="6">
        <v>20</v>
      </c>
      <c r="BI46" s="6">
        <v>1</v>
      </c>
      <c r="BJ46" s="54">
        <v>10</v>
      </c>
      <c r="BK46" s="54">
        <v>8</v>
      </c>
    </row>
    <row r="47" spans="1:65" ht="87" x14ac:dyDescent="0.35">
      <c r="A47" s="8" t="s">
        <v>264</v>
      </c>
      <c r="B47" s="55" t="s">
        <v>85</v>
      </c>
      <c r="C47" s="80">
        <v>45395</v>
      </c>
      <c r="D47" s="82" t="s">
        <v>77</v>
      </c>
      <c r="E47" s="83" t="s">
        <v>211</v>
      </c>
      <c r="F47" s="6" t="s">
        <v>89</v>
      </c>
      <c r="G47" s="60">
        <v>0.375</v>
      </c>
      <c r="H47" s="77">
        <v>51.560868999999997</v>
      </c>
      <c r="I47" s="77" t="s">
        <v>221</v>
      </c>
      <c r="J47" s="54" t="s">
        <v>220</v>
      </c>
      <c r="K47" s="41">
        <v>15.5</v>
      </c>
      <c r="L47" s="6">
        <v>7.89</v>
      </c>
      <c r="M47" s="6">
        <v>113.8</v>
      </c>
      <c r="N47" s="6">
        <v>912</v>
      </c>
      <c r="O47" s="54">
        <v>2.14</v>
      </c>
      <c r="P47" s="54">
        <v>2.86</v>
      </c>
      <c r="R47" s="85">
        <f t="shared" si="14"/>
        <v>2.5</v>
      </c>
      <c r="S47" s="75">
        <v>3.0000000000000001E-3</v>
      </c>
      <c r="T47" s="75">
        <v>3.0000000000000001E-3</v>
      </c>
      <c r="V47" s="75">
        <f t="shared" si="15"/>
        <v>3.0000000000000001E-3</v>
      </c>
      <c r="W47" s="54">
        <v>29</v>
      </c>
      <c r="X47" s="54">
        <v>34</v>
      </c>
      <c r="Y47" s="54">
        <v>55</v>
      </c>
      <c r="Z47" s="54">
        <v>57</v>
      </c>
      <c r="AA47" s="72">
        <f t="shared" si="16"/>
        <v>43.75</v>
      </c>
      <c r="AB47" s="6">
        <v>17</v>
      </c>
      <c r="AC47" s="6">
        <v>12</v>
      </c>
      <c r="AD47" s="6" t="s">
        <v>80</v>
      </c>
      <c r="AE47" s="6" t="s">
        <v>81</v>
      </c>
      <c r="AF47" s="6">
        <v>1021</v>
      </c>
      <c r="AG47" s="6">
        <v>64</v>
      </c>
      <c r="AH47" s="69" t="s">
        <v>281</v>
      </c>
      <c r="AJ47" s="69" t="s">
        <v>285</v>
      </c>
      <c r="AK47" s="65" t="s">
        <v>85</v>
      </c>
      <c r="AL47" s="65" t="s">
        <v>85</v>
      </c>
      <c r="AM47" s="65" t="s">
        <v>85</v>
      </c>
      <c r="AN47" s="54" t="s">
        <v>48</v>
      </c>
      <c r="AO47" s="54">
        <v>1000</v>
      </c>
      <c r="AP47" s="60">
        <v>0.46527777777777779</v>
      </c>
      <c r="AQ47" s="59">
        <f t="shared" si="17"/>
        <v>9.027777777777779E-2</v>
      </c>
      <c r="AR47" s="92">
        <v>0.52777777777777779</v>
      </c>
      <c r="AS47" s="92">
        <f t="shared" si="13"/>
        <v>0.15277777777777779</v>
      </c>
      <c r="AT47" s="93">
        <f>10+540</f>
        <v>550</v>
      </c>
      <c r="AU47" s="21">
        <v>45449</v>
      </c>
      <c r="AV47" s="37">
        <f>AU47-C47</f>
        <v>54</v>
      </c>
      <c r="AW47" s="98">
        <v>45503</v>
      </c>
      <c r="AX47" s="97">
        <v>2</v>
      </c>
      <c r="AY47" s="54" t="s">
        <v>411</v>
      </c>
      <c r="AZ47" s="54">
        <v>3</v>
      </c>
      <c r="BA47" s="57" t="s">
        <v>438</v>
      </c>
      <c r="BB47" s="57" t="s">
        <v>438</v>
      </c>
      <c r="BC47" s="57" t="s">
        <v>438</v>
      </c>
      <c r="BD47" s="57" t="s">
        <v>438</v>
      </c>
      <c r="BE47" s="101" t="s">
        <v>438</v>
      </c>
      <c r="BF47" s="101" t="s">
        <v>438</v>
      </c>
      <c r="BG47" s="6" t="s">
        <v>123</v>
      </c>
      <c r="BH47" s="6">
        <v>20</v>
      </c>
      <c r="BI47" s="6">
        <v>1</v>
      </c>
      <c r="BJ47" s="54">
        <v>10</v>
      </c>
      <c r="BK47" s="54">
        <v>8</v>
      </c>
      <c r="BL47" s="18" t="s">
        <v>288</v>
      </c>
      <c r="BM47" s="18" t="s">
        <v>291</v>
      </c>
    </row>
    <row r="48" spans="1:65" ht="43.5" x14ac:dyDescent="0.35">
      <c r="A48" s="8" t="s">
        <v>265</v>
      </c>
      <c r="B48" s="55"/>
      <c r="C48" s="80">
        <v>45395</v>
      </c>
      <c r="D48" s="82" t="s">
        <v>77</v>
      </c>
      <c r="E48" s="83" t="s">
        <v>211</v>
      </c>
      <c r="F48" s="6" t="s">
        <v>55</v>
      </c>
      <c r="G48" s="60">
        <v>0.39583333333333331</v>
      </c>
      <c r="H48" s="77" t="s">
        <v>94</v>
      </c>
      <c r="I48" s="77" t="s">
        <v>95</v>
      </c>
      <c r="J48" s="54" t="s">
        <v>93</v>
      </c>
      <c r="K48" s="41">
        <v>15.1</v>
      </c>
      <c r="L48" s="6">
        <v>7.98</v>
      </c>
      <c r="M48" s="6">
        <v>127.9</v>
      </c>
      <c r="N48" s="6">
        <v>920</v>
      </c>
      <c r="O48" s="54">
        <v>2.64</v>
      </c>
      <c r="P48" s="54">
        <v>3.13</v>
      </c>
      <c r="R48" s="85">
        <f t="shared" si="14"/>
        <v>2.8849999999999998</v>
      </c>
      <c r="S48" s="75">
        <v>4.0000000000000001E-3</v>
      </c>
      <c r="T48" s="75">
        <v>3.0000000000000001E-3</v>
      </c>
      <c r="V48" s="75">
        <f t="shared" si="15"/>
        <v>3.5000000000000001E-3</v>
      </c>
      <c r="W48" s="54">
        <v>22</v>
      </c>
      <c r="AA48" s="72">
        <f t="shared" si="16"/>
        <v>22</v>
      </c>
      <c r="AB48" s="6">
        <v>17</v>
      </c>
      <c r="AC48" s="6">
        <v>12</v>
      </c>
      <c r="AD48" s="6" t="s">
        <v>80</v>
      </c>
      <c r="AE48" s="6" t="s">
        <v>81</v>
      </c>
      <c r="AF48" s="6">
        <v>1021</v>
      </c>
      <c r="AG48" s="6">
        <v>64</v>
      </c>
      <c r="AH48" s="69" t="s">
        <v>281</v>
      </c>
      <c r="AI48" s="69" t="s">
        <v>283</v>
      </c>
      <c r="AJ48" s="69" t="s">
        <v>286</v>
      </c>
      <c r="AK48" s="65" t="s">
        <v>85</v>
      </c>
      <c r="AL48" s="65" t="s">
        <v>85</v>
      </c>
      <c r="AM48" s="65" t="s">
        <v>85</v>
      </c>
      <c r="AN48" s="54" t="s">
        <v>46</v>
      </c>
      <c r="AO48" s="54">
        <v>1000</v>
      </c>
      <c r="AP48" s="60">
        <v>0.46527777777777779</v>
      </c>
      <c r="AQ48" s="59">
        <f t="shared" si="17"/>
        <v>6.9444444444444475E-2</v>
      </c>
      <c r="AR48" s="92">
        <v>0.59027777777777779</v>
      </c>
      <c r="AS48" s="92">
        <f t="shared" si="13"/>
        <v>0.19444444444444448</v>
      </c>
      <c r="AT48" s="93">
        <v>510</v>
      </c>
    </row>
    <row r="49" spans="1:64" ht="43.5" x14ac:dyDescent="0.35">
      <c r="A49" s="8" t="s">
        <v>266</v>
      </c>
      <c r="B49" s="55"/>
      <c r="C49" s="80">
        <v>45395</v>
      </c>
      <c r="D49" s="82" t="s">
        <v>77</v>
      </c>
      <c r="E49" s="83" t="s">
        <v>211</v>
      </c>
      <c r="F49" s="6" t="s">
        <v>55</v>
      </c>
      <c r="G49" s="60">
        <v>0.39583333333333331</v>
      </c>
      <c r="H49" s="77" t="s">
        <v>94</v>
      </c>
      <c r="I49" s="77" t="s">
        <v>95</v>
      </c>
      <c r="J49" s="54" t="s">
        <v>93</v>
      </c>
      <c r="K49" s="41">
        <v>15.1</v>
      </c>
      <c r="L49" s="6">
        <v>7.98</v>
      </c>
      <c r="M49" s="6">
        <v>127.9</v>
      </c>
      <c r="N49" s="6">
        <v>920</v>
      </c>
      <c r="O49" s="54">
        <v>2.64</v>
      </c>
      <c r="P49" s="54">
        <v>3.13</v>
      </c>
      <c r="R49" s="85">
        <f t="shared" si="14"/>
        <v>2.8849999999999998</v>
      </c>
      <c r="S49" s="75">
        <v>4.0000000000000001E-3</v>
      </c>
      <c r="T49" s="75">
        <v>3.0000000000000001E-3</v>
      </c>
      <c r="V49" s="75">
        <f t="shared" si="15"/>
        <v>3.5000000000000001E-3</v>
      </c>
      <c r="W49" s="54">
        <v>22</v>
      </c>
      <c r="AA49" s="72">
        <f t="shared" si="16"/>
        <v>22</v>
      </c>
      <c r="AB49" s="6">
        <v>17</v>
      </c>
      <c r="AC49" s="6">
        <v>12</v>
      </c>
      <c r="AD49" s="6" t="s">
        <v>80</v>
      </c>
      <c r="AE49" s="6" t="s">
        <v>81</v>
      </c>
      <c r="AF49" s="6">
        <v>1021</v>
      </c>
      <c r="AG49" s="6">
        <v>64</v>
      </c>
      <c r="AH49" s="69" t="s">
        <v>281</v>
      </c>
      <c r="AI49" s="69" t="s">
        <v>283</v>
      </c>
      <c r="AJ49" s="69" t="s">
        <v>286</v>
      </c>
      <c r="AK49" s="65" t="s">
        <v>85</v>
      </c>
      <c r="AL49" s="65" t="s">
        <v>85</v>
      </c>
      <c r="AM49" s="65" t="s">
        <v>85</v>
      </c>
      <c r="AN49" s="54" t="s">
        <v>47</v>
      </c>
      <c r="AO49" s="54">
        <v>1000</v>
      </c>
      <c r="AP49" s="60">
        <v>0.46527777777777779</v>
      </c>
      <c r="AQ49" s="59">
        <f t="shared" si="17"/>
        <v>6.9444444444444475E-2</v>
      </c>
      <c r="AR49" s="92">
        <v>0.59027777777777779</v>
      </c>
      <c r="AS49" s="92">
        <f t="shared" si="13"/>
        <v>0.19444444444444448</v>
      </c>
      <c r="AT49" s="93">
        <v>510</v>
      </c>
    </row>
    <row r="50" spans="1:64" ht="43.5" x14ac:dyDescent="0.35">
      <c r="A50" s="8" t="s">
        <v>267</v>
      </c>
      <c r="B50" s="55"/>
      <c r="C50" s="80">
        <v>45395</v>
      </c>
      <c r="D50" s="82" t="s">
        <v>77</v>
      </c>
      <c r="E50" s="83" t="s">
        <v>211</v>
      </c>
      <c r="F50" s="6" t="s">
        <v>55</v>
      </c>
      <c r="G50" s="60">
        <v>0.39583333333333331</v>
      </c>
      <c r="H50" s="77" t="s">
        <v>94</v>
      </c>
      <c r="I50" s="77" t="s">
        <v>95</v>
      </c>
      <c r="J50" s="54" t="s">
        <v>93</v>
      </c>
      <c r="K50" s="41">
        <v>15.1</v>
      </c>
      <c r="L50" s="6">
        <v>7.98</v>
      </c>
      <c r="M50" s="6">
        <v>127.9</v>
      </c>
      <c r="N50" s="6">
        <v>920</v>
      </c>
      <c r="O50" s="54">
        <v>2.64</v>
      </c>
      <c r="P50" s="54">
        <v>3.13</v>
      </c>
      <c r="R50" s="85">
        <f t="shared" si="14"/>
        <v>2.8849999999999998</v>
      </c>
      <c r="S50" s="75">
        <v>4.0000000000000001E-3</v>
      </c>
      <c r="T50" s="75">
        <v>3.0000000000000001E-3</v>
      </c>
      <c r="V50" s="75">
        <f t="shared" si="15"/>
        <v>3.5000000000000001E-3</v>
      </c>
      <c r="W50" s="54">
        <v>22</v>
      </c>
      <c r="X50" s="54">
        <v>23</v>
      </c>
      <c r="Y50" s="54">
        <v>21</v>
      </c>
      <c r="Z50" s="54">
        <v>27</v>
      </c>
      <c r="AA50" s="72">
        <f t="shared" si="16"/>
        <v>23.25</v>
      </c>
      <c r="AB50" s="6">
        <v>17</v>
      </c>
      <c r="AC50" s="6">
        <v>12</v>
      </c>
      <c r="AD50" s="6" t="s">
        <v>80</v>
      </c>
      <c r="AE50" s="6" t="s">
        <v>81</v>
      </c>
      <c r="AF50" s="6">
        <v>1021</v>
      </c>
      <c r="AG50" s="6">
        <v>64</v>
      </c>
      <c r="AH50" s="69" t="s">
        <v>281</v>
      </c>
      <c r="AI50" s="69" t="s">
        <v>283</v>
      </c>
      <c r="AJ50" s="69" t="s">
        <v>286</v>
      </c>
      <c r="AK50" s="65" t="s">
        <v>85</v>
      </c>
      <c r="AL50" s="65" t="s">
        <v>85</v>
      </c>
      <c r="AM50" s="65" t="s">
        <v>85</v>
      </c>
      <c r="AN50" s="54" t="s">
        <v>48</v>
      </c>
      <c r="AO50" s="54">
        <v>1000</v>
      </c>
      <c r="AP50" s="60">
        <v>0.46527777777777779</v>
      </c>
      <c r="AQ50" s="59">
        <f t="shared" si="17"/>
        <v>6.9444444444444475E-2</v>
      </c>
      <c r="AR50" s="92">
        <v>0.59027777777777779</v>
      </c>
      <c r="AS50" s="92">
        <f t="shared" si="13"/>
        <v>0.19444444444444448</v>
      </c>
      <c r="AT50" s="93">
        <v>500</v>
      </c>
      <c r="BL50" s="18" t="s">
        <v>290</v>
      </c>
    </row>
    <row r="51" spans="1:64" x14ac:dyDescent="0.35">
      <c r="A51" s="6" t="s">
        <v>268</v>
      </c>
      <c r="B51" s="55" t="s">
        <v>85</v>
      </c>
      <c r="C51" s="80">
        <v>45395</v>
      </c>
      <c r="D51" s="82" t="s">
        <v>77</v>
      </c>
      <c r="E51" s="82" t="s">
        <v>56</v>
      </c>
      <c r="F51" s="6" t="s">
        <v>56</v>
      </c>
      <c r="G51" s="60">
        <v>0.41319444444444442</v>
      </c>
      <c r="AN51" s="54" t="s">
        <v>49</v>
      </c>
      <c r="AO51" s="54">
        <v>1000</v>
      </c>
      <c r="AP51" s="60">
        <v>0.46527777777777779</v>
      </c>
      <c r="AQ51" s="59">
        <f t="shared" si="17"/>
        <v>5.208333333333337E-2</v>
      </c>
      <c r="AR51" s="92">
        <v>0.61458333333333337</v>
      </c>
      <c r="AS51" s="92">
        <f t="shared" si="13"/>
        <v>0.20138888888888895</v>
      </c>
      <c r="AT51" s="93">
        <v>1000</v>
      </c>
      <c r="AU51" s="21">
        <v>45471</v>
      </c>
      <c r="AV51" s="37">
        <f>AU51-C51</f>
        <v>76</v>
      </c>
      <c r="AW51" s="98">
        <v>45503</v>
      </c>
      <c r="AX51" s="97">
        <v>2</v>
      </c>
      <c r="AY51" s="54" t="s">
        <v>412</v>
      </c>
      <c r="AZ51" s="54">
        <v>3</v>
      </c>
      <c r="BA51" s="57" t="s">
        <v>438</v>
      </c>
      <c r="BB51" s="57" t="s">
        <v>438</v>
      </c>
      <c r="BC51" s="57" t="s">
        <v>438</v>
      </c>
      <c r="BD51" s="57" t="s">
        <v>438</v>
      </c>
      <c r="BE51" s="101" t="s">
        <v>438</v>
      </c>
      <c r="BF51" s="101" t="s">
        <v>438</v>
      </c>
    </row>
    <row r="52" spans="1:64" ht="29" x14ac:dyDescent="0.35">
      <c r="A52" s="6" t="s">
        <v>275</v>
      </c>
      <c r="B52" s="54" t="s">
        <v>85</v>
      </c>
      <c r="C52" s="80">
        <v>45395</v>
      </c>
      <c r="D52" s="82" t="s">
        <v>77</v>
      </c>
      <c r="E52" s="82" t="s">
        <v>56</v>
      </c>
      <c r="F52" s="6" t="s">
        <v>56</v>
      </c>
      <c r="G52" s="60">
        <v>0.5625</v>
      </c>
      <c r="AN52" s="54" t="s">
        <v>269</v>
      </c>
      <c r="AO52" s="54">
        <v>1000</v>
      </c>
      <c r="AR52" s="92">
        <v>0.63541666666666663</v>
      </c>
      <c r="AS52" s="92">
        <f t="shared" si="13"/>
        <v>7.291666666666663E-2</v>
      </c>
      <c r="AT52" s="93">
        <v>800</v>
      </c>
      <c r="AU52" s="21">
        <v>45449</v>
      </c>
      <c r="AV52" s="37">
        <f>AU52-C52</f>
        <v>54</v>
      </c>
      <c r="AW52" s="98">
        <v>45503</v>
      </c>
      <c r="AX52" s="97">
        <v>2</v>
      </c>
      <c r="AY52" s="54" t="s">
        <v>414</v>
      </c>
      <c r="AZ52" s="54">
        <v>3</v>
      </c>
      <c r="BA52" s="57">
        <v>23.228470000000002</v>
      </c>
      <c r="BB52" s="57">
        <v>23.138123</v>
      </c>
      <c r="BC52" s="57">
        <v>23.097950000000001</v>
      </c>
      <c r="BD52" s="57">
        <v>23.154847666666701</v>
      </c>
      <c r="BE52" s="101">
        <v>4.5071491864007296</v>
      </c>
      <c r="BF52" s="101">
        <f>LOG10(10^BE52*1000/AT52)</f>
        <v>4.6040591994087858</v>
      </c>
      <c r="BL52" s="18" t="s">
        <v>289</v>
      </c>
    </row>
    <row r="53" spans="1:64" ht="29" x14ac:dyDescent="0.35">
      <c r="A53" s="6" t="s">
        <v>276</v>
      </c>
      <c r="C53" s="80">
        <v>45395</v>
      </c>
      <c r="D53" s="82" t="s">
        <v>77</v>
      </c>
      <c r="E53" s="82" t="s">
        <v>56</v>
      </c>
      <c r="F53" s="6" t="s">
        <v>56</v>
      </c>
      <c r="G53" s="60">
        <v>0.5625</v>
      </c>
      <c r="AN53" s="54" t="s">
        <v>272</v>
      </c>
      <c r="AO53" s="54">
        <v>1000</v>
      </c>
      <c r="AR53" s="92">
        <v>0.65277777777777779</v>
      </c>
      <c r="AS53" s="92">
        <f t="shared" si="13"/>
        <v>9.027777777777779E-2</v>
      </c>
      <c r="AT53" s="93">
        <v>800</v>
      </c>
      <c r="BL53" s="18" t="s">
        <v>289</v>
      </c>
    </row>
    <row r="54" spans="1:64" x14ac:dyDescent="0.35">
      <c r="A54" s="6" t="s">
        <v>277</v>
      </c>
      <c r="B54" s="55" t="s">
        <v>85</v>
      </c>
      <c r="C54" s="80">
        <v>45395</v>
      </c>
      <c r="D54" s="82" t="s">
        <v>77</v>
      </c>
      <c r="E54" s="82" t="s">
        <v>56</v>
      </c>
      <c r="F54" s="6" t="s">
        <v>56</v>
      </c>
      <c r="G54" s="60">
        <v>0.65972222222222221</v>
      </c>
      <c r="AN54" s="54" t="s">
        <v>50</v>
      </c>
      <c r="AO54" s="54">
        <v>1000</v>
      </c>
      <c r="AR54" s="92">
        <v>0.66319444444444442</v>
      </c>
      <c r="AS54" s="92">
        <f t="shared" si="13"/>
        <v>3.4722222222222099E-3</v>
      </c>
      <c r="AT54" s="93">
        <v>1000</v>
      </c>
      <c r="AU54" s="21">
        <v>45471</v>
      </c>
      <c r="AV54" s="37">
        <f>AU54-C54</f>
        <v>76</v>
      </c>
      <c r="AW54" s="98">
        <v>45503</v>
      </c>
      <c r="AX54" s="97">
        <v>2</v>
      </c>
      <c r="AY54" s="54" t="s">
        <v>413</v>
      </c>
      <c r="AZ54" s="54">
        <v>3</v>
      </c>
      <c r="BA54" s="57" t="s">
        <v>438</v>
      </c>
      <c r="BB54" s="57" t="s">
        <v>438</v>
      </c>
      <c r="BC54" s="57" t="s">
        <v>438</v>
      </c>
      <c r="BD54" s="57" t="s">
        <v>438</v>
      </c>
      <c r="BE54" s="101" t="s">
        <v>438</v>
      </c>
      <c r="BF54" s="101" t="s">
        <v>438</v>
      </c>
    </row>
    <row r="55" spans="1:64" ht="87" x14ac:dyDescent="0.35">
      <c r="A55" s="8" t="s">
        <v>292</v>
      </c>
      <c r="B55" s="55"/>
      <c r="C55" s="80">
        <v>45423</v>
      </c>
      <c r="D55" s="82" t="s">
        <v>77</v>
      </c>
      <c r="E55" s="83" t="s">
        <v>211</v>
      </c>
      <c r="F55" s="6" t="s">
        <v>54</v>
      </c>
      <c r="G55" s="60">
        <v>0.34722222222222221</v>
      </c>
      <c r="H55" s="77">
        <v>51.560842000000001</v>
      </c>
      <c r="I55" s="77" t="s">
        <v>246</v>
      </c>
      <c r="J55" s="54" t="s">
        <v>245</v>
      </c>
      <c r="K55" s="41">
        <v>16.600000000000001</v>
      </c>
      <c r="L55" s="6">
        <v>8.02</v>
      </c>
      <c r="N55" s="6">
        <v>818</v>
      </c>
      <c r="O55" s="54">
        <v>1.55</v>
      </c>
      <c r="P55" s="54">
        <v>1.38</v>
      </c>
      <c r="R55" s="85">
        <f t="shared" ref="R55:R63" si="18">AVERAGE(O55:Q55)</f>
        <v>1.4649999999999999</v>
      </c>
      <c r="S55" s="75">
        <v>3.0000000000000001E-3</v>
      </c>
      <c r="T55" s="75">
        <v>2E-3</v>
      </c>
      <c r="V55" s="75">
        <f t="shared" ref="V55:V63" si="19">AVERAGE(S55:U55)</f>
        <v>2.5000000000000001E-3</v>
      </c>
      <c r="W55" s="54">
        <v>32</v>
      </c>
      <c r="AA55" s="72">
        <f t="shared" ref="AA55:AA63" si="20">IFERROR(AVERAGE(W55:Z55),0)</f>
        <v>32</v>
      </c>
      <c r="AB55" s="6">
        <v>20</v>
      </c>
      <c r="AC55" s="6">
        <v>9</v>
      </c>
      <c r="AD55" s="6" t="s">
        <v>247</v>
      </c>
      <c r="AE55" s="6" t="s">
        <v>304</v>
      </c>
      <c r="AF55" s="6">
        <v>1021</v>
      </c>
      <c r="AG55" s="6">
        <v>53</v>
      </c>
      <c r="AH55" s="69" t="s">
        <v>305</v>
      </c>
      <c r="AI55" s="69" t="s">
        <v>306</v>
      </c>
      <c r="AJ55" s="69" t="s">
        <v>307</v>
      </c>
      <c r="AK55" s="65" t="s">
        <v>85</v>
      </c>
      <c r="AL55" s="65" t="s">
        <v>85</v>
      </c>
      <c r="AM55" s="65" t="s">
        <v>85</v>
      </c>
      <c r="AN55" s="54" t="s">
        <v>46</v>
      </c>
      <c r="AO55" s="54">
        <v>1000</v>
      </c>
      <c r="AP55" s="60">
        <v>0.44097222222222221</v>
      </c>
      <c r="AQ55" s="59">
        <f t="shared" ref="AQ55:AQ64" si="21">AP55-G55</f>
        <v>9.375E-2</v>
      </c>
      <c r="AR55" s="92">
        <v>0.47222222222222221</v>
      </c>
      <c r="AS55" s="92">
        <f t="shared" si="13"/>
        <v>0.125</v>
      </c>
      <c r="AT55" s="93">
        <v>580</v>
      </c>
      <c r="BL55" s="18" t="s">
        <v>314</v>
      </c>
    </row>
    <row r="56" spans="1:64" ht="87" x14ac:dyDescent="0.35">
      <c r="A56" s="8" t="s">
        <v>293</v>
      </c>
      <c r="B56" s="55"/>
      <c r="C56" s="80">
        <v>45423</v>
      </c>
      <c r="D56" s="82" t="s">
        <v>77</v>
      </c>
      <c r="E56" s="83" t="s">
        <v>211</v>
      </c>
      <c r="F56" s="6" t="s">
        <v>54</v>
      </c>
      <c r="G56" s="60">
        <v>0.34722222222222221</v>
      </c>
      <c r="H56" s="77">
        <v>51.560842000000001</v>
      </c>
      <c r="I56" s="77" t="s">
        <v>246</v>
      </c>
      <c r="J56" s="54" t="s">
        <v>245</v>
      </c>
      <c r="K56" s="41">
        <v>16.600000000000001</v>
      </c>
      <c r="L56" s="6">
        <v>8.02</v>
      </c>
      <c r="N56" s="6">
        <v>818</v>
      </c>
      <c r="O56" s="54">
        <v>1.55</v>
      </c>
      <c r="P56" s="54">
        <v>1.38</v>
      </c>
      <c r="R56" s="85">
        <f t="shared" si="18"/>
        <v>1.4649999999999999</v>
      </c>
      <c r="S56" s="75">
        <v>3.0000000000000001E-3</v>
      </c>
      <c r="T56" s="75">
        <v>2E-3</v>
      </c>
      <c r="V56" s="75">
        <f t="shared" si="19"/>
        <v>2.5000000000000001E-3</v>
      </c>
      <c r="W56" s="54">
        <v>32</v>
      </c>
      <c r="AA56" s="72">
        <f t="shared" si="20"/>
        <v>32</v>
      </c>
      <c r="AB56" s="6">
        <v>20</v>
      </c>
      <c r="AC56" s="6">
        <v>9</v>
      </c>
      <c r="AD56" s="6" t="s">
        <v>247</v>
      </c>
      <c r="AE56" s="6" t="s">
        <v>304</v>
      </c>
      <c r="AF56" s="6">
        <v>1021</v>
      </c>
      <c r="AG56" s="6">
        <v>53</v>
      </c>
      <c r="AH56" s="69" t="s">
        <v>305</v>
      </c>
      <c r="AI56" s="69" t="s">
        <v>306</v>
      </c>
      <c r="AJ56" s="69" t="s">
        <v>307</v>
      </c>
      <c r="AK56" s="65" t="s">
        <v>85</v>
      </c>
      <c r="AL56" s="65" t="s">
        <v>85</v>
      </c>
      <c r="AM56" s="65" t="s">
        <v>85</v>
      </c>
      <c r="AN56" s="54" t="s">
        <v>47</v>
      </c>
      <c r="AO56" s="54">
        <v>1000</v>
      </c>
      <c r="AP56" s="60">
        <v>0.44097222222222221</v>
      </c>
      <c r="AQ56" s="59">
        <f t="shared" si="21"/>
        <v>9.375E-2</v>
      </c>
      <c r="AR56" s="92">
        <v>0.47222222222222221</v>
      </c>
      <c r="AS56" s="92">
        <f t="shared" si="13"/>
        <v>0.125</v>
      </c>
      <c r="AT56" s="93">
        <v>460</v>
      </c>
      <c r="BL56" s="18" t="s">
        <v>314</v>
      </c>
    </row>
    <row r="57" spans="1:64" ht="87" x14ac:dyDescent="0.35">
      <c r="A57" s="8" t="s">
        <v>294</v>
      </c>
      <c r="B57" s="55"/>
      <c r="C57" s="80">
        <v>45423</v>
      </c>
      <c r="D57" s="82" t="s">
        <v>77</v>
      </c>
      <c r="E57" s="83" t="s">
        <v>211</v>
      </c>
      <c r="F57" s="6" t="s">
        <v>54</v>
      </c>
      <c r="G57" s="60">
        <v>0.34722222222222221</v>
      </c>
      <c r="H57" s="77">
        <v>51.560842000000001</v>
      </c>
      <c r="I57" s="77" t="s">
        <v>246</v>
      </c>
      <c r="J57" s="54" t="s">
        <v>245</v>
      </c>
      <c r="K57" s="41">
        <v>16.600000000000001</v>
      </c>
      <c r="L57" s="6">
        <v>8.02</v>
      </c>
      <c r="N57" s="6">
        <v>818</v>
      </c>
      <c r="O57" s="54">
        <v>1.55</v>
      </c>
      <c r="P57" s="54">
        <v>1.38</v>
      </c>
      <c r="R57" s="85">
        <f t="shared" si="18"/>
        <v>1.4649999999999999</v>
      </c>
      <c r="S57" s="75">
        <v>3.0000000000000001E-3</v>
      </c>
      <c r="T57" s="75">
        <v>2E-3</v>
      </c>
      <c r="V57" s="75">
        <f t="shared" si="19"/>
        <v>2.5000000000000001E-3</v>
      </c>
      <c r="W57" s="54">
        <v>32</v>
      </c>
      <c r="X57" s="54">
        <v>34</v>
      </c>
      <c r="Y57" s="54">
        <v>68</v>
      </c>
      <c r="AA57" s="72">
        <f t="shared" si="20"/>
        <v>44.666666666666664</v>
      </c>
      <c r="AB57" s="6">
        <v>20</v>
      </c>
      <c r="AC57" s="6">
        <v>9</v>
      </c>
      <c r="AD57" s="6" t="s">
        <v>247</v>
      </c>
      <c r="AE57" s="6" t="s">
        <v>304</v>
      </c>
      <c r="AF57" s="6">
        <v>1021</v>
      </c>
      <c r="AG57" s="6">
        <v>53</v>
      </c>
      <c r="AH57" s="69" t="s">
        <v>305</v>
      </c>
      <c r="AI57" s="69" t="s">
        <v>306</v>
      </c>
      <c r="AJ57" s="69" t="s">
        <v>307</v>
      </c>
      <c r="AK57" s="65" t="s">
        <v>85</v>
      </c>
      <c r="AL57" s="65" t="s">
        <v>85</v>
      </c>
      <c r="AM57" s="65" t="s">
        <v>85</v>
      </c>
      <c r="AN57" s="54" t="s">
        <v>48</v>
      </c>
      <c r="AO57" s="54">
        <v>1000</v>
      </c>
      <c r="AP57" s="60">
        <v>0.44097222222222221</v>
      </c>
      <c r="AQ57" s="59">
        <f t="shared" si="21"/>
        <v>9.375E-2</v>
      </c>
      <c r="AR57" s="92">
        <v>0.47222222222222221</v>
      </c>
      <c r="AS57" s="92">
        <f t="shared" si="13"/>
        <v>0.125</v>
      </c>
      <c r="AT57" s="93">
        <v>540</v>
      </c>
      <c r="BL57" s="18" t="s">
        <v>314</v>
      </c>
    </row>
    <row r="58" spans="1:64" ht="58" x14ac:dyDescent="0.35">
      <c r="A58" s="8" t="s">
        <v>295</v>
      </c>
      <c r="B58" s="55" t="s">
        <v>85</v>
      </c>
      <c r="C58" s="80">
        <v>45423</v>
      </c>
      <c r="D58" s="82" t="s">
        <v>77</v>
      </c>
      <c r="E58" s="83" t="s">
        <v>211</v>
      </c>
      <c r="F58" s="6" t="s">
        <v>89</v>
      </c>
      <c r="G58" s="60">
        <v>0.37152777777777779</v>
      </c>
      <c r="H58" s="77">
        <v>51.560868999999997</v>
      </c>
      <c r="I58" s="77" t="s">
        <v>221</v>
      </c>
      <c r="J58" s="54" t="s">
        <v>220</v>
      </c>
      <c r="K58" s="41">
        <v>15.6</v>
      </c>
      <c r="L58" s="6">
        <v>8.25</v>
      </c>
      <c r="M58" s="6">
        <v>147.6</v>
      </c>
      <c r="N58" s="6">
        <v>899</v>
      </c>
      <c r="O58" s="54">
        <v>1.96</v>
      </c>
      <c r="P58" s="54">
        <v>1.98</v>
      </c>
      <c r="R58" s="85">
        <f t="shared" si="18"/>
        <v>1.97</v>
      </c>
      <c r="S58" s="75">
        <v>3.0000000000000001E-3</v>
      </c>
      <c r="T58" s="75">
        <v>5.0000000000000001E-3</v>
      </c>
      <c r="V58" s="75">
        <f t="shared" si="19"/>
        <v>4.0000000000000001E-3</v>
      </c>
      <c r="W58" s="54">
        <v>32</v>
      </c>
      <c r="AA58" s="72">
        <f t="shared" si="20"/>
        <v>32</v>
      </c>
      <c r="AB58" s="6">
        <v>20</v>
      </c>
      <c r="AC58" s="6">
        <v>9</v>
      </c>
      <c r="AD58" s="6" t="s">
        <v>247</v>
      </c>
      <c r="AE58" s="6" t="s">
        <v>304</v>
      </c>
      <c r="AF58" s="6">
        <v>1021</v>
      </c>
      <c r="AG58" s="6">
        <v>53</v>
      </c>
      <c r="AH58" s="69" t="s">
        <v>310</v>
      </c>
      <c r="AI58" s="69" t="s">
        <v>308</v>
      </c>
      <c r="AJ58" s="69" t="s">
        <v>309</v>
      </c>
      <c r="AK58" s="65" t="s">
        <v>85</v>
      </c>
      <c r="AL58" s="65" t="s">
        <v>85</v>
      </c>
      <c r="AM58" s="65" t="s">
        <v>85</v>
      </c>
      <c r="AN58" s="54" t="s">
        <v>46</v>
      </c>
      <c r="AO58" s="54">
        <v>1000</v>
      </c>
      <c r="AP58" s="60">
        <v>0.44097222222222221</v>
      </c>
      <c r="AQ58" s="59">
        <f t="shared" si="21"/>
        <v>6.944444444444442E-2</v>
      </c>
      <c r="AR58" s="92">
        <v>0.50347222222222221</v>
      </c>
      <c r="AS58" s="92">
        <f t="shared" si="13"/>
        <v>0.13194444444444442</v>
      </c>
      <c r="AT58" s="93">
        <v>590</v>
      </c>
      <c r="AU58" s="21">
        <v>45460</v>
      </c>
      <c r="AV58" s="37">
        <f>AU58-C58</f>
        <v>37</v>
      </c>
      <c r="AW58" s="98">
        <v>45503</v>
      </c>
      <c r="AX58" s="97">
        <v>2</v>
      </c>
      <c r="AY58" s="54" t="s">
        <v>415</v>
      </c>
      <c r="AZ58" s="54">
        <v>3</v>
      </c>
      <c r="BA58" s="57" t="s">
        <v>438</v>
      </c>
      <c r="BB58" s="57" t="s">
        <v>438</v>
      </c>
      <c r="BC58" s="57" t="s">
        <v>438</v>
      </c>
      <c r="BD58" s="57" t="s">
        <v>438</v>
      </c>
      <c r="BE58" s="101" t="s">
        <v>438</v>
      </c>
      <c r="BF58" s="101" t="s">
        <v>438</v>
      </c>
      <c r="BG58" s="6" t="s">
        <v>123</v>
      </c>
      <c r="BH58" s="6">
        <v>58</v>
      </c>
      <c r="BI58" s="6">
        <v>1</v>
      </c>
      <c r="BJ58" s="54">
        <v>14</v>
      </c>
      <c r="BK58" s="54">
        <v>9</v>
      </c>
    </row>
    <row r="59" spans="1:64" ht="58" x14ac:dyDescent="0.35">
      <c r="A59" s="8" t="s">
        <v>296</v>
      </c>
      <c r="B59" s="55" t="s">
        <v>85</v>
      </c>
      <c r="C59" s="80">
        <v>45423</v>
      </c>
      <c r="D59" s="82" t="s">
        <v>77</v>
      </c>
      <c r="E59" s="83" t="s">
        <v>211</v>
      </c>
      <c r="F59" s="6" t="s">
        <v>89</v>
      </c>
      <c r="G59" s="60">
        <v>0.37152777777777779</v>
      </c>
      <c r="H59" s="77">
        <v>51.560868999999997</v>
      </c>
      <c r="I59" s="77" t="s">
        <v>221</v>
      </c>
      <c r="J59" s="54" t="s">
        <v>220</v>
      </c>
      <c r="K59" s="41">
        <v>15.6</v>
      </c>
      <c r="L59" s="6">
        <v>8.25</v>
      </c>
      <c r="M59" s="6">
        <v>147.6</v>
      </c>
      <c r="N59" s="6">
        <v>899</v>
      </c>
      <c r="O59" s="54">
        <v>1.96</v>
      </c>
      <c r="P59" s="54">
        <v>1.98</v>
      </c>
      <c r="R59" s="85">
        <f t="shared" si="18"/>
        <v>1.97</v>
      </c>
      <c r="S59" s="75">
        <v>3.0000000000000001E-3</v>
      </c>
      <c r="T59" s="75">
        <v>5.0000000000000001E-3</v>
      </c>
      <c r="V59" s="75">
        <f t="shared" si="19"/>
        <v>4.0000000000000001E-3</v>
      </c>
      <c r="W59" s="54">
        <v>32</v>
      </c>
      <c r="AA59" s="72">
        <f t="shared" si="20"/>
        <v>32</v>
      </c>
      <c r="AB59" s="6">
        <v>20</v>
      </c>
      <c r="AC59" s="6">
        <v>9</v>
      </c>
      <c r="AD59" s="6" t="s">
        <v>247</v>
      </c>
      <c r="AE59" s="6" t="s">
        <v>304</v>
      </c>
      <c r="AF59" s="6">
        <v>1021</v>
      </c>
      <c r="AG59" s="6">
        <v>53</v>
      </c>
      <c r="AH59" s="69" t="s">
        <v>310</v>
      </c>
      <c r="AI59" s="69" t="s">
        <v>308</v>
      </c>
      <c r="AJ59" s="69" t="s">
        <v>309</v>
      </c>
      <c r="AK59" s="65" t="s">
        <v>85</v>
      </c>
      <c r="AL59" s="65" t="s">
        <v>85</v>
      </c>
      <c r="AM59" s="65" t="s">
        <v>85</v>
      </c>
      <c r="AN59" s="54" t="s">
        <v>47</v>
      </c>
      <c r="AO59" s="54">
        <v>1000</v>
      </c>
      <c r="AP59" s="60">
        <v>0.44097222222222221</v>
      </c>
      <c r="AQ59" s="59">
        <f t="shared" si="21"/>
        <v>6.944444444444442E-2</v>
      </c>
      <c r="AR59" s="92">
        <v>0.50347222222222221</v>
      </c>
      <c r="AS59" s="92">
        <f t="shared" si="13"/>
        <v>0.13194444444444442</v>
      </c>
      <c r="AT59" s="93">
        <v>560</v>
      </c>
      <c r="AU59" s="21">
        <v>45460</v>
      </c>
      <c r="AV59" s="37">
        <f>AU59-C59</f>
        <v>37</v>
      </c>
      <c r="AW59" s="98">
        <v>45503</v>
      </c>
      <c r="AX59" s="97">
        <v>2</v>
      </c>
      <c r="AY59" s="54" t="s">
        <v>416</v>
      </c>
      <c r="AZ59" s="54">
        <v>3</v>
      </c>
      <c r="BA59" s="57" t="s">
        <v>438</v>
      </c>
      <c r="BB59" s="57" t="s">
        <v>438</v>
      </c>
      <c r="BC59" s="57" t="s">
        <v>438</v>
      </c>
      <c r="BD59" s="57" t="s">
        <v>438</v>
      </c>
      <c r="BE59" s="101" t="s">
        <v>438</v>
      </c>
      <c r="BF59" s="101" t="s">
        <v>438</v>
      </c>
      <c r="BG59" s="6" t="s">
        <v>123</v>
      </c>
      <c r="BH59" s="6">
        <v>58</v>
      </c>
      <c r="BI59" s="6">
        <v>1</v>
      </c>
      <c r="BJ59" s="54">
        <v>14</v>
      </c>
      <c r="BK59" s="54">
        <v>9</v>
      </c>
    </row>
    <row r="60" spans="1:64" ht="58" x14ac:dyDescent="0.35">
      <c r="A60" s="8" t="s">
        <v>297</v>
      </c>
      <c r="B60" s="55" t="s">
        <v>85</v>
      </c>
      <c r="C60" s="80">
        <v>45423</v>
      </c>
      <c r="D60" s="82" t="s">
        <v>77</v>
      </c>
      <c r="E60" s="83" t="s">
        <v>211</v>
      </c>
      <c r="F60" s="6" t="s">
        <v>89</v>
      </c>
      <c r="G60" s="60">
        <v>0.37152777777777779</v>
      </c>
      <c r="H60" s="77">
        <v>51.560868999999997</v>
      </c>
      <c r="I60" s="77" t="s">
        <v>221</v>
      </c>
      <c r="J60" s="54" t="s">
        <v>220</v>
      </c>
      <c r="K60" s="41">
        <v>15.6</v>
      </c>
      <c r="L60" s="6">
        <v>8.25</v>
      </c>
      <c r="M60" s="6">
        <v>147.6</v>
      </c>
      <c r="N60" s="6">
        <v>899</v>
      </c>
      <c r="O60" s="54">
        <v>1.96</v>
      </c>
      <c r="P60" s="54">
        <v>1.98</v>
      </c>
      <c r="R60" s="85">
        <f t="shared" si="18"/>
        <v>1.97</v>
      </c>
      <c r="S60" s="75">
        <v>3.0000000000000001E-3</v>
      </c>
      <c r="T60" s="75">
        <v>5.0000000000000001E-3</v>
      </c>
      <c r="V60" s="75">
        <f t="shared" si="19"/>
        <v>4.0000000000000001E-3</v>
      </c>
      <c r="W60" s="54">
        <v>32</v>
      </c>
      <c r="X60" s="54">
        <v>36</v>
      </c>
      <c r="Y60" s="54">
        <v>36</v>
      </c>
      <c r="Z60" s="54">
        <v>55</v>
      </c>
      <c r="AA60" s="72">
        <f t="shared" si="20"/>
        <v>39.75</v>
      </c>
      <c r="AB60" s="6">
        <v>20</v>
      </c>
      <c r="AC60" s="6">
        <v>9</v>
      </c>
      <c r="AD60" s="6" t="s">
        <v>247</v>
      </c>
      <c r="AE60" s="6" t="s">
        <v>304</v>
      </c>
      <c r="AF60" s="6">
        <v>1021</v>
      </c>
      <c r="AG60" s="6">
        <v>53</v>
      </c>
      <c r="AH60" s="69" t="s">
        <v>310</v>
      </c>
      <c r="AI60" s="69" t="s">
        <v>308</v>
      </c>
      <c r="AJ60" s="69" t="s">
        <v>309</v>
      </c>
      <c r="AK60" s="65" t="s">
        <v>85</v>
      </c>
      <c r="AL60" s="65" t="s">
        <v>85</v>
      </c>
      <c r="AM60" s="65" t="s">
        <v>85</v>
      </c>
      <c r="AN60" s="54" t="s">
        <v>48</v>
      </c>
      <c r="AO60" s="54">
        <v>1000</v>
      </c>
      <c r="AP60" s="60">
        <v>0.44097222222222221</v>
      </c>
      <c r="AQ60" s="59">
        <f t="shared" si="21"/>
        <v>6.944444444444442E-2</v>
      </c>
      <c r="AR60" s="92">
        <v>0.50347222222222221</v>
      </c>
      <c r="AS60" s="92">
        <f t="shared" si="13"/>
        <v>0.13194444444444442</v>
      </c>
      <c r="AT60" s="93">
        <v>590</v>
      </c>
      <c r="AU60" s="21">
        <v>45460</v>
      </c>
      <c r="AV60" s="37">
        <f>AU60-C60</f>
        <v>37</v>
      </c>
      <c r="AW60" s="98">
        <v>45503</v>
      </c>
      <c r="AX60" s="97">
        <v>2</v>
      </c>
      <c r="AY60" s="54" t="s">
        <v>417</v>
      </c>
      <c r="AZ60" s="54">
        <v>3</v>
      </c>
      <c r="BA60" s="57">
        <v>28.094349000000001</v>
      </c>
      <c r="BB60" s="57">
        <v>28.349947</v>
      </c>
      <c r="BC60" s="57">
        <v>28.371862</v>
      </c>
      <c r="BD60" s="57">
        <v>28.272052666666699</v>
      </c>
      <c r="BE60" s="101">
        <v>2.91960858182604</v>
      </c>
      <c r="BF60" s="101">
        <f>LOG10(10^BE60*1000/AT60)</f>
        <v>3.1487565701838962</v>
      </c>
      <c r="BG60" s="6" t="s">
        <v>123</v>
      </c>
      <c r="BH60" s="6">
        <v>58</v>
      </c>
      <c r="BI60" s="6">
        <v>1</v>
      </c>
      <c r="BJ60" s="54">
        <v>14</v>
      </c>
      <c r="BK60" s="54">
        <v>9</v>
      </c>
    </row>
    <row r="61" spans="1:64" ht="87" x14ac:dyDescent="0.35">
      <c r="A61" s="8" t="s">
        <v>298</v>
      </c>
      <c r="B61" s="55"/>
      <c r="C61" s="80">
        <v>45423</v>
      </c>
      <c r="D61" s="82" t="s">
        <v>77</v>
      </c>
      <c r="E61" s="83" t="s">
        <v>211</v>
      </c>
      <c r="F61" s="6" t="s">
        <v>55</v>
      </c>
      <c r="G61" s="60">
        <v>0.39583333333333331</v>
      </c>
      <c r="H61" s="77" t="s">
        <v>94</v>
      </c>
      <c r="I61" s="77" t="s">
        <v>95</v>
      </c>
      <c r="J61" s="54" t="s">
        <v>93</v>
      </c>
      <c r="K61" s="41">
        <v>14.8</v>
      </c>
      <c r="L61" s="6">
        <v>8.1300000000000008</v>
      </c>
      <c r="M61" s="6">
        <v>131.80000000000001</v>
      </c>
      <c r="N61" s="6">
        <v>907</v>
      </c>
      <c r="O61" s="54">
        <v>1.97</v>
      </c>
      <c r="P61" s="54">
        <v>1.99</v>
      </c>
      <c r="R61" s="85">
        <f t="shared" si="18"/>
        <v>1.98</v>
      </c>
      <c r="S61" s="75">
        <v>5.0000000000000001E-3</v>
      </c>
      <c r="T61" s="75">
        <v>3.0000000000000001E-3</v>
      </c>
      <c r="V61" s="75">
        <f t="shared" si="19"/>
        <v>4.0000000000000001E-3</v>
      </c>
      <c r="W61" s="54">
        <v>23</v>
      </c>
      <c r="AA61" s="72">
        <f t="shared" si="20"/>
        <v>23</v>
      </c>
      <c r="AB61" s="6">
        <v>20</v>
      </c>
      <c r="AC61" s="6">
        <v>9</v>
      </c>
      <c r="AD61" s="6" t="s">
        <v>247</v>
      </c>
      <c r="AE61" s="6" t="s">
        <v>304</v>
      </c>
      <c r="AF61" s="6">
        <v>1021</v>
      </c>
      <c r="AG61" s="6">
        <v>53</v>
      </c>
      <c r="AH61" s="69" t="s">
        <v>311</v>
      </c>
      <c r="AI61" s="69" t="s">
        <v>312</v>
      </c>
      <c r="AK61" s="65" t="s">
        <v>85</v>
      </c>
      <c r="AL61" s="65" t="s">
        <v>85</v>
      </c>
      <c r="AM61" s="65" t="s">
        <v>85</v>
      </c>
      <c r="AN61" s="54" t="s">
        <v>46</v>
      </c>
      <c r="AO61" s="54">
        <v>1000</v>
      </c>
      <c r="AP61" s="60">
        <v>0.44097222222222221</v>
      </c>
      <c r="AQ61" s="59">
        <f t="shared" si="21"/>
        <v>4.5138888888888895E-2</v>
      </c>
      <c r="AR61" s="92">
        <v>0.53125</v>
      </c>
      <c r="AS61" s="92">
        <f t="shared" si="13"/>
        <v>0.13541666666666669</v>
      </c>
      <c r="AT61" s="93">
        <v>550</v>
      </c>
    </row>
    <row r="62" spans="1:64" ht="87" x14ac:dyDescent="0.35">
      <c r="A62" s="8" t="s">
        <v>299</v>
      </c>
      <c r="B62" s="55"/>
      <c r="C62" s="80">
        <v>45423</v>
      </c>
      <c r="D62" s="82" t="s">
        <v>77</v>
      </c>
      <c r="E62" s="83" t="s">
        <v>211</v>
      </c>
      <c r="F62" s="6" t="s">
        <v>55</v>
      </c>
      <c r="G62" s="60">
        <v>0.39583333333333331</v>
      </c>
      <c r="H62" s="77" t="s">
        <v>94</v>
      </c>
      <c r="I62" s="77" t="s">
        <v>95</v>
      </c>
      <c r="J62" s="54" t="s">
        <v>93</v>
      </c>
      <c r="K62" s="41">
        <v>14.8</v>
      </c>
      <c r="L62" s="6">
        <v>8.1300000000000008</v>
      </c>
      <c r="M62" s="6">
        <v>131.80000000000001</v>
      </c>
      <c r="N62" s="6">
        <v>907</v>
      </c>
      <c r="O62" s="54">
        <v>1.97</v>
      </c>
      <c r="P62" s="54">
        <v>1.99</v>
      </c>
      <c r="R62" s="85">
        <f t="shared" si="18"/>
        <v>1.98</v>
      </c>
      <c r="S62" s="75">
        <v>5.0000000000000001E-3</v>
      </c>
      <c r="T62" s="75">
        <v>3.0000000000000001E-3</v>
      </c>
      <c r="V62" s="75">
        <f t="shared" si="19"/>
        <v>4.0000000000000001E-3</v>
      </c>
      <c r="W62" s="54">
        <v>23</v>
      </c>
      <c r="AA62" s="72">
        <f t="shared" si="20"/>
        <v>23</v>
      </c>
      <c r="AB62" s="6">
        <v>20</v>
      </c>
      <c r="AC62" s="6">
        <v>9</v>
      </c>
      <c r="AD62" s="6" t="s">
        <v>247</v>
      </c>
      <c r="AE62" s="6" t="s">
        <v>304</v>
      </c>
      <c r="AF62" s="6">
        <v>1021</v>
      </c>
      <c r="AG62" s="6">
        <v>53</v>
      </c>
      <c r="AH62" s="69" t="s">
        <v>311</v>
      </c>
      <c r="AI62" s="69" t="s">
        <v>312</v>
      </c>
      <c r="AK62" s="65" t="s">
        <v>85</v>
      </c>
      <c r="AL62" s="65" t="s">
        <v>85</v>
      </c>
      <c r="AM62" s="65" t="s">
        <v>85</v>
      </c>
      <c r="AN62" s="54" t="s">
        <v>47</v>
      </c>
      <c r="AO62" s="54">
        <v>1000</v>
      </c>
      <c r="AP62" s="60">
        <v>0.44097222222222221</v>
      </c>
      <c r="AQ62" s="59">
        <f t="shared" si="21"/>
        <v>4.5138888888888895E-2</v>
      </c>
      <c r="AR62" s="92">
        <v>0.53125</v>
      </c>
      <c r="AS62" s="92">
        <f t="shared" si="13"/>
        <v>0.13541666666666669</v>
      </c>
      <c r="AT62" s="93">
        <v>520</v>
      </c>
    </row>
    <row r="63" spans="1:64" ht="87" x14ac:dyDescent="0.35">
      <c r="A63" s="8" t="s">
        <v>300</v>
      </c>
      <c r="B63" s="55"/>
      <c r="C63" s="80">
        <v>45423</v>
      </c>
      <c r="D63" s="82" t="s">
        <v>77</v>
      </c>
      <c r="E63" s="83" t="s">
        <v>211</v>
      </c>
      <c r="F63" s="6" t="s">
        <v>55</v>
      </c>
      <c r="G63" s="60">
        <v>0.39583333333333331</v>
      </c>
      <c r="H63" s="77" t="s">
        <v>94</v>
      </c>
      <c r="I63" s="77" t="s">
        <v>95</v>
      </c>
      <c r="J63" s="54" t="s">
        <v>93</v>
      </c>
      <c r="K63" s="41">
        <v>14.8</v>
      </c>
      <c r="L63" s="6">
        <v>8.1300000000000008</v>
      </c>
      <c r="M63" s="6">
        <v>131.80000000000001</v>
      </c>
      <c r="N63" s="6">
        <v>907</v>
      </c>
      <c r="O63" s="54">
        <v>1.97</v>
      </c>
      <c r="P63" s="54">
        <v>1.99</v>
      </c>
      <c r="R63" s="85">
        <f t="shared" si="18"/>
        <v>1.98</v>
      </c>
      <c r="S63" s="75">
        <v>5.0000000000000001E-3</v>
      </c>
      <c r="T63" s="75">
        <v>3.0000000000000001E-3</v>
      </c>
      <c r="V63" s="75">
        <f t="shared" si="19"/>
        <v>4.0000000000000001E-3</v>
      </c>
      <c r="W63" s="54">
        <v>23</v>
      </c>
      <c r="X63" s="54">
        <v>22</v>
      </c>
      <c r="Y63" s="54">
        <v>25</v>
      </c>
      <c r="Z63" s="54">
        <v>38</v>
      </c>
      <c r="AA63" s="72">
        <f t="shared" si="20"/>
        <v>27</v>
      </c>
      <c r="AB63" s="6">
        <v>20</v>
      </c>
      <c r="AC63" s="6">
        <v>9</v>
      </c>
      <c r="AD63" s="6" t="s">
        <v>247</v>
      </c>
      <c r="AE63" s="6" t="s">
        <v>304</v>
      </c>
      <c r="AF63" s="6">
        <v>1021</v>
      </c>
      <c r="AG63" s="6">
        <v>53</v>
      </c>
      <c r="AH63" s="69" t="s">
        <v>311</v>
      </c>
      <c r="AI63" s="69" t="s">
        <v>312</v>
      </c>
      <c r="AK63" s="65" t="s">
        <v>85</v>
      </c>
      <c r="AL63" s="65" t="s">
        <v>85</v>
      </c>
      <c r="AM63" s="65" t="s">
        <v>85</v>
      </c>
      <c r="AN63" s="54" t="s">
        <v>48</v>
      </c>
      <c r="AO63" s="54">
        <v>1000</v>
      </c>
      <c r="AP63" s="60">
        <v>0.44097222222222221</v>
      </c>
      <c r="AQ63" s="59">
        <f t="shared" si="21"/>
        <v>4.5138888888888895E-2</v>
      </c>
      <c r="AR63" s="92">
        <v>0.53125</v>
      </c>
      <c r="AS63" s="92">
        <f t="shared" si="13"/>
        <v>0.13541666666666669</v>
      </c>
      <c r="AT63" s="93">
        <v>580</v>
      </c>
    </row>
    <row r="64" spans="1:64" x14ac:dyDescent="0.35">
      <c r="A64" s="6" t="s">
        <v>301</v>
      </c>
      <c r="B64" s="55" t="s">
        <v>85</v>
      </c>
      <c r="C64" s="80">
        <v>45423</v>
      </c>
      <c r="D64" s="82" t="s">
        <v>77</v>
      </c>
      <c r="E64" s="82" t="s">
        <v>56</v>
      </c>
      <c r="F64" s="6" t="s">
        <v>56</v>
      </c>
      <c r="G64" s="60">
        <v>0.41319444444444442</v>
      </c>
      <c r="AN64" s="54" t="s">
        <v>49</v>
      </c>
      <c r="AO64" s="54">
        <v>1000</v>
      </c>
      <c r="AP64" s="60">
        <v>0.44097222222222221</v>
      </c>
      <c r="AQ64" s="59">
        <f t="shared" si="21"/>
        <v>2.777777777777779E-2</v>
      </c>
      <c r="AR64" s="92">
        <v>0.55902777777777779</v>
      </c>
      <c r="AS64" s="92">
        <f t="shared" si="13"/>
        <v>0.14583333333333337</v>
      </c>
      <c r="AT64" s="93">
        <v>1000</v>
      </c>
      <c r="AU64" s="21">
        <v>45471</v>
      </c>
      <c r="AV64" s="37">
        <f>AU64-C64</f>
        <v>48</v>
      </c>
      <c r="AW64" s="98">
        <v>45503</v>
      </c>
      <c r="AX64" s="97">
        <v>2</v>
      </c>
      <c r="AY64" s="54" t="s">
        <v>418</v>
      </c>
      <c r="AZ64" s="54">
        <v>3</v>
      </c>
      <c r="BA64" s="57" t="s">
        <v>438</v>
      </c>
      <c r="BB64" s="57" t="s">
        <v>438</v>
      </c>
      <c r="BC64" s="57" t="s">
        <v>438</v>
      </c>
      <c r="BD64" s="57" t="s">
        <v>438</v>
      </c>
      <c r="BE64" s="101" t="s">
        <v>438</v>
      </c>
      <c r="BF64" s="101" t="s">
        <v>438</v>
      </c>
    </row>
    <row r="65" spans="1:65" x14ac:dyDescent="0.35">
      <c r="A65" s="6" t="s">
        <v>302</v>
      </c>
      <c r="B65" s="55" t="s">
        <v>85</v>
      </c>
      <c r="C65" s="80">
        <v>45423</v>
      </c>
      <c r="D65" s="82" t="s">
        <v>77</v>
      </c>
      <c r="E65" s="82" t="s">
        <v>56</v>
      </c>
      <c r="F65" s="6" t="s">
        <v>56</v>
      </c>
      <c r="G65" s="60">
        <v>0.56597222222222221</v>
      </c>
      <c r="AN65" s="54" t="s">
        <v>50</v>
      </c>
      <c r="AO65" s="54">
        <v>1000</v>
      </c>
      <c r="AR65" s="92">
        <v>0.56944444444444442</v>
      </c>
      <c r="AS65" s="92">
        <f t="shared" si="13"/>
        <v>3.4722222222222099E-3</v>
      </c>
      <c r="AT65" s="93">
        <v>1000</v>
      </c>
      <c r="AU65" s="21">
        <v>45471</v>
      </c>
      <c r="AV65" s="37">
        <f>AU65-C65</f>
        <v>48</v>
      </c>
      <c r="AW65" s="98">
        <v>45503</v>
      </c>
      <c r="AX65" s="97">
        <v>2</v>
      </c>
      <c r="AY65" s="54" t="s">
        <v>419</v>
      </c>
      <c r="AZ65" s="54">
        <v>3</v>
      </c>
      <c r="BA65" s="57" t="s">
        <v>438</v>
      </c>
      <c r="BB65" s="57" t="s">
        <v>438</v>
      </c>
      <c r="BC65" s="57" t="s">
        <v>438</v>
      </c>
      <c r="BD65" s="57" t="s">
        <v>438</v>
      </c>
      <c r="BE65" s="101" t="s">
        <v>438</v>
      </c>
      <c r="BF65" s="101" t="s">
        <v>438</v>
      </c>
    </row>
    <row r="66" spans="1:65" x14ac:dyDescent="0.35">
      <c r="A66" s="6" t="s">
        <v>319</v>
      </c>
      <c r="B66" s="54" t="s">
        <v>85</v>
      </c>
      <c r="C66" s="80">
        <v>45444</v>
      </c>
      <c r="D66" s="82" t="s">
        <v>77</v>
      </c>
      <c r="E66" s="82" t="s">
        <v>56</v>
      </c>
      <c r="F66" s="6" t="s">
        <v>56</v>
      </c>
      <c r="AN66" s="54" t="s">
        <v>318</v>
      </c>
      <c r="AU66" s="21">
        <v>45444</v>
      </c>
      <c r="AV66" s="37"/>
      <c r="AW66" s="98">
        <v>45503</v>
      </c>
      <c r="AX66" s="97">
        <v>1</v>
      </c>
      <c r="AY66" s="54" t="s">
        <v>420</v>
      </c>
      <c r="AZ66" s="54">
        <v>3</v>
      </c>
      <c r="BA66" s="57" t="s">
        <v>438</v>
      </c>
      <c r="BB66" s="57" t="s">
        <v>438</v>
      </c>
      <c r="BC66" s="57" t="s">
        <v>438</v>
      </c>
      <c r="BD66" s="57" t="s">
        <v>438</v>
      </c>
      <c r="BE66" s="101" t="s">
        <v>438</v>
      </c>
      <c r="BF66" s="101" t="s">
        <v>438</v>
      </c>
    </row>
    <row r="67" spans="1:65" x14ac:dyDescent="0.35">
      <c r="A67" s="6" t="s">
        <v>323</v>
      </c>
      <c r="B67" s="54" t="s">
        <v>85</v>
      </c>
      <c r="C67" s="80">
        <v>45447</v>
      </c>
      <c r="D67" s="82" t="s">
        <v>77</v>
      </c>
      <c r="E67" s="82" t="s">
        <v>56</v>
      </c>
      <c r="F67" s="6" t="s">
        <v>56</v>
      </c>
      <c r="AN67" s="54" t="s">
        <v>318</v>
      </c>
      <c r="AU67" s="21">
        <v>45447</v>
      </c>
      <c r="AW67" s="98">
        <v>45503</v>
      </c>
      <c r="AX67" s="97">
        <v>1</v>
      </c>
      <c r="AY67" s="54" t="s">
        <v>421</v>
      </c>
      <c r="AZ67" s="54">
        <v>3</v>
      </c>
      <c r="BA67" s="57" t="s">
        <v>438</v>
      </c>
      <c r="BB67" s="57" t="s">
        <v>438</v>
      </c>
      <c r="BC67" s="57" t="s">
        <v>438</v>
      </c>
      <c r="BD67" s="57" t="s">
        <v>438</v>
      </c>
      <c r="BE67" s="101" t="s">
        <v>438</v>
      </c>
      <c r="BF67" s="101" t="s">
        <v>438</v>
      </c>
    </row>
    <row r="68" spans="1:65" x14ac:dyDescent="0.35">
      <c r="A68" s="6" t="s">
        <v>324</v>
      </c>
      <c r="B68" s="54" t="s">
        <v>85</v>
      </c>
      <c r="C68" s="80">
        <v>45449</v>
      </c>
      <c r="D68" s="82" t="s">
        <v>77</v>
      </c>
      <c r="E68" s="82" t="s">
        <v>56</v>
      </c>
      <c r="F68" s="6" t="s">
        <v>56</v>
      </c>
      <c r="AN68" s="54" t="s">
        <v>318</v>
      </c>
      <c r="AU68" s="21">
        <v>45449</v>
      </c>
      <c r="AW68" s="98">
        <v>45503</v>
      </c>
      <c r="AX68" s="97">
        <v>2</v>
      </c>
      <c r="AY68" s="54" t="s">
        <v>422</v>
      </c>
      <c r="AZ68" s="54">
        <v>3</v>
      </c>
      <c r="BA68" s="57" t="s">
        <v>438</v>
      </c>
      <c r="BB68" s="57" t="s">
        <v>438</v>
      </c>
      <c r="BC68" s="57" t="s">
        <v>438</v>
      </c>
      <c r="BD68" s="57" t="s">
        <v>438</v>
      </c>
      <c r="BE68" s="101" t="s">
        <v>438</v>
      </c>
      <c r="BF68" s="101" t="s">
        <v>438</v>
      </c>
    </row>
    <row r="69" spans="1:65" ht="43.5" x14ac:dyDescent="0.35">
      <c r="A69" s="8" t="s">
        <v>325</v>
      </c>
      <c r="B69" s="55"/>
      <c r="C69" s="80">
        <v>45451</v>
      </c>
      <c r="D69" s="82" t="s">
        <v>77</v>
      </c>
      <c r="E69" s="83" t="s">
        <v>211</v>
      </c>
      <c r="F69" s="6" t="s">
        <v>54</v>
      </c>
      <c r="G69" s="60">
        <v>0.34722222222222221</v>
      </c>
      <c r="H69" s="77">
        <v>51.560842000000001</v>
      </c>
      <c r="I69" s="77" t="s">
        <v>246</v>
      </c>
      <c r="J69" s="54" t="s">
        <v>245</v>
      </c>
      <c r="K69" s="41">
        <v>17.399999999999999</v>
      </c>
      <c r="L69" s="6">
        <v>8.02</v>
      </c>
      <c r="M69" s="6">
        <v>129.30000000000001</v>
      </c>
      <c r="N69" s="6">
        <v>853</v>
      </c>
      <c r="O69" s="54">
        <v>2.17</v>
      </c>
      <c r="P69" s="54">
        <v>2.08</v>
      </c>
      <c r="R69" s="85">
        <f t="shared" ref="R69:R77" si="22">AVERAGE(O69:Q69)</f>
        <v>2.125</v>
      </c>
      <c r="S69" s="75">
        <v>2E-3</v>
      </c>
      <c r="T69" s="75">
        <v>3.0000000000000001E-3</v>
      </c>
      <c r="V69" s="75">
        <f t="shared" ref="V69:V77" si="23">AVERAGE(S69:U69)</f>
        <v>2.5000000000000001E-3</v>
      </c>
      <c r="W69" s="54">
        <v>51</v>
      </c>
      <c r="AA69" s="72">
        <f t="shared" ref="AA69:AA70" si="24">IFERROR(AVERAGE(W69:Z69),0)</f>
        <v>51</v>
      </c>
      <c r="AB69" s="6">
        <v>16</v>
      </c>
      <c r="AC69" s="6">
        <v>10</v>
      </c>
      <c r="AD69" s="6" t="s">
        <v>180</v>
      </c>
      <c r="AE69" s="6" t="s">
        <v>81</v>
      </c>
      <c r="AF69" s="6">
        <v>1012</v>
      </c>
      <c r="AG69" s="6">
        <v>65</v>
      </c>
      <c r="AH69" s="69" t="s">
        <v>336</v>
      </c>
      <c r="AI69" s="69" t="s">
        <v>337</v>
      </c>
      <c r="AJ69" s="69" t="s">
        <v>338</v>
      </c>
      <c r="AK69" s="65" t="s">
        <v>85</v>
      </c>
      <c r="AL69" s="65" t="s">
        <v>85</v>
      </c>
      <c r="AM69" s="65" t="s">
        <v>85</v>
      </c>
      <c r="AN69" s="54" t="s">
        <v>46</v>
      </c>
      <c r="AO69" s="54">
        <v>1000</v>
      </c>
      <c r="AP69" s="60">
        <v>0.42708333333333331</v>
      </c>
      <c r="AQ69" s="59">
        <f t="shared" ref="AQ69:AQ78" si="25">AP69-G69</f>
        <v>7.9861111111111105E-2</v>
      </c>
      <c r="AR69" s="92">
        <v>0.45833333333333331</v>
      </c>
      <c r="AS69" s="92">
        <f t="shared" ref="AS69:AS79" si="26">AR69-G69</f>
        <v>0.1111111111111111</v>
      </c>
      <c r="AT69" s="93">
        <v>1000</v>
      </c>
    </row>
    <row r="70" spans="1:65" ht="43.5" x14ac:dyDescent="0.35">
      <c r="A70" s="8" t="s">
        <v>326</v>
      </c>
      <c r="B70" s="55"/>
      <c r="C70" s="80">
        <v>45451</v>
      </c>
      <c r="D70" s="82" t="s">
        <v>77</v>
      </c>
      <c r="E70" s="83" t="s">
        <v>211</v>
      </c>
      <c r="F70" s="6" t="s">
        <v>54</v>
      </c>
      <c r="G70" s="60">
        <v>0.34722222222222221</v>
      </c>
      <c r="H70" s="77">
        <v>51.560842000000001</v>
      </c>
      <c r="I70" s="77" t="s">
        <v>246</v>
      </c>
      <c r="J70" s="54" t="s">
        <v>245</v>
      </c>
      <c r="K70" s="41">
        <v>17.399999999999999</v>
      </c>
      <c r="L70" s="6">
        <v>8.02</v>
      </c>
      <c r="M70" s="6">
        <v>129.30000000000001</v>
      </c>
      <c r="N70" s="6">
        <v>853</v>
      </c>
      <c r="O70" s="54">
        <v>2.17</v>
      </c>
      <c r="P70" s="54">
        <v>2.08</v>
      </c>
      <c r="R70" s="85">
        <f t="shared" si="22"/>
        <v>2.125</v>
      </c>
      <c r="S70" s="75">
        <v>2E-3</v>
      </c>
      <c r="T70" s="75">
        <v>3.0000000000000001E-3</v>
      </c>
      <c r="V70" s="75">
        <f t="shared" si="23"/>
        <v>2.5000000000000001E-3</v>
      </c>
      <c r="W70" s="54">
        <v>51</v>
      </c>
      <c r="AA70" s="72">
        <f t="shared" si="24"/>
        <v>51</v>
      </c>
      <c r="AB70" s="6">
        <v>16</v>
      </c>
      <c r="AC70" s="6">
        <v>10</v>
      </c>
      <c r="AD70" s="6" t="s">
        <v>180</v>
      </c>
      <c r="AE70" s="6" t="s">
        <v>81</v>
      </c>
      <c r="AF70" s="6">
        <v>1012</v>
      </c>
      <c r="AG70" s="6">
        <v>65</v>
      </c>
      <c r="AH70" s="69" t="s">
        <v>336</v>
      </c>
      <c r="AI70" s="69" t="s">
        <v>337</v>
      </c>
      <c r="AJ70" s="69" t="s">
        <v>338</v>
      </c>
      <c r="AK70" s="65" t="s">
        <v>85</v>
      </c>
      <c r="AL70" s="65" t="s">
        <v>85</v>
      </c>
      <c r="AM70" s="65" t="s">
        <v>85</v>
      </c>
      <c r="AN70" s="54" t="s">
        <v>47</v>
      </c>
      <c r="AO70" s="54">
        <v>1000</v>
      </c>
      <c r="AP70" s="60">
        <v>0.42708333333333331</v>
      </c>
      <c r="AQ70" s="59">
        <f t="shared" si="25"/>
        <v>7.9861111111111105E-2</v>
      </c>
      <c r="AR70" s="92">
        <v>0.45833333333333331</v>
      </c>
      <c r="AS70" s="92">
        <f t="shared" si="26"/>
        <v>0.1111111111111111</v>
      </c>
      <c r="AT70" s="93">
        <v>1000</v>
      </c>
      <c r="BL70" s="18" t="s">
        <v>366</v>
      </c>
    </row>
    <row r="71" spans="1:65" ht="43.5" x14ac:dyDescent="0.35">
      <c r="A71" s="8" t="s">
        <v>327</v>
      </c>
      <c r="B71" s="55"/>
      <c r="C71" s="80">
        <v>45451</v>
      </c>
      <c r="D71" s="82" t="s">
        <v>77</v>
      </c>
      <c r="E71" s="83" t="s">
        <v>211</v>
      </c>
      <c r="F71" s="6" t="s">
        <v>54</v>
      </c>
      <c r="G71" s="60">
        <v>0.34722222222222221</v>
      </c>
      <c r="H71" s="77">
        <v>51.560842000000001</v>
      </c>
      <c r="I71" s="77" t="s">
        <v>246</v>
      </c>
      <c r="J71" s="54" t="s">
        <v>245</v>
      </c>
      <c r="K71" s="41">
        <v>17.399999999999999</v>
      </c>
      <c r="L71" s="6">
        <v>8.02</v>
      </c>
      <c r="M71" s="6">
        <v>129.30000000000001</v>
      </c>
      <c r="N71" s="6">
        <v>853</v>
      </c>
      <c r="O71" s="54">
        <v>2.17</v>
      </c>
      <c r="P71" s="54">
        <v>2.08</v>
      </c>
      <c r="R71" s="85">
        <f t="shared" si="22"/>
        <v>2.125</v>
      </c>
      <c r="S71" s="75">
        <v>2E-3</v>
      </c>
      <c r="T71" s="75">
        <v>3.0000000000000001E-3</v>
      </c>
      <c r="V71" s="75">
        <f t="shared" si="23"/>
        <v>2.5000000000000001E-3</v>
      </c>
      <c r="W71" s="54">
        <v>51</v>
      </c>
      <c r="X71" s="54">
        <v>75</v>
      </c>
      <c r="Y71" s="54">
        <v>68</v>
      </c>
      <c r="Z71" s="54">
        <v>40</v>
      </c>
      <c r="AA71" s="72">
        <f t="shared" ref="AA71:AA77" si="27">IFERROR(AVERAGE(W71:Z71),0)</f>
        <v>58.5</v>
      </c>
      <c r="AB71" s="6">
        <v>16</v>
      </c>
      <c r="AC71" s="6">
        <v>10</v>
      </c>
      <c r="AD71" s="6" t="s">
        <v>180</v>
      </c>
      <c r="AE71" s="6" t="s">
        <v>81</v>
      </c>
      <c r="AF71" s="6">
        <v>1012</v>
      </c>
      <c r="AG71" s="6">
        <v>65</v>
      </c>
      <c r="AH71" s="69" t="s">
        <v>336</v>
      </c>
      <c r="AI71" s="69" t="s">
        <v>337</v>
      </c>
      <c r="AJ71" s="69" t="s">
        <v>338</v>
      </c>
      <c r="AK71" s="65" t="s">
        <v>85</v>
      </c>
      <c r="AL71" s="65" t="s">
        <v>85</v>
      </c>
      <c r="AM71" s="65" t="s">
        <v>85</v>
      </c>
      <c r="AN71" s="54" t="s">
        <v>48</v>
      </c>
      <c r="AO71" s="54">
        <v>1000</v>
      </c>
      <c r="AP71" s="60">
        <v>0.42708333333333331</v>
      </c>
      <c r="AQ71" s="59">
        <f t="shared" si="25"/>
        <v>7.9861111111111105E-2</v>
      </c>
      <c r="AR71" s="92">
        <v>0.45833333333333331</v>
      </c>
      <c r="AS71" s="92">
        <f t="shared" si="26"/>
        <v>0.1111111111111111</v>
      </c>
      <c r="AT71" s="93">
        <v>1000</v>
      </c>
      <c r="BL71" s="18" t="s">
        <v>366</v>
      </c>
      <c r="BM71" s="18" t="s">
        <v>339</v>
      </c>
    </row>
    <row r="72" spans="1:65" ht="43.5" x14ac:dyDescent="0.35">
      <c r="A72" s="8" t="s">
        <v>328</v>
      </c>
      <c r="B72" s="55" t="s">
        <v>85</v>
      </c>
      <c r="C72" s="80">
        <v>45451</v>
      </c>
      <c r="D72" s="82" t="s">
        <v>77</v>
      </c>
      <c r="E72" s="83" t="s">
        <v>211</v>
      </c>
      <c r="F72" s="6" t="s">
        <v>89</v>
      </c>
      <c r="G72" s="60">
        <v>0.36805555555555558</v>
      </c>
      <c r="H72" s="77">
        <v>51.560868999999997</v>
      </c>
      <c r="I72" s="77" t="s">
        <v>221</v>
      </c>
      <c r="J72" s="54" t="s">
        <v>220</v>
      </c>
      <c r="K72" s="41">
        <v>15.7</v>
      </c>
      <c r="L72" s="6">
        <v>8.61</v>
      </c>
      <c r="M72" s="6">
        <v>150.30000000000001</v>
      </c>
      <c r="N72" s="6">
        <v>956</v>
      </c>
      <c r="O72" s="54">
        <v>2.66</v>
      </c>
      <c r="P72" s="54">
        <v>2.09</v>
      </c>
      <c r="R72" s="85">
        <f t="shared" si="22"/>
        <v>2.375</v>
      </c>
      <c r="S72" s="75">
        <v>4.0000000000000001E-3</v>
      </c>
      <c r="T72" s="75">
        <v>7.0000000000000001E-3</v>
      </c>
      <c r="V72" s="75">
        <f t="shared" si="23"/>
        <v>5.4999999999999997E-3</v>
      </c>
      <c r="W72" s="54">
        <v>34</v>
      </c>
      <c r="AA72" s="72">
        <f t="shared" si="27"/>
        <v>34</v>
      </c>
      <c r="AB72" s="6">
        <v>16</v>
      </c>
      <c r="AC72" s="6">
        <v>10</v>
      </c>
      <c r="AD72" s="6" t="s">
        <v>180</v>
      </c>
      <c r="AE72" s="6" t="s">
        <v>81</v>
      </c>
      <c r="AF72" s="6">
        <v>1012</v>
      </c>
      <c r="AG72" s="6">
        <v>65</v>
      </c>
      <c r="AH72" s="69" t="s">
        <v>336</v>
      </c>
      <c r="AJ72" s="69" t="s">
        <v>338</v>
      </c>
      <c r="AK72" s="65" t="s">
        <v>85</v>
      </c>
      <c r="AL72" s="65" t="s">
        <v>85</v>
      </c>
      <c r="AM72" s="65" t="s">
        <v>85</v>
      </c>
      <c r="AN72" s="54" t="s">
        <v>46</v>
      </c>
      <c r="AO72" s="54">
        <v>1000</v>
      </c>
      <c r="AP72" s="60">
        <v>0.42708333333333331</v>
      </c>
      <c r="AQ72" s="59">
        <f t="shared" si="25"/>
        <v>5.9027777777777735E-2</v>
      </c>
      <c r="AR72" s="92">
        <v>0.5</v>
      </c>
      <c r="AS72" s="92">
        <f t="shared" si="26"/>
        <v>0.13194444444444442</v>
      </c>
      <c r="AT72" s="93">
        <v>1000</v>
      </c>
      <c r="AU72" s="21">
        <v>45460</v>
      </c>
      <c r="AV72" s="37">
        <f t="shared" ref="AV72:AV79" si="28">AU72-C72</f>
        <v>9</v>
      </c>
      <c r="AW72" s="98">
        <v>45503</v>
      </c>
      <c r="AX72" s="97">
        <v>3</v>
      </c>
      <c r="AY72" s="54" t="s">
        <v>423</v>
      </c>
      <c r="AZ72" s="54">
        <v>3</v>
      </c>
      <c r="BA72" s="57" t="s">
        <v>438</v>
      </c>
      <c r="BB72" s="57" t="s">
        <v>438</v>
      </c>
      <c r="BC72" s="57" t="s">
        <v>438</v>
      </c>
      <c r="BD72" s="57" t="s">
        <v>438</v>
      </c>
      <c r="BE72" s="101" t="s">
        <v>438</v>
      </c>
      <c r="BF72" s="101" t="s">
        <v>438</v>
      </c>
      <c r="BG72" s="6" t="s">
        <v>123</v>
      </c>
      <c r="BH72" s="6">
        <v>25</v>
      </c>
      <c r="BI72" s="6">
        <v>1</v>
      </c>
      <c r="BJ72" s="54">
        <v>9</v>
      </c>
      <c r="BK72" s="54">
        <v>8</v>
      </c>
    </row>
    <row r="73" spans="1:65" ht="43.5" x14ac:dyDescent="0.35">
      <c r="A73" s="8" t="s">
        <v>329</v>
      </c>
      <c r="B73" s="55" t="s">
        <v>85</v>
      </c>
      <c r="C73" s="80">
        <v>45451</v>
      </c>
      <c r="D73" s="82" t="s">
        <v>77</v>
      </c>
      <c r="E73" s="83" t="s">
        <v>211</v>
      </c>
      <c r="F73" s="6" t="s">
        <v>89</v>
      </c>
      <c r="G73" s="60">
        <v>0.36805555555555558</v>
      </c>
      <c r="H73" s="77">
        <v>51.560868999999997</v>
      </c>
      <c r="I73" s="77" t="s">
        <v>221</v>
      </c>
      <c r="J73" s="54" t="s">
        <v>220</v>
      </c>
      <c r="K73" s="41">
        <v>15.7</v>
      </c>
      <c r="L73" s="6">
        <v>8.61</v>
      </c>
      <c r="M73" s="6">
        <v>150.30000000000001</v>
      </c>
      <c r="N73" s="6">
        <v>956</v>
      </c>
      <c r="O73" s="54">
        <v>2.66</v>
      </c>
      <c r="P73" s="54">
        <v>2.09</v>
      </c>
      <c r="R73" s="85">
        <f t="shared" si="22"/>
        <v>2.375</v>
      </c>
      <c r="S73" s="75">
        <v>4.0000000000000001E-3</v>
      </c>
      <c r="T73" s="75">
        <v>7.0000000000000001E-3</v>
      </c>
      <c r="V73" s="75">
        <f t="shared" si="23"/>
        <v>5.4999999999999997E-3</v>
      </c>
      <c r="W73" s="54">
        <v>34</v>
      </c>
      <c r="AA73" s="72">
        <f t="shared" si="27"/>
        <v>34</v>
      </c>
      <c r="AB73" s="6">
        <v>16</v>
      </c>
      <c r="AC73" s="6">
        <v>10</v>
      </c>
      <c r="AD73" s="6" t="s">
        <v>180</v>
      </c>
      <c r="AE73" s="6" t="s">
        <v>81</v>
      </c>
      <c r="AF73" s="6">
        <v>1012</v>
      </c>
      <c r="AG73" s="6">
        <v>65</v>
      </c>
      <c r="AH73" s="69" t="s">
        <v>336</v>
      </c>
      <c r="AJ73" s="69" t="s">
        <v>338</v>
      </c>
      <c r="AK73" s="65" t="s">
        <v>85</v>
      </c>
      <c r="AL73" s="65" t="s">
        <v>85</v>
      </c>
      <c r="AM73" s="65" t="s">
        <v>85</v>
      </c>
      <c r="AN73" s="54" t="s">
        <v>47</v>
      </c>
      <c r="AO73" s="54">
        <v>1000</v>
      </c>
      <c r="AP73" s="60">
        <v>0.42708333333333331</v>
      </c>
      <c r="AQ73" s="59">
        <f t="shared" si="25"/>
        <v>5.9027777777777735E-2</v>
      </c>
      <c r="AR73" s="92">
        <v>0.5</v>
      </c>
      <c r="AS73" s="92">
        <f t="shared" si="26"/>
        <v>0.13194444444444442</v>
      </c>
      <c r="AT73" s="93">
        <v>1000</v>
      </c>
      <c r="AU73" s="21">
        <v>45460</v>
      </c>
      <c r="AV73" s="37">
        <f t="shared" si="28"/>
        <v>9</v>
      </c>
      <c r="AW73" s="98">
        <v>45503</v>
      </c>
      <c r="AX73" s="97">
        <v>3</v>
      </c>
      <c r="AY73" s="54" t="s">
        <v>424</v>
      </c>
      <c r="AZ73" s="54">
        <v>3</v>
      </c>
      <c r="BA73" s="57">
        <v>29.341557999999999</v>
      </c>
      <c r="BB73" s="57">
        <v>28.942920000000001</v>
      </c>
      <c r="BC73" s="57">
        <v>29.186111</v>
      </c>
      <c r="BD73" s="57">
        <v>29.156863000000001</v>
      </c>
      <c r="BE73" s="101">
        <v>2.6451086680031701</v>
      </c>
      <c r="BF73" s="101">
        <f>LOG10(10^BE73*1000/AT73)</f>
        <v>2.6451086680031701</v>
      </c>
      <c r="BG73" s="6" t="s">
        <v>123</v>
      </c>
      <c r="BH73" s="6">
        <v>25</v>
      </c>
      <c r="BI73" s="6">
        <v>1</v>
      </c>
      <c r="BJ73" s="54">
        <v>9</v>
      </c>
      <c r="BK73" s="54">
        <v>8</v>
      </c>
      <c r="BL73" s="18" t="s">
        <v>366</v>
      </c>
    </row>
    <row r="74" spans="1:65" ht="43.5" x14ac:dyDescent="0.35">
      <c r="A74" s="8" t="s">
        <v>330</v>
      </c>
      <c r="B74" s="55" t="s">
        <v>85</v>
      </c>
      <c r="C74" s="80">
        <v>45451</v>
      </c>
      <c r="D74" s="82" t="s">
        <v>77</v>
      </c>
      <c r="E74" s="83" t="s">
        <v>211</v>
      </c>
      <c r="F74" s="6" t="s">
        <v>89</v>
      </c>
      <c r="G74" s="60">
        <v>0.36805555555555558</v>
      </c>
      <c r="H74" s="77">
        <v>51.560868999999997</v>
      </c>
      <c r="I74" s="77" t="s">
        <v>221</v>
      </c>
      <c r="J74" s="54" t="s">
        <v>220</v>
      </c>
      <c r="K74" s="41">
        <v>15.7</v>
      </c>
      <c r="L74" s="6">
        <v>8.61</v>
      </c>
      <c r="M74" s="6">
        <v>150.30000000000001</v>
      </c>
      <c r="N74" s="6">
        <v>956</v>
      </c>
      <c r="O74" s="54">
        <v>2.66</v>
      </c>
      <c r="P74" s="54">
        <v>2.09</v>
      </c>
      <c r="R74" s="85">
        <f t="shared" si="22"/>
        <v>2.375</v>
      </c>
      <c r="S74" s="75">
        <v>4.0000000000000001E-3</v>
      </c>
      <c r="T74" s="75">
        <v>7.0000000000000001E-3</v>
      </c>
      <c r="V74" s="75">
        <f t="shared" si="23"/>
        <v>5.4999999999999997E-3</v>
      </c>
      <c r="W74" s="54">
        <v>34</v>
      </c>
      <c r="X74" s="54">
        <v>42</v>
      </c>
      <c r="Y74" s="54">
        <v>59</v>
      </c>
      <c r="Z74" s="54">
        <v>57</v>
      </c>
      <c r="AA74" s="72">
        <f t="shared" si="27"/>
        <v>48</v>
      </c>
      <c r="AB74" s="6">
        <v>16</v>
      </c>
      <c r="AC74" s="6">
        <v>10</v>
      </c>
      <c r="AD74" s="6" t="s">
        <v>180</v>
      </c>
      <c r="AE74" s="6" t="s">
        <v>81</v>
      </c>
      <c r="AF74" s="6">
        <v>1012</v>
      </c>
      <c r="AG74" s="6">
        <v>65</v>
      </c>
      <c r="AH74" s="69" t="s">
        <v>336</v>
      </c>
      <c r="AJ74" s="69" t="s">
        <v>338</v>
      </c>
      <c r="AK74" s="65" t="s">
        <v>85</v>
      </c>
      <c r="AL74" s="65" t="s">
        <v>85</v>
      </c>
      <c r="AM74" s="65" t="s">
        <v>85</v>
      </c>
      <c r="AN74" s="54" t="s">
        <v>48</v>
      </c>
      <c r="AO74" s="54">
        <v>1000</v>
      </c>
      <c r="AP74" s="60">
        <v>0.42708333333333331</v>
      </c>
      <c r="AQ74" s="59">
        <f t="shared" si="25"/>
        <v>5.9027777777777735E-2</v>
      </c>
      <c r="AR74" s="92">
        <v>0.5</v>
      </c>
      <c r="AS74" s="92">
        <f t="shared" si="26"/>
        <v>0.13194444444444442</v>
      </c>
      <c r="AT74" s="93">
        <v>1000</v>
      </c>
      <c r="AU74" s="21">
        <v>45460</v>
      </c>
      <c r="AV74" s="37">
        <f t="shared" si="28"/>
        <v>9</v>
      </c>
      <c r="AW74" s="98">
        <v>45503</v>
      </c>
      <c r="AX74" s="97">
        <v>3</v>
      </c>
      <c r="AY74" s="54" t="s">
        <v>425</v>
      </c>
      <c r="AZ74" s="54">
        <v>3</v>
      </c>
      <c r="BA74" s="57">
        <v>34.646299999999997</v>
      </c>
      <c r="BB74" s="57">
        <v>34.032449999999997</v>
      </c>
      <c r="BC74" s="57" t="s">
        <v>438</v>
      </c>
      <c r="BD74" s="57">
        <v>34.339374999999997</v>
      </c>
      <c r="BE74" s="101">
        <v>1.0373074887079199</v>
      </c>
      <c r="BF74" s="101">
        <f>LOG10(10^BE74*1000/AT74)</f>
        <v>1.0373074887079199</v>
      </c>
      <c r="BG74" s="6" t="s">
        <v>123</v>
      </c>
      <c r="BH74" s="6">
        <v>25</v>
      </c>
      <c r="BI74" s="6">
        <v>1</v>
      </c>
      <c r="BJ74" s="54">
        <v>9</v>
      </c>
      <c r="BK74" s="54">
        <v>8</v>
      </c>
      <c r="BL74" s="18" t="s">
        <v>366</v>
      </c>
      <c r="BM74" s="18" t="s">
        <v>437</v>
      </c>
    </row>
    <row r="75" spans="1:65" ht="43.5" x14ac:dyDescent="0.35">
      <c r="A75" s="8" t="s">
        <v>331</v>
      </c>
      <c r="B75" s="55"/>
      <c r="C75" s="80">
        <v>45451</v>
      </c>
      <c r="D75" s="82" t="s">
        <v>77</v>
      </c>
      <c r="E75" s="83" t="s">
        <v>211</v>
      </c>
      <c r="F75" s="6" t="s">
        <v>55</v>
      </c>
      <c r="G75" s="60">
        <v>0.3888888888888889</v>
      </c>
      <c r="H75" s="77" t="s">
        <v>94</v>
      </c>
      <c r="I75" s="77" t="s">
        <v>95</v>
      </c>
      <c r="J75" s="54" t="s">
        <v>93</v>
      </c>
      <c r="K75" s="41">
        <v>15.5</v>
      </c>
      <c r="L75" s="6">
        <v>8.31</v>
      </c>
      <c r="M75" s="6">
        <v>162.1</v>
      </c>
      <c r="N75" s="6">
        <v>957</v>
      </c>
      <c r="O75" s="54">
        <v>2.1800000000000002</v>
      </c>
      <c r="P75" s="54">
        <v>3.16</v>
      </c>
      <c r="R75" s="85">
        <f t="shared" si="22"/>
        <v>2.67</v>
      </c>
      <c r="S75" s="75">
        <v>6.0000000000000001E-3</v>
      </c>
      <c r="T75" s="75">
        <v>4.0000000000000001E-3</v>
      </c>
      <c r="V75" s="75">
        <f t="shared" si="23"/>
        <v>5.0000000000000001E-3</v>
      </c>
      <c r="W75" s="54">
        <v>20</v>
      </c>
      <c r="AA75" s="72">
        <f t="shared" si="27"/>
        <v>20</v>
      </c>
      <c r="AB75" s="6">
        <v>16</v>
      </c>
      <c r="AC75" s="6">
        <v>10</v>
      </c>
      <c r="AD75" s="6" t="s">
        <v>180</v>
      </c>
      <c r="AE75" s="6" t="s">
        <v>81</v>
      </c>
      <c r="AF75" s="6">
        <v>1012</v>
      </c>
      <c r="AG75" s="6">
        <v>65</v>
      </c>
      <c r="AH75" s="69" t="s">
        <v>336</v>
      </c>
      <c r="AJ75" s="69" t="s">
        <v>338</v>
      </c>
      <c r="AK75" s="65" t="s">
        <v>85</v>
      </c>
      <c r="AL75" s="65" t="s">
        <v>85</v>
      </c>
      <c r="AM75" s="65" t="s">
        <v>85</v>
      </c>
      <c r="AN75" s="54" t="s">
        <v>46</v>
      </c>
      <c r="AO75" s="54">
        <v>1000</v>
      </c>
      <c r="AP75" s="60">
        <v>0.42708333333333331</v>
      </c>
      <c r="AQ75" s="59">
        <f t="shared" si="25"/>
        <v>3.819444444444442E-2</v>
      </c>
      <c r="AR75" s="92">
        <v>0.54166666666666663</v>
      </c>
      <c r="AS75" s="92">
        <f t="shared" si="26"/>
        <v>0.15277777777777773</v>
      </c>
      <c r="AT75" s="93">
        <v>900</v>
      </c>
      <c r="AU75" s="21">
        <v>45460</v>
      </c>
      <c r="AV75" s="37">
        <f t="shared" si="28"/>
        <v>9</v>
      </c>
    </row>
    <row r="76" spans="1:65" ht="43.5" x14ac:dyDescent="0.35">
      <c r="A76" s="8" t="s">
        <v>332</v>
      </c>
      <c r="B76" s="55"/>
      <c r="C76" s="80">
        <v>45451</v>
      </c>
      <c r="D76" s="82" t="s">
        <v>77</v>
      </c>
      <c r="E76" s="83" t="s">
        <v>211</v>
      </c>
      <c r="F76" s="6" t="s">
        <v>55</v>
      </c>
      <c r="G76" s="60">
        <v>0.3888888888888889</v>
      </c>
      <c r="H76" s="77" t="s">
        <v>94</v>
      </c>
      <c r="I76" s="77" t="s">
        <v>95</v>
      </c>
      <c r="J76" s="54" t="s">
        <v>93</v>
      </c>
      <c r="K76" s="41">
        <v>15.5</v>
      </c>
      <c r="L76" s="6">
        <v>8.31</v>
      </c>
      <c r="M76" s="6">
        <v>162.1</v>
      </c>
      <c r="N76" s="6">
        <v>957</v>
      </c>
      <c r="O76" s="54">
        <v>2.1800000000000002</v>
      </c>
      <c r="P76" s="54">
        <v>3.16</v>
      </c>
      <c r="R76" s="85">
        <f t="shared" si="22"/>
        <v>2.67</v>
      </c>
      <c r="S76" s="75">
        <v>6.0000000000000001E-3</v>
      </c>
      <c r="T76" s="75">
        <v>4.0000000000000001E-3</v>
      </c>
      <c r="V76" s="75">
        <f t="shared" si="23"/>
        <v>5.0000000000000001E-3</v>
      </c>
      <c r="W76" s="54">
        <v>20</v>
      </c>
      <c r="AA76" s="72">
        <f t="shared" si="27"/>
        <v>20</v>
      </c>
      <c r="AB76" s="6">
        <v>16</v>
      </c>
      <c r="AC76" s="6">
        <v>10</v>
      </c>
      <c r="AD76" s="6" t="s">
        <v>180</v>
      </c>
      <c r="AE76" s="6" t="s">
        <v>81</v>
      </c>
      <c r="AF76" s="6">
        <v>1012</v>
      </c>
      <c r="AG76" s="6">
        <v>65</v>
      </c>
      <c r="AH76" s="69" t="s">
        <v>336</v>
      </c>
      <c r="AJ76" s="69" t="s">
        <v>338</v>
      </c>
      <c r="AK76" s="65" t="s">
        <v>85</v>
      </c>
      <c r="AL76" s="65" t="s">
        <v>85</v>
      </c>
      <c r="AM76" s="65" t="s">
        <v>85</v>
      </c>
      <c r="AN76" s="54" t="s">
        <v>47</v>
      </c>
      <c r="AO76" s="54">
        <v>1000</v>
      </c>
      <c r="AP76" s="60">
        <v>0.42708333333333331</v>
      </c>
      <c r="AQ76" s="59">
        <f t="shared" si="25"/>
        <v>3.819444444444442E-2</v>
      </c>
      <c r="AR76" s="92">
        <v>0.54166666666666663</v>
      </c>
      <c r="AS76" s="92">
        <f t="shared" si="26"/>
        <v>0.15277777777777773</v>
      </c>
      <c r="AT76" s="93">
        <v>950</v>
      </c>
      <c r="AU76" s="21">
        <v>45460</v>
      </c>
      <c r="AV76" s="37">
        <f t="shared" si="28"/>
        <v>9</v>
      </c>
      <c r="BL76" s="18" t="s">
        <v>366</v>
      </c>
    </row>
    <row r="77" spans="1:65" ht="43.5" x14ac:dyDescent="0.35">
      <c r="A77" s="8" t="s">
        <v>333</v>
      </c>
      <c r="B77" s="55"/>
      <c r="C77" s="80">
        <v>45451</v>
      </c>
      <c r="D77" s="82" t="s">
        <v>77</v>
      </c>
      <c r="E77" s="83" t="s">
        <v>211</v>
      </c>
      <c r="F77" s="6" t="s">
        <v>55</v>
      </c>
      <c r="G77" s="60">
        <v>0.3888888888888889</v>
      </c>
      <c r="H77" s="77" t="s">
        <v>94</v>
      </c>
      <c r="I77" s="77" t="s">
        <v>95</v>
      </c>
      <c r="J77" s="54" t="s">
        <v>93</v>
      </c>
      <c r="K77" s="41">
        <v>15.5</v>
      </c>
      <c r="L77" s="6">
        <v>8.31</v>
      </c>
      <c r="M77" s="6">
        <v>162.1</v>
      </c>
      <c r="N77" s="6">
        <v>957</v>
      </c>
      <c r="O77" s="54">
        <v>2.1800000000000002</v>
      </c>
      <c r="P77" s="54">
        <v>3.16</v>
      </c>
      <c r="R77" s="85">
        <f t="shared" si="22"/>
        <v>2.67</v>
      </c>
      <c r="S77" s="75">
        <v>6.0000000000000001E-3</v>
      </c>
      <c r="T77" s="75">
        <v>4.0000000000000001E-3</v>
      </c>
      <c r="V77" s="75">
        <f t="shared" si="23"/>
        <v>5.0000000000000001E-3</v>
      </c>
      <c r="W77" s="54">
        <v>20</v>
      </c>
      <c r="X77" s="54">
        <v>20</v>
      </c>
      <c r="Y77" s="54">
        <v>29</v>
      </c>
      <c r="Z77" s="54">
        <v>38</v>
      </c>
      <c r="AA77" s="72">
        <f t="shared" si="27"/>
        <v>26.75</v>
      </c>
      <c r="AB77" s="6">
        <v>16</v>
      </c>
      <c r="AC77" s="6">
        <v>10</v>
      </c>
      <c r="AD77" s="6" t="s">
        <v>180</v>
      </c>
      <c r="AE77" s="6" t="s">
        <v>81</v>
      </c>
      <c r="AF77" s="6">
        <v>1012</v>
      </c>
      <c r="AG77" s="6">
        <v>65</v>
      </c>
      <c r="AH77" s="69" t="s">
        <v>336</v>
      </c>
      <c r="AJ77" s="69" t="s">
        <v>338</v>
      </c>
      <c r="AK77" s="65" t="s">
        <v>85</v>
      </c>
      <c r="AL77" s="65" t="s">
        <v>85</v>
      </c>
      <c r="AM77" s="65" t="s">
        <v>85</v>
      </c>
      <c r="AN77" s="54" t="s">
        <v>48</v>
      </c>
      <c r="AO77" s="54">
        <v>1000</v>
      </c>
      <c r="AP77" s="60">
        <v>0.42708333333333331</v>
      </c>
      <c r="AQ77" s="59">
        <f t="shared" si="25"/>
        <v>3.819444444444442E-2</v>
      </c>
      <c r="AR77" s="92">
        <v>0.54166666666666663</v>
      </c>
      <c r="AS77" s="92">
        <f t="shared" si="26"/>
        <v>0.15277777777777773</v>
      </c>
      <c r="AT77" s="93">
        <v>850</v>
      </c>
      <c r="AU77" s="21">
        <v>45460</v>
      </c>
      <c r="AV77" s="37">
        <f t="shared" si="28"/>
        <v>9</v>
      </c>
      <c r="BL77" s="18" t="s">
        <v>366</v>
      </c>
    </row>
    <row r="78" spans="1:65" x14ac:dyDescent="0.35">
      <c r="A78" s="6" t="s">
        <v>334</v>
      </c>
      <c r="B78" s="55" t="s">
        <v>85</v>
      </c>
      <c r="C78" s="80">
        <v>45451</v>
      </c>
      <c r="D78" s="82" t="s">
        <v>77</v>
      </c>
      <c r="E78" s="82" t="s">
        <v>56</v>
      </c>
      <c r="F78" s="6" t="s">
        <v>56</v>
      </c>
      <c r="G78" s="60">
        <v>0.40277777777777779</v>
      </c>
      <c r="R78" s="85"/>
      <c r="AN78" s="54" t="s">
        <v>49</v>
      </c>
      <c r="AO78" s="54">
        <v>1000</v>
      </c>
      <c r="AP78" s="60">
        <v>0.42708333333333331</v>
      </c>
      <c r="AQ78" s="59">
        <f t="shared" si="25"/>
        <v>2.4305555555555525E-2</v>
      </c>
      <c r="AR78" s="92">
        <v>0.57638888888888884</v>
      </c>
      <c r="AS78" s="92">
        <f t="shared" si="26"/>
        <v>0.17361111111111105</v>
      </c>
      <c r="AT78" s="93">
        <v>1000</v>
      </c>
      <c r="AU78" s="21">
        <v>45471</v>
      </c>
      <c r="AV78" s="37">
        <f t="shared" si="28"/>
        <v>20</v>
      </c>
      <c r="AW78" s="98">
        <v>45503</v>
      </c>
      <c r="AX78" s="97">
        <v>3</v>
      </c>
      <c r="AY78" s="54" t="s">
        <v>426</v>
      </c>
      <c r="AZ78" s="54">
        <v>3</v>
      </c>
      <c r="BA78" s="57" t="s">
        <v>438</v>
      </c>
      <c r="BB78" s="57" t="s">
        <v>438</v>
      </c>
      <c r="BC78" s="57" t="s">
        <v>438</v>
      </c>
      <c r="BD78" s="57" t="s">
        <v>438</v>
      </c>
      <c r="BE78" s="101" t="s">
        <v>438</v>
      </c>
      <c r="BF78" s="101" t="s">
        <v>438</v>
      </c>
    </row>
    <row r="79" spans="1:65" x14ac:dyDescent="0.35">
      <c r="A79" s="6" t="s">
        <v>335</v>
      </c>
      <c r="B79" s="55" t="s">
        <v>85</v>
      </c>
      <c r="C79" s="80">
        <v>45451</v>
      </c>
      <c r="D79" s="82" t="s">
        <v>77</v>
      </c>
      <c r="E79" s="82" t="s">
        <v>56</v>
      </c>
      <c r="F79" s="6" t="s">
        <v>56</v>
      </c>
      <c r="G79" s="60">
        <v>0.58333333333333337</v>
      </c>
      <c r="AN79" s="54" t="s">
        <v>50</v>
      </c>
      <c r="AO79" s="54">
        <v>1000</v>
      </c>
      <c r="AR79" s="92">
        <v>0.58680555555555558</v>
      </c>
      <c r="AS79" s="92">
        <f t="shared" si="26"/>
        <v>3.4722222222222099E-3</v>
      </c>
      <c r="AT79" s="93">
        <v>1000</v>
      </c>
      <c r="AU79" s="21">
        <v>45471</v>
      </c>
      <c r="AV79" s="37">
        <f t="shared" si="28"/>
        <v>20</v>
      </c>
      <c r="AW79" s="98">
        <v>45503</v>
      </c>
      <c r="AX79" s="97">
        <v>3</v>
      </c>
      <c r="AY79" s="54" t="s">
        <v>427</v>
      </c>
      <c r="AZ79" s="54">
        <v>3</v>
      </c>
      <c r="BA79" s="57" t="s">
        <v>438</v>
      </c>
      <c r="BB79" s="57" t="s">
        <v>438</v>
      </c>
      <c r="BC79" s="57" t="s">
        <v>438</v>
      </c>
      <c r="BD79" s="57" t="s">
        <v>438</v>
      </c>
      <c r="BE79" s="101" t="s">
        <v>438</v>
      </c>
      <c r="BF79" s="101" t="s">
        <v>438</v>
      </c>
    </row>
    <row r="80" spans="1:65" x14ac:dyDescent="0.35">
      <c r="A80" s="6" t="s">
        <v>340</v>
      </c>
      <c r="B80" s="54" t="s">
        <v>85</v>
      </c>
      <c r="D80" s="82" t="s">
        <v>77</v>
      </c>
      <c r="E80" s="82" t="s">
        <v>56</v>
      </c>
      <c r="F80" s="6" t="s">
        <v>56</v>
      </c>
      <c r="AN80" s="54" t="s">
        <v>318</v>
      </c>
      <c r="AU80" s="21">
        <v>45460</v>
      </c>
      <c r="AW80" s="98">
        <v>45503</v>
      </c>
      <c r="AX80" s="97">
        <v>2</v>
      </c>
      <c r="AY80" s="54" t="s">
        <v>428</v>
      </c>
      <c r="AZ80" s="54">
        <v>3</v>
      </c>
      <c r="BA80" s="57" t="s">
        <v>438</v>
      </c>
      <c r="BB80" s="57" t="s">
        <v>438</v>
      </c>
      <c r="BC80" s="57" t="s">
        <v>438</v>
      </c>
      <c r="BD80" s="57" t="s">
        <v>438</v>
      </c>
      <c r="BE80" s="101" t="s">
        <v>438</v>
      </c>
      <c r="BF80" s="101" t="s">
        <v>438</v>
      </c>
    </row>
    <row r="81" spans="1:64" x14ac:dyDescent="0.35">
      <c r="A81" s="6" t="s">
        <v>341</v>
      </c>
      <c r="B81" s="54" t="s">
        <v>85</v>
      </c>
      <c r="D81" s="82" t="s">
        <v>77</v>
      </c>
      <c r="E81" s="82" t="s">
        <v>56</v>
      </c>
      <c r="F81" s="6" t="s">
        <v>56</v>
      </c>
      <c r="AN81" s="54" t="s">
        <v>318</v>
      </c>
      <c r="AU81" s="21">
        <v>45471</v>
      </c>
      <c r="AW81" s="98">
        <v>45503</v>
      </c>
      <c r="AX81" s="97">
        <v>2</v>
      </c>
      <c r="AY81" s="54" t="s">
        <v>429</v>
      </c>
      <c r="AZ81" s="54">
        <v>3</v>
      </c>
      <c r="BA81" s="57" t="s">
        <v>438</v>
      </c>
      <c r="BB81" s="57" t="s">
        <v>438</v>
      </c>
      <c r="BC81" s="57" t="s">
        <v>438</v>
      </c>
      <c r="BD81" s="57" t="s">
        <v>438</v>
      </c>
      <c r="BE81" s="101" t="s">
        <v>438</v>
      </c>
      <c r="BF81" s="101" t="s">
        <v>438</v>
      </c>
    </row>
    <row r="82" spans="1:64" ht="29" x14ac:dyDescent="0.35">
      <c r="A82" s="6" t="s">
        <v>347</v>
      </c>
      <c r="B82" s="54" t="s">
        <v>85</v>
      </c>
      <c r="C82" s="80">
        <v>45395</v>
      </c>
      <c r="D82" s="82" t="s">
        <v>77</v>
      </c>
      <c r="E82" s="82" t="s">
        <v>56</v>
      </c>
      <c r="F82" s="6" t="s">
        <v>56</v>
      </c>
      <c r="AU82" s="21">
        <v>45478</v>
      </c>
      <c r="AV82" s="37">
        <f>AU82-C82</f>
        <v>83</v>
      </c>
      <c r="BL82" s="18" t="s">
        <v>351</v>
      </c>
    </row>
    <row r="83" spans="1:64" ht="29" x14ac:dyDescent="0.35">
      <c r="A83" s="6" t="s">
        <v>348</v>
      </c>
      <c r="B83" s="54" t="s">
        <v>85</v>
      </c>
      <c r="C83" s="80">
        <v>45395</v>
      </c>
      <c r="D83" s="82" t="s">
        <v>77</v>
      </c>
      <c r="E83" s="82" t="s">
        <v>56</v>
      </c>
      <c r="F83" s="6" t="s">
        <v>56</v>
      </c>
      <c r="AU83" s="21">
        <v>45478</v>
      </c>
      <c r="AV83" s="37">
        <f>AU83-C83</f>
        <v>83</v>
      </c>
      <c r="BL83" s="18" t="s">
        <v>352</v>
      </c>
    </row>
    <row r="84" spans="1:64" ht="29" x14ac:dyDescent="0.35">
      <c r="A84" s="6" t="s">
        <v>349</v>
      </c>
      <c r="B84" s="54" t="s">
        <v>85</v>
      </c>
      <c r="C84" s="80">
        <v>45395</v>
      </c>
      <c r="D84" s="82" t="s">
        <v>77</v>
      </c>
      <c r="E84" s="82" t="s">
        <v>56</v>
      </c>
      <c r="F84" s="6" t="s">
        <v>56</v>
      </c>
      <c r="AU84" s="21">
        <v>45478</v>
      </c>
      <c r="AV84" s="37">
        <f>AU84-C84</f>
        <v>83</v>
      </c>
      <c r="BL84" s="18" t="s">
        <v>353</v>
      </c>
    </row>
    <row r="85" spans="1:64" x14ac:dyDescent="0.35">
      <c r="A85" s="6" t="s">
        <v>346</v>
      </c>
      <c r="B85" s="54" t="s">
        <v>85</v>
      </c>
      <c r="D85" s="82" t="s">
        <v>77</v>
      </c>
      <c r="E85" s="82" t="s">
        <v>56</v>
      </c>
      <c r="F85" s="6" t="s">
        <v>56</v>
      </c>
      <c r="AN85" s="54" t="s">
        <v>318</v>
      </c>
      <c r="AU85" s="21">
        <v>45478</v>
      </c>
      <c r="AW85" s="98">
        <v>45503</v>
      </c>
      <c r="AX85" s="97">
        <v>3</v>
      </c>
      <c r="AY85" s="54" t="s">
        <v>430</v>
      </c>
      <c r="AZ85" s="54">
        <v>3</v>
      </c>
      <c r="BA85" s="57">
        <v>33.649692999999999</v>
      </c>
      <c r="BB85" s="57">
        <v>33.871110000000002</v>
      </c>
      <c r="BC85" s="57">
        <v>33.463585000000002</v>
      </c>
      <c r="BD85" s="57">
        <v>33.661462666666701</v>
      </c>
      <c r="BE85" s="101">
        <v>1.2476202190965999</v>
      </c>
      <c r="BF85" s="101">
        <f>BE85</f>
        <v>1.2476202190965999</v>
      </c>
    </row>
    <row r="86" spans="1:64" ht="87" x14ac:dyDescent="0.35">
      <c r="A86" s="8" t="s">
        <v>355</v>
      </c>
      <c r="B86" s="54" t="s">
        <v>85</v>
      </c>
      <c r="C86" s="80">
        <v>45486</v>
      </c>
      <c r="D86" s="82" t="s">
        <v>77</v>
      </c>
      <c r="E86" s="82" t="s">
        <v>211</v>
      </c>
      <c r="F86" s="6" t="s">
        <v>89</v>
      </c>
      <c r="G86" s="60">
        <v>0.35069444444444442</v>
      </c>
      <c r="H86" s="77">
        <v>51.560868999999997</v>
      </c>
      <c r="I86" s="77" t="s">
        <v>221</v>
      </c>
      <c r="J86" s="54" t="s">
        <v>220</v>
      </c>
      <c r="K86" s="41">
        <v>18.100000000000001</v>
      </c>
      <c r="L86" s="6">
        <v>7.8</v>
      </c>
      <c r="M86" s="6">
        <v>121</v>
      </c>
      <c r="N86" s="6">
        <v>900</v>
      </c>
      <c r="O86" s="54">
        <v>1.57</v>
      </c>
      <c r="P86" s="54">
        <v>1.58</v>
      </c>
      <c r="Q86" s="54">
        <v>1.56</v>
      </c>
      <c r="R86" s="85">
        <f>AVERAGE(O86:Q86)</f>
        <v>1.5700000000000003</v>
      </c>
      <c r="S86" s="75">
        <v>4.0000000000000001E-3</v>
      </c>
      <c r="T86" s="75">
        <v>4.0000000000000001E-3</v>
      </c>
      <c r="U86" s="75">
        <v>3.0000000000000001E-3</v>
      </c>
      <c r="V86" s="75">
        <f>AVERAGE(S86:U86)</f>
        <v>3.6666666666666666E-3</v>
      </c>
      <c r="W86" s="54">
        <v>43</v>
      </c>
      <c r="AA86" s="72">
        <f t="shared" ref="AA86" si="29">IFERROR(AVERAGE(W86:Z86),0)</f>
        <v>43</v>
      </c>
      <c r="AB86" s="6">
        <v>15</v>
      </c>
      <c r="AC86" s="6">
        <v>6</v>
      </c>
      <c r="AD86" s="6" t="s">
        <v>26</v>
      </c>
      <c r="AE86" s="6" t="s">
        <v>81</v>
      </c>
      <c r="AF86" s="6">
        <v>1014</v>
      </c>
      <c r="AG86" s="6">
        <v>65</v>
      </c>
      <c r="AH86" s="69" t="s">
        <v>360</v>
      </c>
      <c r="AJ86" s="69" t="s">
        <v>361</v>
      </c>
      <c r="AK86" s="65" t="s">
        <v>85</v>
      </c>
      <c r="AL86" s="65" t="s">
        <v>85</v>
      </c>
      <c r="AM86" s="65" t="s">
        <v>85</v>
      </c>
      <c r="AN86" s="54" t="s">
        <v>46</v>
      </c>
      <c r="AO86" s="54">
        <v>1000</v>
      </c>
      <c r="AP86" s="60">
        <v>0.3888888888888889</v>
      </c>
      <c r="AQ86" s="59">
        <f>AP86-G86</f>
        <v>3.8194444444444475E-2</v>
      </c>
      <c r="AR86" s="92">
        <v>0.41666666666666669</v>
      </c>
      <c r="AS86" s="92">
        <f>AR86-G86</f>
        <v>6.5972222222222265E-2</v>
      </c>
      <c r="AT86" s="93">
        <v>800</v>
      </c>
      <c r="AU86" s="21">
        <v>45492</v>
      </c>
      <c r="AV86" s="37">
        <f>AU86-C86</f>
        <v>6</v>
      </c>
      <c r="AW86" s="98">
        <v>45503</v>
      </c>
      <c r="AX86" s="97">
        <v>3</v>
      </c>
      <c r="AY86" s="54" t="s">
        <v>431</v>
      </c>
      <c r="AZ86" s="54">
        <v>3</v>
      </c>
      <c r="BA86" s="57" t="s">
        <v>438</v>
      </c>
      <c r="BB86" s="57" t="s">
        <v>438</v>
      </c>
      <c r="BC86" s="57" t="s">
        <v>438</v>
      </c>
      <c r="BD86" s="57" t="s">
        <v>438</v>
      </c>
      <c r="BE86" s="101" t="s">
        <v>438</v>
      </c>
      <c r="BF86" s="101" t="s">
        <v>438</v>
      </c>
      <c r="BG86" s="6" t="s">
        <v>123</v>
      </c>
      <c r="BH86" s="6">
        <v>15</v>
      </c>
      <c r="BI86" s="6">
        <v>1</v>
      </c>
      <c r="BJ86" s="54">
        <v>13</v>
      </c>
      <c r="BK86" s="54">
        <v>9</v>
      </c>
    </row>
    <row r="87" spans="1:64" ht="87" x14ac:dyDescent="0.35">
      <c r="A87" s="8" t="s">
        <v>356</v>
      </c>
      <c r="B87" s="54" t="s">
        <v>85</v>
      </c>
      <c r="C87" s="80">
        <v>45486</v>
      </c>
      <c r="D87" s="82" t="s">
        <v>77</v>
      </c>
      <c r="E87" s="82" t="s">
        <v>211</v>
      </c>
      <c r="F87" s="6" t="s">
        <v>89</v>
      </c>
      <c r="G87" s="60">
        <v>0.35069444444444442</v>
      </c>
      <c r="H87" s="77">
        <v>51.560868999999997</v>
      </c>
      <c r="I87" s="77" t="s">
        <v>221</v>
      </c>
      <c r="J87" s="54" t="s">
        <v>220</v>
      </c>
      <c r="K87" s="41">
        <v>18.100000000000001</v>
      </c>
      <c r="L87" s="6">
        <v>7.8</v>
      </c>
      <c r="M87" s="6">
        <v>121</v>
      </c>
      <c r="N87" s="6">
        <v>900</v>
      </c>
      <c r="O87" s="54">
        <v>1.57</v>
      </c>
      <c r="P87" s="54">
        <v>1.58</v>
      </c>
      <c r="Q87" s="54">
        <v>1.56</v>
      </c>
      <c r="R87" s="85">
        <f>AVERAGE(O87:Q87)</f>
        <v>1.5700000000000003</v>
      </c>
      <c r="S87" s="75">
        <v>4.0000000000000001E-3</v>
      </c>
      <c r="T87" s="75">
        <v>4.0000000000000001E-3</v>
      </c>
      <c r="U87" s="75">
        <v>3.0000000000000001E-3</v>
      </c>
      <c r="V87" s="75">
        <f>AVERAGE(S87:U87)</f>
        <v>3.6666666666666666E-3</v>
      </c>
      <c r="W87" s="54">
        <v>43</v>
      </c>
      <c r="AA87" s="72">
        <f t="shared" ref="AA87" si="30">IFERROR(AVERAGE(W87:Z87),0)</f>
        <v>43</v>
      </c>
      <c r="AB87" s="6">
        <v>15</v>
      </c>
      <c r="AC87" s="6">
        <v>6</v>
      </c>
      <c r="AD87" s="6" t="s">
        <v>26</v>
      </c>
      <c r="AE87" s="6" t="s">
        <v>81</v>
      </c>
      <c r="AF87" s="6">
        <v>1014</v>
      </c>
      <c r="AG87" s="6">
        <v>65</v>
      </c>
      <c r="AH87" s="69" t="s">
        <v>360</v>
      </c>
      <c r="AJ87" s="69" t="s">
        <v>361</v>
      </c>
      <c r="AK87" s="65" t="s">
        <v>85</v>
      </c>
      <c r="AL87" s="65" t="s">
        <v>85</v>
      </c>
      <c r="AM87" s="65" t="s">
        <v>85</v>
      </c>
      <c r="AN87" s="54" t="s">
        <v>47</v>
      </c>
      <c r="AO87" s="54">
        <v>1000</v>
      </c>
      <c r="AP87" s="60">
        <v>0.3888888888888889</v>
      </c>
      <c r="AQ87" s="59">
        <f>AP87-G87</f>
        <v>3.8194444444444475E-2</v>
      </c>
      <c r="AR87" s="92">
        <v>0.41666666666666669</v>
      </c>
      <c r="AS87" s="92">
        <f>AR87-G87</f>
        <v>6.5972222222222265E-2</v>
      </c>
      <c r="AT87" s="93">
        <v>800</v>
      </c>
      <c r="AU87" s="21">
        <v>45492</v>
      </c>
      <c r="AV87" s="37">
        <f>AU87-C87</f>
        <v>6</v>
      </c>
      <c r="AW87" s="98">
        <v>45503</v>
      </c>
      <c r="AX87" s="97">
        <v>3</v>
      </c>
      <c r="AY87" s="54" t="s">
        <v>432</v>
      </c>
      <c r="AZ87" s="54">
        <v>3</v>
      </c>
      <c r="BA87" s="57">
        <v>29.234247</v>
      </c>
      <c r="BB87" s="57">
        <v>29.135055999999999</v>
      </c>
      <c r="BC87" s="57">
        <v>28.984401999999999</v>
      </c>
      <c r="BD87" s="57">
        <v>29.1179016666667</v>
      </c>
      <c r="BE87" s="101">
        <v>2.6571958715987001</v>
      </c>
      <c r="BF87" s="101">
        <f>LOG10(10^BE87*1000/AT87)</f>
        <v>2.7541058846067568</v>
      </c>
      <c r="BG87" s="6" t="s">
        <v>123</v>
      </c>
      <c r="BH87" s="6">
        <v>15</v>
      </c>
      <c r="BI87" s="6">
        <v>1</v>
      </c>
      <c r="BJ87" s="54">
        <v>13</v>
      </c>
      <c r="BK87" s="54">
        <v>9</v>
      </c>
      <c r="BL87" s="18" t="s">
        <v>366</v>
      </c>
    </row>
    <row r="88" spans="1:64" ht="87" x14ac:dyDescent="0.35">
      <c r="A88" s="8" t="s">
        <v>357</v>
      </c>
      <c r="B88" s="54" t="s">
        <v>85</v>
      </c>
      <c r="C88" s="80">
        <v>45486</v>
      </c>
      <c r="D88" s="82" t="s">
        <v>77</v>
      </c>
      <c r="E88" s="82" t="s">
        <v>211</v>
      </c>
      <c r="F88" s="6" t="s">
        <v>89</v>
      </c>
      <c r="G88" s="60">
        <v>0.35069444444444442</v>
      </c>
      <c r="H88" s="77">
        <v>51.560868999999997</v>
      </c>
      <c r="I88" s="77" t="s">
        <v>221</v>
      </c>
      <c r="J88" s="54" t="s">
        <v>220</v>
      </c>
      <c r="K88" s="41">
        <v>18.100000000000001</v>
      </c>
      <c r="L88" s="6">
        <v>7.8</v>
      </c>
      <c r="M88" s="6">
        <v>121</v>
      </c>
      <c r="N88" s="6">
        <v>900</v>
      </c>
      <c r="O88" s="54">
        <v>1.57</v>
      </c>
      <c r="P88" s="54">
        <v>1.58</v>
      </c>
      <c r="Q88" s="54">
        <v>1.56</v>
      </c>
      <c r="R88" s="85">
        <f>AVERAGE(O88:Q88)</f>
        <v>1.5700000000000003</v>
      </c>
      <c r="S88" s="75">
        <v>4.0000000000000001E-3</v>
      </c>
      <c r="T88" s="75">
        <v>4.0000000000000001E-3</v>
      </c>
      <c r="U88" s="75">
        <v>3.0000000000000001E-3</v>
      </c>
      <c r="V88" s="75">
        <f>AVERAGE(S88:U88)</f>
        <v>3.6666666666666666E-3</v>
      </c>
      <c r="W88" s="54">
        <v>43</v>
      </c>
      <c r="X88" s="54">
        <v>50</v>
      </c>
      <c r="Y88" s="54">
        <v>57</v>
      </c>
      <c r="Z88" s="54">
        <v>63</v>
      </c>
      <c r="AA88" s="72">
        <f t="shared" ref="AA88" si="31">IFERROR(AVERAGE(W88:Z88),0)</f>
        <v>53.25</v>
      </c>
      <c r="AB88" s="6">
        <v>15</v>
      </c>
      <c r="AC88" s="6">
        <v>6</v>
      </c>
      <c r="AD88" s="6" t="s">
        <v>26</v>
      </c>
      <c r="AE88" s="6" t="s">
        <v>81</v>
      </c>
      <c r="AF88" s="6">
        <v>1014</v>
      </c>
      <c r="AG88" s="6">
        <v>65</v>
      </c>
      <c r="AH88" s="69" t="s">
        <v>360</v>
      </c>
      <c r="AJ88" s="69" t="s">
        <v>361</v>
      </c>
      <c r="AK88" s="65" t="s">
        <v>85</v>
      </c>
      <c r="AL88" s="65" t="s">
        <v>85</v>
      </c>
      <c r="AM88" s="65" t="s">
        <v>85</v>
      </c>
      <c r="AN88" s="54" t="s">
        <v>48</v>
      </c>
      <c r="AO88" s="54">
        <v>1000</v>
      </c>
      <c r="AP88" s="60">
        <v>0.3888888888888889</v>
      </c>
      <c r="AQ88" s="59">
        <f>AP88-G88</f>
        <v>3.8194444444444475E-2</v>
      </c>
      <c r="AR88" s="92">
        <v>0.41666666666666669</v>
      </c>
      <c r="AS88" s="92">
        <f>AR88-G88</f>
        <v>6.5972222222222265E-2</v>
      </c>
      <c r="AT88" s="93">
        <v>800</v>
      </c>
      <c r="AU88" s="21">
        <v>45492</v>
      </c>
      <c r="AV88" s="37">
        <f>AU88-C88</f>
        <v>6</v>
      </c>
      <c r="AW88" s="98">
        <v>45503</v>
      </c>
      <c r="AX88" s="97">
        <v>3</v>
      </c>
      <c r="AY88" s="54" t="s">
        <v>433</v>
      </c>
      <c r="AZ88" s="54">
        <v>3</v>
      </c>
      <c r="BA88" s="57">
        <v>30.159330000000001</v>
      </c>
      <c r="BB88" s="57">
        <v>29.97852</v>
      </c>
      <c r="BC88" s="57">
        <v>30.078240999999998</v>
      </c>
      <c r="BD88" s="57">
        <v>30.072030333333299</v>
      </c>
      <c r="BE88" s="101">
        <v>2.36119092352215</v>
      </c>
      <c r="BF88" s="101">
        <f>LOG10(10^BE88*1000/AT88)</f>
        <v>2.4581009365302067</v>
      </c>
      <c r="BG88" s="6" t="s">
        <v>123</v>
      </c>
      <c r="BH88" s="6">
        <v>15</v>
      </c>
      <c r="BI88" s="6">
        <v>1</v>
      </c>
      <c r="BJ88" s="54">
        <v>13</v>
      </c>
      <c r="BK88" s="54">
        <v>9</v>
      </c>
      <c r="BL88" s="18" t="s">
        <v>366</v>
      </c>
    </row>
    <row r="89" spans="1:64" x14ac:dyDescent="0.35">
      <c r="A89" s="6" t="s">
        <v>358</v>
      </c>
      <c r="B89" s="54" t="s">
        <v>85</v>
      </c>
      <c r="C89" s="80">
        <v>45486</v>
      </c>
      <c r="D89" s="82" t="s">
        <v>77</v>
      </c>
      <c r="E89" s="82" t="s">
        <v>56</v>
      </c>
      <c r="F89" s="6" t="s">
        <v>56</v>
      </c>
      <c r="G89" s="60">
        <v>0.37152777777777779</v>
      </c>
      <c r="AN89" s="54" t="s">
        <v>49</v>
      </c>
      <c r="AO89" s="54">
        <v>1000</v>
      </c>
      <c r="AP89" s="60">
        <v>0.3888888888888889</v>
      </c>
      <c r="AQ89" s="59">
        <f>AP89-G89</f>
        <v>1.7361111111111105E-2</v>
      </c>
      <c r="AR89" s="92">
        <v>0.4548611111111111</v>
      </c>
      <c r="AS89" s="92">
        <f>AR89-G89</f>
        <v>8.3333333333333315E-2</v>
      </c>
      <c r="AT89" s="93">
        <v>1000</v>
      </c>
      <c r="AU89" s="21">
        <v>45492</v>
      </c>
      <c r="AV89" s="37">
        <f>AU89-C89</f>
        <v>6</v>
      </c>
      <c r="AW89" s="98">
        <v>45503</v>
      </c>
      <c r="AX89" s="97">
        <v>3</v>
      </c>
      <c r="AY89" s="54" t="s">
        <v>434</v>
      </c>
      <c r="AZ89" s="54">
        <v>3</v>
      </c>
      <c r="BA89" s="57" t="s">
        <v>438</v>
      </c>
      <c r="BB89" s="57" t="s">
        <v>438</v>
      </c>
      <c r="BC89" s="57" t="s">
        <v>438</v>
      </c>
      <c r="BD89" s="57" t="s">
        <v>438</v>
      </c>
      <c r="BE89" s="101" t="s">
        <v>438</v>
      </c>
      <c r="BF89" s="101" t="s">
        <v>438</v>
      </c>
    </row>
    <row r="90" spans="1:64" ht="29" x14ac:dyDescent="0.35">
      <c r="A90" s="6" t="s">
        <v>359</v>
      </c>
      <c r="B90" s="54" t="s">
        <v>85</v>
      </c>
      <c r="C90" s="80">
        <v>45486</v>
      </c>
      <c r="D90" s="82" t="s">
        <v>77</v>
      </c>
      <c r="E90" s="82" t="s">
        <v>56</v>
      </c>
      <c r="F90" s="6" t="s">
        <v>56</v>
      </c>
      <c r="G90" s="60">
        <v>0.46527777777777779</v>
      </c>
      <c r="AN90" s="54" t="s">
        <v>50</v>
      </c>
      <c r="AO90" s="54">
        <v>1000</v>
      </c>
      <c r="AR90" s="92">
        <v>0.46875</v>
      </c>
      <c r="AS90" s="92">
        <f>AR90-G90</f>
        <v>3.4722222222222099E-3</v>
      </c>
      <c r="AT90" s="93">
        <v>1000</v>
      </c>
      <c r="AU90" s="21">
        <v>45492</v>
      </c>
      <c r="AV90" s="37">
        <f>AU90-C90</f>
        <v>6</v>
      </c>
      <c r="BL90" s="18" t="s">
        <v>435</v>
      </c>
    </row>
    <row r="91" spans="1:64" ht="29" x14ac:dyDescent="0.35">
      <c r="A91" s="6" t="s">
        <v>386</v>
      </c>
      <c r="B91" s="54" t="s">
        <v>85</v>
      </c>
      <c r="C91" s="80">
        <v>45492</v>
      </c>
      <c r="D91" s="82" t="s">
        <v>77</v>
      </c>
      <c r="E91" s="82" t="s">
        <v>56</v>
      </c>
      <c r="F91" s="6" t="s">
        <v>56</v>
      </c>
      <c r="AN91" s="54" t="s">
        <v>318</v>
      </c>
      <c r="AU91" s="21">
        <v>45492</v>
      </c>
      <c r="BL91" s="18" t="s">
        <v>435</v>
      </c>
    </row>
  </sheetData>
  <autoFilter ref="A1:BM91" xr:uid="{BC2B83A8-76D5-46E1-AE3E-B018C157AE27}"/>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6476B3A-5B58-488A-BC91-E7A89F9EECA0}">
          <x14:formula1>
            <xm:f>Codes!$G$2:$G$6</xm:f>
          </x14:formula1>
          <xm:sqref>BG2:BG1048576</xm:sqref>
        </x14:dataValidation>
        <x14:dataValidation type="list" allowBlank="1" showInputMessage="1" showErrorMessage="1" xr:uid="{9C7E4B99-7C4D-496B-A4F0-D62498FAE175}">
          <x14:formula1>
            <xm:f>Codes!$B$16:$B$19</xm:f>
          </x14:formula1>
          <xm:sqref>F1:F1048576</xm:sqref>
        </x14:dataValidation>
        <x14:dataValidation type="list" allowBlank="1" showInputMessage="1" showErrorMessage="1" xr:uid="{052F872E-B707-4765-9844-564E9EB62AB3}">
          <x14:formula1>
            <xm:f>Codes!$B$22:$B$31</xm:f>
          </x14:formula1>
          <xm:sqref>AN1:AN1048576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AE5F-380A-43E2-B9D2-BA58407CDBCA}">
  <dimension ref="A1:G48"/>
  <sheetViews>
    <sheetView workbookViewId="0">
      <selection activeCell="F15" sqref="F15"/>
    </sheetView>
  </sheetViews>
  <sheetFormatPr defaultRowHeight="14.5" x14ac:dyDescent="0.35"/>
  <cols>
    <col min="1" max="1" width="22.26953125" customWidth="1"/>
    <col min="2" max="2" width="24.7265625" customWidth="1"/>
    <col min="3" max="3" width="16.08984375" customWidth="1"/>
    <col min="7" max="7" width="8.7265625" style="22"/>
  </cols>
  <sheetData>
    <row r="1" spans="1:7" x14ac:dyDescent="0.35">
      <c r="A1" s="12" t="s">
        <v>78</v>
      </c>
      <c r="D1" s="12" t="s">
        <v>213</v>
      </c>
      <c r="G1" s="23" t="s">
        <v>126</v>
      </c>
    </row>
    <row r="2" spans="1:7" x14ac:dyDescent="0.35">
      <c r="A2" s="13" t="s">
        <v>37</v>
      </c>
      <c r="B2" s="13" t="s">
        <v>42</v>
      </c>
      <c r="D2" t="s">
        <v>77</v>
      </c>
      <c r="E2" t="s">
        <v>455</v>
      </c>
      <c r="G2" s="22">
        <v>0</v>
      </c>
    </row>
    <row r="3" spans="1:7" x14ac:dyDescent="0.35">
      <c r="A3" s="3" t="s">
        <v>26</v>
      </c>
      <c r="B3" t="s">
        <v>27</v>
      </c>
      <c r="D3" t="s">
        <v>211</v>
      </c>
      <c r="E3" t="s">
        <v>455</v>
      </c>
      <c r="G3" s="22" t="s">
        <v>122</v>
      </c>
    </row>
    <row r="4" spans="1:7" x14ac:dyDescent="0.35">
      <c r="A4" s="3" t="s">
        <v>28</v>
      </c>
      <c r="B4" t="s">
        <v>29</v>
      </c>
      <c r="G4" s="22" t="s">
        <v>123</v>
      </c>
    </row>
    <row r="5" spans="1:7" x14ac:dyDescent="0.35">
      <c r="A5" s="3" t="s">
        <v>30</v>
      </c>
      <c r="B5" t="s">
        <v>31</v>
      </c>
      <c r="C5" t="s">
        <v>342</v>
      </c>
      <c r="G5" s="22" t="s">
        <v>124</v>
      </c>
    </row>
    <row r="6" spans="1:7" x14ac:dyDescent="0.35">
      <c r="A6" s="3" t="s">
        <v>40</v>
      </c>
      <c r="B6" t="s">
        <v>32</v>
      </c>
      <c r="G6" s="22" t="s">
        <v>125</v>
      </c>
    </row>
    <row r="7" spans="1:7" x14ac:dyDescent="0.35">
      <c r="A7" s="3" t="s">
        <v>315</v>
      </c>
      <c r="B7" t="s">
        <v>316</v>
      </c>
    </row>
    <row r="8" spans="1:7" x14ac:dyDescent="0.35">
      <c r="A8" s="3" t="s">
        <v>33</v>
      </c>
      <c r="B8" t="s">
        <v>35</v>
      </c>
    </row>
    <row r="9" spans="1:7" x14ac:dyDescent="0.35">
      <c r="A9" s="3" t="s">
        <v>34</v>
      </c>
      <c r="B9" t="s">
        <v>36</v>
      </c>
    </row>
    <row r="10" spans="1:7" x14ac:dyDescent="0.35">
      <c r="A10" s="3" t="s">
        <v>343</v>
      </c>
      <c r="B10" t="s">
        <v>344</v>
      </c>
      <c r="C10" t="s">
        <v>345</v>
      </c>
    </row>
    <row r="12" spans="1:7" x14ac:dyDescent="0.35">
      <c r="A12" s="13" t="s">
        <v>38</v>
      </c>
      <c r="B12" s="13" t="s">
        <v>39</v>
      </c>
    </row>
    <row r="13" spans="1:7" x14ac:dyDescent="0.35">
      <c r="A13" s="3" t="s">
        <v>41</v>
      </c>
      <c r="B13" s="4" t="s">
        <v>317</v>
      </c>
    </row>
    <row r="14" spans="1:7" x14ac:dyDescent="0.35">
      <c r="A14" s="3"/>
      <c r="B14" s="4"/>
    </row>
    <row r="15" spans="1:7" x14ac:dyDescent="0.35">
      <c r="A15" s="14" t="s">
        <v>43</v>
      </c>
      <c r="B15" s="15" t="s">
        <v>44</v>
      </c>
    </row>
    <row r="16" spans="1:7" x14ac:dyDescent="0.35">
      <c r="A16" s="3" t="s">
        <v>66</v>
      </c>
      <c r="B16" s="4" t="s">
        <v>54</v>
      </c>
    </row>
    <row r="17" spans="1:4" x14ac:dyDescent="0.35">
      <c r="A17" s="11" t="s">
        <v>90</v>
      </c>
      <c r="B17" s="4" t="s">
        <v>89</v>
      </c>
    </row>
    <row r="18" spans="1:4" x14ac:dyDescent="0.35">
      <c r="A18" s="3" t="s">
        <v>67</v>
      </c>
      <c r="B18" s="4" t="s">
        <v>55</v>
      </c>
    </row>
    <row r="19" spans="1:4" x14ac:dyDescent="0.35">
      <c r="A19" s="3">
        <v>0</v>
      </c>
      <c r="B19" s="4" t="s">
        <v>56</v>
      </c>
    </row>
    <row r="20" spans="1:4" x14ac:dyDescent="0.35">
      <c r="A20" s="3"/>
      <c r="B20" s="4"/>
    </row>
    <row r="21" spans="1:4" x14ac:dyDescent="0.35">
      <c r="A21" s="14" t="s">
        <v>45</v>
      </c>
      <c r="B21" s="15" t="s">
        <v>42</v>
      </c>
    </row>
    <row r="22" spans="1:4" x14ac:dyDescent="0.35">
      <c r="A22" s="3" t="s">
        <v>68</v>
      </c>
      <c r="B22" s="4" t="s">
        <v>46</v>
      </c>
    </row>
    <row r="23" spans="1:4" x14ac:dyDescent="0.35">
      <c r="A23" s="3" t="s">
        <v>69</v>
      </c>
      <c r="B23" s="4" t="s">
        <v>47</v>
      </c>
    </row>
    <row r="24" spans="1:4" x14ac:dyDescent="0.35">
      <c r="A24" s="3" t="s">
        <v>70</v>
      </c>
      <c r="B24" s="4" t="s">
        <v>48</v>
      </c>
    </row>
    <row r="25" spans="1:4" x14ac:dyDescent="0.35">
      <c r="A25" s="3">
        <v>4</v>
      </c>
      <c r="B25" t="s">
        <v>49</v>
      </c>
    </row>
    <row r="26" spans="1:4" x14ac:dyDescent="0.35">
      <c r="A26" s="3" t="s">
        <v>270</v>
      </c>
      <c r="B26" t="s">
        <v>269</v>
      </c>
      <c r="C26" t="s">
        <v>273</v>
      </c>
      <c r="D26" s="22" t="s">
        <v>350</v>
      </c>
    </row>
    <row r="27" spans="1:4" x14ac:dyDescent="0.35">
      <c r="A27" s="3" t="s">
        <v>271</v>
      </c>
      <c r="B27" t="s">
        <v>272</v>
      </c>
      <c r="C27" t="s">
        <v>274</v>
      </c>
    </row>
    <row r="28" spans="1:4" x14ac:dyDescent="0.35">
      <c r="A28" s="3">
        <v>6</v>
      </c>
      <c r="B28" t="s">
        <v>50</v>
      </c>
    </row>
    <row r="29" spans="1:4" x14ac:dyDescent="0.35">
      <c r="A29" s="3">
        <v>7</v>
      </c>
      <c r="B29" t="s">
        <v>318</v>
      </c>
    </row>
    <row r="30" spans="1:4" x14ac:dyDescent="0.35">
      <c r="A30" s="3">
        <v>8</v>
      </c>
      <c r="B30" t="s">
        <v>51</v>
      </c>
    </row>
    <row r="31" spans="1:4" x14ac:dyDescent="0.35">
      <c r="A31" s="3">
        <v>9</v>
      </c>
      <c r="B31" t="s">
        <v>52</v>
      </c>
    </row>
    <row r="33" spans="1:2" ht="43.5" x14ac:dyDescent="0.35">
      <c r="A33" s="16" t="s">
        <v>53</v>
      </c>
    </row>
    <row r="34" spans="1:2" x14ac:dyDescent="0.35">
      <c r="A34" t="s">
        <v>71</v>
      </c>
    </row>
    <row r="35" spans="1:2" x14ac:dyDescent="0.35">
      <c r="A35" t="s">
        <v>72</v>
      </c>
    </row>
    <row r="36" spans="1:2" x14ac:dyDescent="0.35">
      <c r="A36" t="s">
        <v>73</v>
      </c>
    </row>
    <row r="37" spans="1:2" x14ac:dyDescent="0.35">
      <c r="A37" t="s">
        <v>87</v>
      </c>
    </row>
    <row r="38" spans="1:2" x14ac:dyDescent="0.35">
      <c r="A38" t="s">
        <v>244</v>
      </c>
    </row>
    <row r="39" spans="1:2" x14ac:dyDescent="0.35">
      <c r="A39" t="s">
        <v>88</v>
      </c>
    </row>
    <row r="40" spans="1:2" x14ac:dyDescent="0.35">
      <c r="A40" t="s">
        <v>74</v>
      </c>
    </row>
    <row r="41" spans="1:2" x14ac:dyDescent="0.35">
      <c r="A41" t="s">
        <v>75</v>
      </c>
    </row>
    <row r="42" spans="1:2" x14ac:dyDescent="0.35">
      <c r="A42" t="s">
        <v>76</v>
      </c>
    </row>
    <row r="43" spans="1:2" x14ac:dyDescent="0.35">
      <c r="A43" t="s">
        <v>57</v>
      </c>
    </row>
    <row r="44" spans="1:2" x14ac:dyDescent="0.35">
      <c r="A44" t="s">
        <v>58</v>
      </c>
    </row>
    <row r="45" spans="1:2" x14ac:dyDescent="0.35">
      <c r="A45" t="s">
        <v>59</v>
      </c>
    </row>
    <row r="46" spans="1:2" x14ac:dyDescent="0.35">
      <c r="A46" t="s">
        <v>319</v>
      </c>
      <c r="B46" t="s">
        <v>320</v>
      </c>
    </row>
    <row r="47" spans="1:2" x14ac:dyDescent="0.35">
      <c r="A47" t="s">
        <v>321</v>
      </c>
      <c r="B47" t="s">
        <v>60</v>
      </c>
    </row>
    <row r="48" spans="1:2" x14ac:dyDescent="0.35">
      <c r="A48" t="s">
        <v>322</v>
      </c>
      <c r="B48" t="s">
        <v>60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Downe</dc:creator>
  <cp:lastModifiedBy>Downe, Beth</cp:lastModifiedBy>
  <dcterms:created xsi:type="dcterms:W3CDTF">2023-08-18T12:33:37Z</dcterms:created>
  <dcterms:modified xsi:type="dcterms:W3CDTF">2024-08-24T13:55:37Z</dcterms:modified>
</cp:coreProperties>
</file>