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Foglio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<sst xmlns="http://schemas.openxmlformats.org/spreadsheetml/2006/main" count="37" uniqueCount="37">
  <si>
    <t>Tabu Search</t>
  </si>
  <si>
    <t>Simulated Annealing</t>
  </si>
  <si>
    <t>Lower</t>
  </si>
  <si>
    <t>Gap % TS</t>
  </si>
  <si>
    <t>GAP % SA</t>
  </si>
  <si>
    <t>CDF</t>
  </si>
  <si>
    <t>Z Score</t>
  </si>
  <si>
    <t>Valori Attesi TS</t>
  </si>
  <si>
    <t>Valori Attesi SA</t>
  </si>
  <si>
    <t>Gap5.15</t>
  </si>
  <si>
    <t>Gap5.20</t>
  </si>
  <si>
    <t>Gap5.25</t>
  </si>
  <si>
    <t>Gap5.30</t>
  </si>
  <si>
    <t>Media CDF</t>
  </si>
  <si>
    <t>Gap5.30-2</t>
  </si>
  <si>
    <t>Gap8.24</t>
  </si>
  <si>
    <t>Dev. St. CDF</t>
  </si>
  <si>
    <t>Gap8.24-2</t>
  </si>
  <si>
    <t>Gap10.40</t>
  </si>
  <si>
    <t>Gap10.50</t>
  </si>
  <si>
    <t>Gap10.60</t>
  </si>
  <si>
    <t>Media</t>
  </si>
  <si>
    <t>Deviazione Standard</t>
  </si>
  <si>
    <t>Numerosità campione</t>
  </si>
  <si>
    <t>Gradi di libertà</t>
  </si>
  <si>
    <t>Diff Medie</t>
  </si>
  <si>
    <t>t Student</t>
  </si>
  <si>
    <t>Non posso utilizzare la t di Student perché i dati non sono distribuiti normalmente</t>
  </si>
  <si>
    <t>Livello Signif.</t>
  </si>
  <si>
    <t>SA – TS</t>
  </si>
  <si>
    <t>Rank</t>
  </si>
  <si>
    <t>Somma positivi</t>
  </si>
  <si>
    <t>W</t>
  </si>
  <si>
    <t>Somma negativi</t>
  </si>
  <si>
    <t>N</t>
  </si>
  <si>
    <t>Critical 2T (0.05)</t>
  </si>
  <si>
    <t>Il test di Wilcoxon ha dimostrato che ci sono delle differenze sostanziali tra i risultati dei due algoritmi: il Simulated Annealing è inferiore al Tabu Search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</si>
</sst>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"/>
    <numFmt numFmtId="167" formatCode="0.00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2"/>
      <name val="Arial"/>
      <family val="2"/>
    </font>
    <font>
      <b val="true"/>
      <sz val="12"/>
      <name val="Arial"/>
      <family val="2"/>
    </font>
    <font>
      <b val="true"/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tru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tru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dati_ts</c:f>
              <c:strCache>
                <c:ptCount val="1"/>
                <c:pt idx="0">
                  <c:v>dati_ts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Foglio1!$K$2:$K$11</c:f>
              <c:numCache>
                <c:formatCode>General</c:formatCode>
                <c:ptCount val="10"/>
                <c:pt idx="0">
                  <c:v>-1.48630108292059</c:v>
                </c:pt>
                <c:pt idx="1">
                  <c:v>-1.15601195338268</c:v>
                </c:pt>
                <c:pt idx="2">
                  <c:v>-0.82572282384477</c:v>
                </c:pt>
                <c:pt idx="3">
                  <c:v>-0.495433694306862</c:v>
                </c:pt>
                <c:pt idx="4">
                  <c:v>-0.165144564768954</c:v>
                </c:pt>
                <c:pt idx="5">
                  <c:v>0.165144564768954</c:v>
                </c:pt>
                <c:pt idx="6">
                  <c:v>0.495433694306862</c:v>
                </c:pt>
                <c:pt idx="7">
                  <c:v>0.82572282384477</c:v>
                </c:pt>
                <c:pt idx="8">
                  <c:v>1.15601195338268</c:v>
                </c:pt>
                <c:pt idx="9">
                  <c:v>1.48630108292059</c:v>
                </c:pt>
              </c:numCache>
            </c:numRef>
          </c:xVal>
          <c:yVal>
            <c:numRef>
              <c:f>Foglio1!$E$2:$E$11</c:f>
              <c:numCache>
                <c:formatCode>General</c:formatCode>
                <c:ptCount val="10"/>
                <c:pt idx="0">
                  <c:v>-0.393700787401575</c:v>
                </c:pt>
                <c:pt idx="1">
                  <c:v>2.97397769516729</c:v>
                </c:pt>
                <c:pt idx="2">
                  <c:v>-3.24825986078886</c:v>
                </c:pt>
                <c:pt idx="3">
                  <c:v>-2.65060240963855</c:v>
                </c:pt>
                <c:pt idx="4">
                  <c:v>-1.44578313253012</c:v>
                </c:pt>
                <c:pt idx="5">
                  <c:v>7.03517587939699</c:v>
                </c:pt>
                <c:pt idx="6">
                  <c:v>2.34375</c:v>
                </c:pt>
                <c:pt idx="7">
                  <c:v>2.38853503184713</c:v>
                </c:pt>
                <c:pt idx="8">
                  <c:v>2.60416666666667</c:v>
                </c:pt>
                <c:pt idx="9">
                  <c:v>40.5444126074499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attesi_ts</c:f>
              <c:strCache>
                <c:ptCount val="1"/>
                <c:pt idx="0">
                  <c:v>attesi_ts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Foglio1!$K$2:$K$11</c:f>
              <c:numCache>
                <c:formatCode>General</c:formatCode>
                <c:ptCount val="10"/>
                <c:pt idx="0">
                  <c:v>-1.48630108292059</c:v>
                </c:pt>
                <c:pt idx="1">
                  <c:v>-1.15601195338268</c:v>
                </c:pt>
                <c:pt idx="2">
                  <c:v>-0.82572282384477</c:v>
                </c:pt>
                <c:pt idx="3">
                  <c:v>-0.495433694306862</c:v>
                </c:pt>
                <c:pt idx="4">
                  <c:v>-0.165144564768954</c:v>
                </c:pt>
                <c:pt idx="5">
                  <c:v>0.165144564768954</c:v>
                </c:pt>
                <c:pt idx="6">
                  <c:v>0.495433694306862</c:v>
                </c:pt>
                <c:pt idx="7">
                  <c:v>0.82572282384477</c:v>
                </c:pt>
                <c:pt idx="8">
                  <c:v>1.15601195338268</c:v>
                </c:pt>
                <c:pt idx="9">
                  <c:v>1.48630108292059</c:v>
                </c:pt>
              </c:numCache>
            </c:numRef>
          </c:xVal>
          <c:yVal>
            <c:numRef>
              <c:f>Foglio1!$M$2:$M$11</c:f>
              <c:numCache>
                <c:formatCode>General</c:formatCode>
                <c:ptCount val="10"/>
                <c:pt idx="0">
                  <c:v>-14.0990136731528</c:v>
                </c:pt>
                <c:pt idx="1">
                  <c:v>-9.85141793044846</c:v>
                </c:pt>
                <c:pt idx="2">
                  <c:v>-5.60382218774408</c:v>
                </c:pt>
                <c:pt idx="3">
                  <c:v>-1.35622644503969</c:v>
                </c:pt>
                <c:pt idx="4">
                  <c:v>2.89136929766469</c:v>
                </c:pt>
                <c:pt idx="5">
                  <c:v>7.13896504036907</c:v>
                </c:pt>
                <c:pt idx="6">
                  <c:v>11.3865607830735</c:v>
                </c:pt>
                <c:pt idx="7">
                  <c:v>15.6341565257778</c:v>
                </c:pt>
                <c:pt idx="8">
                  <c:v>19.8817522684822</c:v>
                </c:pt>
                <c:pt idx="9">
                  <c:v>24.1293480111866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dati_sa</c:f>
              <c:strCache>
                <c:ptCount val="1"/>
                <c:pt idx="0">
                  <c:v>dati_sa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Foglio1!$K$2:$K$11</c:f>
              <c:numCache>
                <c:formatCode>General</c:formatCode>
                <c:ptCount val="10"/>
                <c:pt idx="0">
                  <c:v>-1.48630108292059</c:v>
                </c:pt>
                <c:pt idx="1">
                  <c:v>-1.15601195338268</c:v>
                </c:pt>
                <c:pt idx="2">
                  <c:v>-0.82572282384477</c:v>
                </c:pt>
                <c:pt idx="3">
                  <c:v>-0.495433694306862</c:v>
                </c:pt>
                <c:pt idx="4">
                  <c:v>-0.165144564768954</c:v>
                </c:pt>
                <c:pt idx="5">
                  <c:v>0.165144564768954</c:v>
                </c:pt>
                <c:pt idx="6">
                  <c:v>0.495433694306862</c:v>
                </c:pt>
                <c:pt idx="7">
                  <c:v>0.82572282384477</c:v>
                </c:pt>
                <c:pt idx="8">
                  <c:v>1.15601195338268</c:v>
                </c:pt>
                <c:pt idx="9">
                  <c:v>1.48630108292059</c:v>
                </c:pt>
              </c:numCache>
            </c:numRef>
          </c:xVal>
          <c:yVal>
            <c:numRef>
              <c:f>Foglio1!$F$2:$F$11</c:f>
              <c:numCache>
                <c:formatCode>General</c:formatCode>
                <c:ptCount val="10"/>
                <c:pt idx="0">
                  <c:v>7.8740157480315</c:v>
                </c:pt>
                <c:pt idx="1">
                  <c:v>27.8810408921933</c:v>
                </c:pt>
                <c:pt idx="2">
                  <c:v>7.19257540603248</c:v>
                </c:pt>
                <c:pt idx="3">
                  <c:v>12.289156626506</c:v>
                </c:pt>
                <c:pt idx="4">
                  <c:v>11.8072289156627</c:v>
                </c:pt>
                <c:pt idx="5">
                  <c:v>8.79396984924623</c:v>
                </c:pt>
                <c:pt idx="6">
                  <c:v>2.60416666666667</c:v>
                </c:pt>
                <c:pt idx="7">
                  <c:v>8.9171974522293</c:v>
                </c:pt>
                <c:pt idx="8">
                  <c:v>9.20138888888889</c:v>
                </c:pt>
                <c:pt idx="9">
                  <c:v>51.7191977077364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attesi_sa</c:f>
              <c:strCache>
                <c:ptCount val="1"/>
                <c:pt idx="0">
                  <c:v>attesi_sa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Foglio1!$K$2:$K$11</c:f>
              <c:numCache>
                <c:formatCode>General</c:formatCode>
                <c:ptCount val="10"/>
                <c:pt idx="0">
                  <c:v>-1.48630108292059</c:v>
                </c:pt>
                <c:pt idx="1">
                  <c:v>-1.15601195338268</c:v>
                </c:pt>
                <c:pt idx="2">
                  <c:v>-0.82572282384477</c:v>
                </c:pt>
                <c:pt idx="3">
                  <c:v>-0.495433694306862</c:v>
                </c:pt>
                <c:pt idx="4">
                  <c:v>-0.165144564768954</c:v>
                </c:pt>
                <c:pt idx="5">
                  <c:v>0.165144564768954</c:v>
                </c:pt>
                <c:pt idx="6">
                  <c:v>0.495433694306862</c:v>
                </c:pt>
                <c:pt idx="7">
                  <c:v>0.82572282384477</c:v>
                </c:pt>
                <c:pt idx="8">
                  <c:v>1.15601195338268</c:v>
                </c:pt>
                <c:pt idx="9">
                  <c:v>1.48630108292059</c:v>
                </c:pt>
              </c:numCache>
            </c:numRef>
          </c:xVal>
          <c:yVal>
            <c:numRef>
              <c:f>Foglio1!$N$2:$N$11</c:f>
              <c:numCache>
                <c:formatCode>General</c:formatCode>
                <c:ptCount val="10"/>
                <c:pt idx="0">
                  <c:v>-6.801524053921</c:v>
                </c:pt>
                <c:pt idx="1">
                  <c:v>-1.99496452742315</c:v>
                </c:pt>
                <c:pt idx="2">
                  <c:v>2.8115949990747</c:v>
                </c:pt>
                <c:pt idx="3">
                  <c:v>7.61815452557256</c:v>
                </c:pt>
                <c:pt idx="4">
                  <c:v>12.4247140520704</c:v>
                </c:pt>
                <c:pt idx="5">
                  <c:v>17.2312735785683</c:v>
                </c:pt>
                <c:pt idx="6">
                  <c:v>22.0378331050661</c:v>
                </c:pt>
                <c:pt idx="7">
                  <c:v>26.844392631564</c:v>
                </c:pt>
                <c:pt idx="8">
                  <c:v>31.6509521580618</c:v>
                </c:pt>
                <c:pt idx="9">
                  <c:v>36.4575116845597</c:v>
                </c:pt>
              </c:numCache>
            </c:numRef>
          </c:yVal>
          <c:smooth val="0"/>
        </c:ser>
        <c:axId val="40713289"/>
        <c:axId val="99790513"/>
      </c:scatterChart>
      <c:valAx>
        <c:axId val="407132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790513"/>
        <c:crosses val="autoZero"/>
      </c:valAx>
      <c:valAx>
        <c:axId val="997905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7132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174600</xdr:colOff>
      <xdr:row>12</xdr:row>
      <xdr:rowOff>12960</xdr:rowOff>
    </xdr:from>
    <xdr:to>
      <xdr:col>14</xdr:col>
      <xdr:colOff>6120</xdr:colOff>
      <xdr:row>29</xdr:row>
      <xdr:rowOff>65520</xdr:rowOff>
    </xdr:to>
    <xdr:graphicFrame>
      <xdr:nvGraphicFramePr>
        <xdr:cNvPr id="0" name=""/>
        <xdr:cNvGraphicFramePr/>
      </xdr:nvGraphicFramePr>
      <xdr:xfrm>
        <a:off x="5864040" y="2103840"/>
        <a:ext cx="5520960" cy="346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1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33" activeCellId="0" sqref="F33"/>
    </sheetView>
  </sheetViews>
  <sheetFormatPr defaultRowHeight="12.8"/>
  <cols>
    <col collapsed="false" hidden="false" max="1025" min="1" style="0" width="11.5204081632653"/>
  </cols>
  <sheetData>
    <row r="1" customFormat="false" ht="23.8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I1" s="3"/>
      <c r="J1" s="3" t="s">
        <v>5</v>
      </c>
      <c r="K1" s="4" t="s">
        <v>6</v>
      </c>
      <c r="L1" s="4"/>
      <c r="M1" s="4" t="s">
        <v>7</v>
      </c>
      <c r="N1" s="4" t="s">
        <v>8</v>
      </c>
      <c r="O1" s="4"/>
      <c r="P1" s="4"/>
    </row>
    <row r="2" customFormat="false" ht="12.8" hidden="false" customHeight="false" outlineLevel="0" collapsed="false">
      <c r="A2" s="5" t="s">
        <v>9</v>
      </c>
      <c r="B2" s="6" t="n">
        <v>253</v>
      </c>
      <c r="C2" s="6" t="n">
        <v>274</v>
      </c>
      <c r="D2" s="6" t="n">
        <v>254</v>
      </c>
      <c r="E2" s="7" t="n">
        <f aca="false">((B2-D2)/D2)*100</f>
        <v>-0.393700787401575</v>
      </c>
      <c r="F2" s="7" t="n">
        <f aca="false">((C2-D2)/D2)*100</f>
        <v>7.8740157480315</v>
      </c>
      <c r="I2" s="8" t="n">
        <v>1</v>
      </c>
      <c r="J2" s="9" t="n">
        <f aca="false">_xlfn.NORM.DIST(I2,$H$6,$H$8,1)</f>
        <v>0.0685997502074813</v>
      </c>
      <c r="K2" s="10" t="n">
        <f aca="false">_xlfn.NORM.S.INV(J2)</f>
        <v>-1.48630108292059</v>
      </c>
      <c r="L2" s="10"/>
      <c r="M2" s="10" t="n">
        <f aca="false">_xlfn.NORM.INV(J2,$E$13,$E$15)</f>
        <v>-14.0990136731528</v>
      </c>
      <c r="N2" s="10" t="n">
        <f aca="false">_xlfn.NORM.INV(J2,$F$13,$F$15)</f>
        <v>-6.801524053921</v>
      </c>
    </row>
    <row r="3" customFormat="false" ht="12.8" hidden="false" customHeight="false" outlineLevel="0" collapsed="false">
      <c r="A3" s="5" t="s">
        <v>10</v>
      </c>
      <c r="B3" s="6" t="n">
        <v>277</v>
      </c>
      <c r="C3" s="6" t="n">
        <v>344</v>
      </c>
      <c r="D3" s="6" t="n">
        <v>269</v>
      </c>
      <c r="E3" s="7" t="n">
        <f aca="false">((B3-D3)/D3)*100</f>
        <v>2.97397769516729</v>
      </c>
      <c r="F3" s="7" t="n">
        <f aca="false">((C3-D3)/D3)*100</f>
        <v>27.8810408921933</v>
      </c>
      <c r="H3" s="11"/>
      <c r="I3" s="8" t="n">
        <v>2</v>
      </c>
      <c r="J3" s="9" t="n">
        <f aca="false">_xlfn.NORM.DIST(I3,$H$6,$H$8,1)</f>
        <v>0.123838133845947</v>
      </c>
      <c r="K3" s="10" t="n">
        <f aca="false">_xlfn.NORM.S.INV(J3)</f>
        <v>-1.15601195338268</v>
      </c>
      <c r="L3" s="10"/>
      <c r="M3" s="10" t="n">
        <f aca="false">_xlfn.NORM.INV(J3,$E$13,$E$15)</f>
        <v>-9.85141793044846</v>
      </c>
      <c r="N3" s="10" t="n">
        <f aca="false">_xlfn.NORM.INV(J3,$F$13,$F$15)</f>
        <v>-1.99496452742315</v>
      </c>
    </row>
    <row r="4" customFormat="false" ht="12.8" hidden="false" customHeight="false" outlineLevel="0" collapsed="false">
      <c r="A4" s="5" t="s">
        <v>11</v>
      </c>
      <c r="B4" s="6" t="n">
        <v>417</v>
      </c>
      <c r="C4" s="6" t="n">
        <v>462</v>
      </c>
      <c r="D4" s="6" t="n">
        <v>431</v>
      </c>
      <c r="E4" s="7" t="n">
        <f aca="false">((B4-D4)/D4)*100</f>
        <v>-3.24825986078886</v>
      </c>
      <c r="F4" s="7" t="n">
        <f aca="false">((C4-D4)/D4)*100</f>
        <v>7.19257540603248</v>
      </c>
      <c r="H4" s="11"/>
      <c r="I4" s="8" t="n">
        <v>3</v>
      </c>
      <c r="J4" s="9" t="n">
        <f aca="false">_xlfn.NORM.DIST(I4,$H$6,$H$8,1)</f>
        <v>0.204480671018437</v>
      </c>
      <c r="K4" s="10" t="n">
        <f aca="false">_xlfn.NORM.S.INV(J4)</f>
        <v>-0.82572282384477</v>
      </c>
      <c r="L4" s="10"/>
      <c r="M4" s="10" t="n">
        <f aca="false">_xlfn.NORM.INV(J4,$E$13,$E$15)</f>
        <v>-5.60382218774408</v>
      </c>
      <c r="N4" s="10" t="n">
        <f aca="false">_xlfn.NORM.INV(J4,$F$13,$F$15)</f>
        <v>2.8115949990747</v>
      </c>
    </row>
    <row r="5" customFormat="false" ht="12.8" hidden="false" customHeight="false" outlineLevel="0" collapsed="false">
      <c r="A5" s="5" t="s">
        <v>12</v>
      </c>
      <c r="B5" s="6" t="n">
        <v>404</v>
      </c>
      <c r="C5" s="6" t="n">
        <v>466</v>
      </c>
      <c r="D5" s="6" t="n">
        <v>415</v>
      </c>
      <c r="E5" s="7" t="n">
        <f aca="false">((B5-D5)/D5)*100</f>
        <v>-2.65060240963855</v>
      </c>
      <c r="F5" s="7" t="n">
        <f aca="false">((C5-D5)/D5)*100</f>
        <v>12.289156626506</v>
      </c>
      <c r="H5" s="12" t="s">
        <v>13</v>
      </c>
      <c r="I5" s="8" t="n">
        <v>4</v>
      </c>
      <c r="J5" s="9" t="n">
        <f aca="false">_xlfn.NORM.DIST(I5,$H$6,$H$8,1)</f>
        <v>0.310147007674581</v>
      </c>
      <c r="K5" s="10" t="n">
        <f aca="false">_xlfn.NORM.S.INV(J5)</f>
        <v>-0.495433694306862</v>
      </c>
      <c r="L5" s="10"/>
      <c r="M5" s="10" t="n">
        <f aca="false">_xlfn.NORM.INV(J5,$E$13,$E$15)</f>
        <v>-1.35622644503969</v>
      </c>
      <c r="N5" s="10" t="n">
        <f aca="false">_xlfn.NORM.INV(J5,$F$13,$F$15)</f>
        <v>7.61815452557256</v>
      </c>
    </row>
    <row r="6" customFormat="false" ht="12.8" hidden="false" customHeight="false" outlineLevel="0" collapsed="false">
      <c r="A6" s="5" t="s">
        <v>14</v>
      </c>
      <c r="B6" s="6" t="n">
        <v>409</v>
      </c>
      <c r="C6" s="6" t="n">
        <v>464</v>
      </c>
      <c r="D6" s="6" t="n">
        <v>415</v>
      </c>
      <c r="E6" s="7" t="n">
        <f aca="false">((B6-D6)/D6)*100</f>
        <v>-1.44578313253012</v>
      </c>
      <c r="F6" s="7" t="n">
        <f aca="false">((C6-D6)/D6)*100</f>
        <v>11.8072289156627</v>
      </c>
      <c r="H6" s="0" t="n">
        <f aca="false">AVERAGE(I2:I11)</f>
        <v>5.5</v>
      </c>
      <c r="I6" s="8" t="n">
        <v>5</v>
      </c>
      <c r="J6" s="9" t="n">
        <f aca="false">_xlfn.NORM.DIST(I6,$H$6,$H$8,1)</f>
        <v>0.434415098462657</v>
      </c>
      <c r="K6" s="10" t="n">
        <f aca="false">_xlfn.NORM.S.INV(J6)</f>
        <v>-0.165144564768954</v>
      </c>
      <c r="L6" s="10"/>
      <c r="M6" s="10" t="n">
        <f aca="false">_xlfn.NORM.INV(J6,$E$13,$E$15)</f>
        <v>2.89136929766469</v>
      </c>
      <c r="N6" s="10" t="n">
        <f aca="false">_xlfn.NORM.INV(J6,$F$13,$F$15)</f>
        <v>12.4247140520704</v>
      </c>
    </row>
    <row r="7" customFormat="false" ht="12.8" hidden="false" customHeight="false" outlineLevel="0" collapsed="false">
      <c r="A7" s="5" t="s">
        <v>15</v>
      </c>
      <c r="B7" s="6" t="n">
        <v>426</v>
      </c>
      <c r="C7" s="6" t="n">
        <v>433</v>
      </c>
      <c r="D7" s="6" t="n">
        <v>398</v>
      </c>
      <c r="E7" s="7" t="n">
        <f aca="false">((B7-D7)/D7)*100</f>
        <v>7.03517587939699</v>
      </c>
      <c r="F7" s="7" t="n">
        <f aca="false">((C7-D7)/D7)*100</f>
        <v>8.79396984924623</v>
      </c>
      <c r="H7" s="12" t="s">
        <v>16</v>
      </c>
      <c r="I7" s="8" t="n">
        <v>6</v>
      </c>
      <c r="J7" s="9" t="n">
        <f aca="false">_xlfn.NORM.DIST(I7,$H$6,$H$8,1)</f>
        <v>0.565584901537343</v>
      </c>
      <c r="K7" s="10" t="n">
        <f aca="false">_xlfn.NORM.S.INV(J7)</f>
        <v>0.165144564768954</v>
      </c>
      <c r="L7" s="10"/>
      <c r="M7" s="10" t="n">
        <f aca="false">_xlfn.NORM.INV(J7,$E$13,$E$15)</f>
        <v>7.13896504036907</v>
      </c>
      <c r="N7" s="10" t="n">
        <f aca="false">_xlfn.NORM.INV(J7,$F$13,$F$15)</f>
        <v>17.2312735785683</v>
      </c>
    </row>
    <row r="8" customFormat="false" ht="12.8" hidden="false" customHeight="false" outlineLevel="0" collapsed="false">
      <c r="A8" s="5" t="s">
        <v>17</v>
      </c>
      <c r="B8" s="6" t="n">
        <v>393</v>
      </c>
      <c r="C8" s="6" t="n">
        <v>394</v>
      </c>
      <c r="D8" s="6" t="n">
        <v>384</v>
      </c>
      <c r="E8" s="7" t="n">
        <f aca="false">((B8-D8)/D8)*100</f>
        <v>2.34375</v>
      </c>
      <c r="F8" s="7" t="n">
        <f aca="false">((C8-D8)/D8)*100</f>
        <v>2.60416666666667</v>
      </c>
      <c r="H8" s="9" t="n">
        <f aca="false">STDEV(I2:I11)</f>
        <v>3.02765035409749</v>
      </c>
      <c r="I8" s="8" t="n">
        <v>7</v>
      </c>
      <c r="J8" s="9" t="n">
        <f aca="false">_xlfn.NORM.DIST(I8,$H$6,$H$8,1)</f>
        <v>0.689852992325419</v>
      </c>
      <c r="K8" s="10" t="n">
        <f aca="false">_xlfn.NORM.S.INV(J8)</f>
        <v>0.495433694306862</v>
      </c>
      <c r="L8" s="10"/>
      <c r="M8" s="10" t="n">
        <f aca="false">_xlfn.NORM.INV(J8,$E$13,$E$15)</f>
        <v>11.3865607830735</v>
      </c>
      <c r="N8" s="10" t="n">
        <f aca="false">_xlfn.NORM.INV(J8,$F$13,$F$15)</f>
        <v>22.0378331050661</v>
      </c>
    </row>
    <row r="9" customFormat="false" ht="12.8" hidden="false" customHeight="false" outlineLevel="0" collapsed="false">
      <c r="A9" s="5" t="s">
        <v>18</v>
      </c>
      <c r="B9" s="6" t="n">
        <v>643</v>
      </c>
      <c r="C9" s="6" t="n">
        <v>684</v>
      </c>
      <c r="D9" s="6" t="n">
        <v>628</v>
      </c>
      <c r="E9" s="7" t="n">
        <f aca="false">((B9-D9)/D9)*100</f>
        <v>2.38853503184713</v>
      </c>
      <c r="F9" s="7" t="n">
        <f aca="false">((C9-D9)/D9)*100</f>
        <v>8.9171974522293</v>
      </c>
      <c r="G9" s="11"/>
      <c r="H9" s="11"/>
      <c r="I9" s="8" t="n">
        <v>8</v>
      </c>
      <c r="J9" s="9" t="n">
        <f aca="false">_xlfn.NORM.DIST(I9,$H$6,$H$8,1)</f>
        <v>0.795519328981563</v>
      </c>
      <c r="K9" s="10" t="n">
        <f aca="false">_xlfn.NORM.S.INV(J9)</f>
        <v>0.82572282384477</v>
      </c>
      <c r="L9" s="10"/>
      <c r="M9" s="10" t="n">
        <f aca="false">_xlfn.NORM.INV(J9,$E$13,$E$15)</f>
        <v>15.6341565257778</v>
      </c>
      <c r="N9" s="10" t="n">
        <f aca="false">_xlfn.NORM.INV(J9,$F$13,$F$15)</f>
        <v>26.844392631564</v>
      </c>
    </row>
    <row r="10" customFormat="false" ht="12.8" hidden="false" customHeight="false" outlineLevel="0" collapsed="false">
      <c r="A10" s="5" t="s">
        <v>19</v>
      </c>
      <c r="B10" s="6" t="n">
        <v>591</v>
      </c>
      <c r="C10" s="6" t="n">
        <v>629</v>
      </c>
      <c r="D10" s="6" t="n">
        <v>576</v>
      </c>
      <c r="E10" s="7" t="n">
        <f aca="false">((B10-D10)/D10)*100</f>
        <v>2.60416666666667</v>
      </c>
      <c r="F10" s="7" t="n">
        <f aca="false">((C10-D10)/D10)*100</f>
        <v>9.20138888888889</v>
      </c>
      <c r="G10" s="11"/>
      <c r="I10" s="8" t="n">
        <v>9</v>
      </c>
      <c r="J10" s="9" t="n">
        <f aca="false">_xlfn.NORM.DIST(I10,$H$6,$H$8,1)</f>
        <v>0.876161866154053</v>
      </c>
      <c r="K10" s="10" t="n">
        <f aca="false">_xlfn.NORM.S.INV(J10)</f>
        <v>1.15601195338268</v>
      </c>
      <c r="L10" s="10"/>
      <c r="M10" s="10" t="n">
        <f aca="false">_xlfn.NORM.INV(J10,$E$13,$E$15)</f>
        <v>19.8817522684822</v>
      </c>
      <c r="N10" s="10" t="n">
        <f aca="false">_xlfn.NORM.INV(J10,$F$13,$F$15)</f>
        <v>31.6509521580618</v>
      </c>
    </row>
    <row r="11" customFormat="false" ht="12.8" hidden="false" customHeight="false" outlineLevel="0" collapsed="false">
      <c r="A11" s="5" t="s">
        <v>20</v>
      </c>
      <c r="B11" s="6" t="n">
        <v>981</v>
      </c>
      <c r="C11" s="6" t="n">
        <v>1059</v>
      </c>
      <c r="D11" s="6" t="n">
        <v>698</v>
      </c>
      <c r="E11" s="7" t="n">
        <f aca="false">((B11-D11)/D11)*100</f>
        <v>40.5444126074499</v>
      </c>
      <c r="F11" s="7" t="n">
        <f aca="false">((C11-D11)/D11)*100</f>
        <v>51.7191977077364</v>
      </c>
      <c r="G11" s="11"/>
      <c r="I11" s="8" t="n">
        <v>10</v>
      </c>
      <c r="J11" s="9" t="n">
        <f aca="false">_xlfn.NORM.DIST(I11,$H$6,$H$8,1)</f>
        <v>0.931400249792519</v>
      </c>
      <c r="K11" s="10" t="n">
        <f aca="false">_xlfn.NORM.S.INV(J11)</f>
        <v>1.48630108292059</v>
      </c>
      <c r="L11" s="10"/>
      <c r="M11" s="10" t="n">
        <f aca="false">_xlfn.NORM.INV(J11,$E$13,$E$15)</f>
        <v>24.1293480111866</v>
      </c>
      <c r="N11" s="10" t="n">
        <f aca="false">_xlfn.NORM.INV(J11,$F$13,$F$15)</f>
        <v>36.4575116845597</v>
      </c>
    </row>
    <row r="12" customFormat="false" ht="12.8" hidden="false" customHeight="false" outlineLevel="0" collapsed="false">
      <c r="B12" s="13"/>
      <c r="C12" s="13"/>
      <c r="D12" s="13"/>
      <c r="E12" s="13"/>
      <c r="F12" s="13"/>
      <c r="G12" s="13"/>
      <c r="H12" s="13"/>
      <c r="I12" s="13"/>
      <c r="J12" s="13"/>
    </row>
    <row r="13" customFormat="false" ht="15" hidden="false" customHeight="false" outlineLevel="0" collapsed="false">
      <c r="A13" s="14" t="s">
        <v>21</v>
      </c>
      <c r="B13" s="15" t="n">
        <f aca="false">AVERAGE(B2:B11)</f>
        <v>479.4</v>
      </c>
      <c r="C13" s="15" t="n">
        <f aca="false">AVERAGE(C2:C11)</f>
        <v>520.9</v>
      </c>
      <c r="D13" s="15"/>
      <c r="E13" s="15" t="n">
        <f aca="false">AVERAGE(E2:E11)</f>
        <v>5.01516716901688</v>
      </c>
      <c r="F13" s="15" t="n">
        <f aca="false">AVERAGE(F2:F11)</f>
        <v>14.8279938153193</v>
      </c>
      <c r="G13" s="11"/>
      <c r="H13" s="11"/>
      <c r="I13" s="13"/>
      <c r="J13" s="13"/>
    </row>
    <row r="14" customFormat="false" ht="15" hidden="false" customHeight="false" outlineLevel="0" collapsed="false">
      <c r="A14" s="16"/>
      <c r="B14" s="17"/>
      <c r="C14" s="17"/>
      <c r="D14" s="17"/>
      <c r="E14" s="18"/>
      <c r="F14" s="18"/>
      <c r="G14" s="19"/>
      <c r="H14" s="19"/>
    </row>
    <row r="15" customFormat="false" ht="23.85" hidden="false" customHeight="false" outlineLevel="0" collapsed="false">
      <c r="A15" s="20" t="s">
        <v>22</v>
      </c>
      <c r="B15" s="18" t="n">
        <f aca="false">STDEV(B2:B11)</f>
        <v>212.889225237498</v>
      </c>
      <c r="C15" s="18" t="n">
        <f aca="false">STDEV(C2:C11)</f>
        <v>224.510059165879</v>
      </c>
      <c r="D15" s="18"/>
      <c r="E15" s="18" t="n">
        <f aca="false">STDEV(E2:E11)</f>
        <v>12.8602347544619</v>
      </c>
      <c r="F15" s="18" t="n">
        <f aca="false">STDEV(F2:F11)</f>
        <v>14.5525816523919</v>
      </c>
      <c r="G15" s="19"/>
      <c r="H15" s="19"/>
    </row>
    <row r="17" customFormat="false" ht="23.85" hidden="false" customHeight="false" outlineLevel="0" collapsed="false">
      <c r="A17" s="21" t="s">
        <v>23</v>
      </c>
      <c r="B17" s="22" t="n">
        <f aca="false">COUNT(B2:B11)</f>
        <v>10</v>
      </c>
      <c r="C17" s="22" t="n">
        <f aca="false">COUNT(C2:C11)</f>
        <v>10</v>
      </c>
      <c r="D17" s="22"/>
      <c r="E17" s="22"/>
      <c r="F17" s="23"/>
    </row>
    <row r="18" customFormat="false" ht="23.85" hidden="false" customHeight="false" outlineLevel="0" collapsed="false">
      <c r="A18" s="24" t="s">
        <v>24</v>
      </c>
      <c r="B18" s="25" t="n">
        <v>18</v>
      </c>
      <c r="C18" s="25"/>
      <c r="D18" s="25"/>
      <c r="E18" s="25"/>
      <c r="F18" s="26"/>
      <c r="G18" s="25"/>
    </row>
    <row r="19" customFormat="false" ht="12.8" hidden="false" customHeight="false" outlineLevel="0" collapsed="false">
      <c r="A19" s="24" t="s">
        <v>25</v>
      </c>
      <c r="B19" s="25" t="n">
        <f aca="false">ABS(B13-C13)</f>
        <v>41.5</v>
      </c>
      <c r="C19" s="25"/>
      <c r="D19" s="25"/>
      <c r="E19" s="25"/>
      <c r="F19" s="26"/>
      <c r="G19" s="25"/>
    </row>
    <row r="20" customFormat="false" ht="12.8" hidden="false" customHeight="false" outlineLevel="0" collapsed="false">
      <c r="A20" s="27"/>
      <c r="C20" s="25"/>
      <c r="D20" s="25"/>
      <c r="E20" s="25"/>
      <c r="F20" s="26"/>
      <c r="G20" s="25"/>
    </row>
    <row r="21" customFormat="false" ht="15" hidden="false" customHeight="true" outlineLevel="0" collapsed="false">
      <c r="A21" s="28" t="s">
        <v>26</v>
      </c>
      <c r="B21" s="29" t="n">
        <f aca="false">B19/SQRT(((B17-1)*B15^2+(C17-1)*C15^2)/(B17+C17-2)*((B17+C17)/(B17*C17)))</f>
        <v>0.424162045658375</v>
      </c>
      <c r="D21" s="30" t="s">
        <v>27</v>
      </c>
      <c r="E21" s="30"/>
      <c r="F21" s="30"/>
    </row>
    <row r="22" customFormat="false" ht="23.85" hidden="false" customHeight="false" outlineLevel="0" collapsed="false">
      <c r="A22" s="31" t="s">
        <v>28</v>
      </c>
      <c r="B22" s="32" t="n">
        <f aca="false">TDIST(B21,B18,2)</f>
        <v>0.67647370710908</v>
      </c>
      <c r="C22" s="33"/>
      <c r="D22" s="30"/>
      <c r="E22" s="30"/>
      <c r="F22" s="30"/>
    </row>
    <row r="25" customFormat="false" ht="12.8" hidden="false" customHeight="false" outlineLevel="0" collapsed="false">
      <c r="A25" s="34" t="s">
        <v>29</v>
      </c>
      <c r="B25" s="34" t="s">
        <v>30</v>
      </c>
      <c r="C25" s="35"/>
    </row>
    <row r="26" customFormat="false" ht="12.8" hidden="false" customHeight="false" outlineLevel="0" collapsed="false">
      <c r="A26" s="1" t="n">
        <f aca="false">C2-B2</f>
        <v>21</v>
      </c>
      <c r="B26" s="1" t="n">
        <v>3</v>
      </c>
      <c r="C26" s="36"/>
    </row>
    <row r="27" customFormat="false" ht="12.8" hidden="false" customHeight="false" outlineLevel="0" collapsed="false">
      <c r="A27" s="1" t="n">
        <f aca="false">C3-B3</f>
        <v>67</v>
      </c>
      <c r="B27" s="1" t="n">
        <v>9</v>
      </c>
      <c r="C27" s="36"/>
    </row>
    <row r="28" customFormat="false" ht="12.8" hidden="false" customHeight="false" outlineLevel="0" collapsed="false">
      <c r="A28" s="1" t="n">
        <f aca="false">C4-B4</f>
        <v>45</v>
      </c>
      <c r="B28" s="1" t="n">
        <v>6</v>
      </c>
      <c r="C28" s="36"/>
    </row>
    <row r="29" customFormat="false" ht="12.8" hidden="false" customHeight="false" outlineLevel="0" collapsed="false">
      <c r="A29" s="1" t="n">
        <f aca="false">C5-B5</f>
        <v>62</v>
      </c>
      <c r="B29" s="1" t="n">
        <v>8</v>
      </c>
      <c r="C29" s="36"/>
    </row>
    <row r="30" customFormat="false" ht="12.8" hidden="false" customHeight="false" outlineLevel="0" collapsed="false">
      <c r="A30" s="1" t="n">
        <f aca="false">C6-B6</f>
        <v>55</v>
      </c>
      <c r="B30" s="1" t="n">
        <v>7</v>
      </c>
      <c r="C30" s="36"/>
    </row>
    <row r="31" customFormat="false" ht="12.8" hidden="false" customHeight="false" outlineLevel="0" collapsed="false">
      <c r="A31" s="1" t="n">
        <f aca="false">C7-B7</f>
        <v>7</v>
      </c>
      <c r="B31" s="1" t="n">
        <v>2</v>
      </c>
      <c r="C31" s="36"/>
    </row>
    <row r="32" customFormat="false" ht="12.8" hidden="false" customHeight="false" outlineLevel="0" collapsed="false">
      <c r="A32" s="1" t="n">
        <f aca="false">C8-B8</f>
        <v>1</v>
      </c>
      <c r="B32" s="1" t="n">
        <v>1</v>
      </c>
      <c r="C32" s="36"/>
    </row>
    <row r="33" customFormat="false" ht="12.8" hidden="false" customHeight="false" outlineLevel="0" collapsed="false">
      <c r="A33" s="1" t="n">
        <f aca="false">C9-B9</f>
        <v>41</v>
      </c>
      <c r="B33" s="1" t="n">
        <v>5</v>
      </c>
      <c r="C33" s="36"/>
    </row>
    <row r="34" customFormat="false" ht="12.8" hidden="false" customHeight="false" outlineLevel="0" collapsed="false">
      <c r="A34" s="1" t="n">
        <f aca="false">C10-B10</f>
        <v>38</v>
      </c>
      <c r="B34" s="1" t="n">
        <v>4</v>
      </c>
      <c r="C34" s="36"/>
    </row>
    <row r="35" customFormat="false" ht="12.8" hidden="false" customHeight="false" outlineLevel="0" collapsed="false">
      <c r="A35" s="1" t="n">
        <f aca="false">C11-B11</f>
        <v>78</v>
      </c>
      <c r="B35" s="1" t="n">
        <v>10</v>
      </c>
      <c r="C35" s="36"/>
    </row>
    <row r="37" customFormat="false" ht="23.85" hidden="false" customHeight="false" outlineLevel="0" collapsed="false">
      <c r="A37" s="21" t="s">
        <v>31</v>
      </c>
      <c r="B37" s="22" t="n">
        <f aca="false">SUM(C26:C35)</f>
        <v>0</v>
      </c>
      <c r="C37" s="22"/>
      <c r="D37" s="37" t="s">
        <v>32</v>
      </c>
      <c r="E37" s="38" t="n">
        <v>0</v>
      </c>
    </row>
    <row r="38" customFormat="false" ht="23.85" hidden="false" customHeight="false" outlineLevel="0" collapsed="false">
      <c r="A38" s="39" t="s">
        <v>33</v>
      </c>
      <c r="B38" s="0" t="n">
        <v>0</v>
      </c>
      <c r="D38" s="40" t="s">
        <v>34</v>
      </c>
      <c r="E38" s="41" t="n">
        <v>10</v>
      </c>
    </row>
    <row r="39" customFormat="false" ht="15" hidden="false" customHeight="false" outlineLevel="0" collapsed="false">
      <c r="A39" s="42"/>
      <c r="C39" s="43" t="s">
        <v>35</v>
      </c>
      <c r="D39" s="43"/>
      <c r="E39" s="44" t="n">
        <v>8</v>
      </c>
    </row>
    <row r="40" customFormat="false" ht="12.8" hidden="false" customHeight="false" outlineLevel="0" collapsed="false">
      <c r="A40" s="45"/>
      <c r="E40" s="41"/>
    </row>
    <row r="41" customFormat="false" ht="39.55" hidden="false" customHeight="true" outlineLevel="0" collapsed="false">
      <c r="A41" s="46" t="s">
        <v>36</v>
      </c>
      <c r="B41" s="46"/>
      <c r="C41" s="46"/>
      <c r="D41" s="46"/>
      <c r="E41" s="46"/>
    </row>
  </sheetData>
  <mergeCells count="3">
    <mergeCell ref="D21:F22"/>
    <mergeCell ref="C39:D39"/>
    <mergeCell ref="A41:E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4261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2015-01-11T20:25:12Z</dcterms:created>
  <dc:language>it-IT</dc:language>
  <dcterms:modified xsi:type="dcterms:W3CDTF">2015-01-13T18:33:52Z</dcterms:modified>
  <cp:revision>16</cp:revision>
</cp:coreProperties>
</file>