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Code/edp8489.github.io/assets/csk_post/"/>
    </mc:Choice>
  </mc:AlternateContent>
  <xr:revisionPtr revIDLastSave="0" documentId="13_ncr:1_{44DE439D-A401-9647-88EF-9FAADD17FFCE}" xr6:coauthVersionLast="47" xr6:coauthVersionMax="47" xr10:uidLastSave="{00000000-0000-0000-0000-000000000000}"/>
  <bookViews>
    <workbookView xWindow="28260" yWindow="6040" windowWidth="20880" windowHeight="18440" xr2:uid="{E607C66A-F07A-264B-A787-CEDD4AB491AC}"/>
  </bookViews>
  <sheets>
    <sheet name="Subtraction Method" sheetId="2" r:id="rId1"/>
    <sheet name="Table 8.1.4.2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2" l="1"/>
  <c r="F13" i="2" s="1"/>
  <c r="E14" i="2"/>
  <c r="E15" i="2"/>
  <c r="F15" i="2" s="1"/>
  <c r="E16" i="2"/>
  <c r="F16" i="2" s="1"/>
  <c r="E17" i="2"/>
  <c r="F17" i="2" s="1"/>
  <c r="E18" i="2"/>
  <c r="E12" i="2"/>
  <c r="F12" i="2" s="1"/>
  <c r="F14" i="2"/>
  <c r="F18" i="2"/>
  <c r="G8" i="2"/>
  <c r="G9" i="2" s="1"/>
  <c r="D18" i="2"/>
  <c r="D17" i="2"/>
  <c r="D16" i="2"/>
  <c r="D15" i="2"/>
  <c r="D14" i="2"/>
  <c r="D13" i="2"/>
  <c r="D12" i="2"/>
  <c r="E13" i="1"/>
  <c r="E14" i="1"/>
  <c r="E15" i="1"/>
  <c r="E16" i="1"/>
  <c r="E17" i="1"/>
  <c r="E18" i="1"/>
  <c r="E12" i="1"/>
  <c r="G8" i="1"/>
  <c r="G9" i="1" s="1"/>
  <c r="C15" i="2" l="1"/>
  <c r="C17" i="2"/>
  <c r="C14" i="2"/>
  <c r="C13" i="2"/>
  <c r="C18" i="2"/>
  <c r="C16" i="2"/>
  <c r="C12" i="2"/>
  <c r="H14" i="1"/>
  <c r="J14" i="1" s="1"/>
  <c r="C15" i="1"/>
  <c r="F15" i="1" s="1"/>
  <c r="C17" i="1"/>
  <c r="F17" i="1" s="1"/>
  <c r="C18" i="1"/>
  <c r="F18" i="1" s="1"/>
  <c r="H15" i="1"/>
  <c r="J15" i="1" s="1"/>
  <c r="C16" i="1"/>
  <c r="F16" i="1" s="1"/>
  <c r="H16" i="1"/>
  <c r="J16" i="1" s="1"/>
  <c r="H17" i="1"/>
  <c r="J17" i="1" s="1"/>
  <c r="H18" i="1"/>
  <c r="J18" i="1" s="1"/>
  <c r="C12" i="1"/>
  <c r="F12" i="1" s="1"/>
  <c r="C14" i="1"/>
  <c r="F14" i="1" s="1"/>
  <c r="H12" i="1"/>
  <c r="J12" i="1" s="1"/>
  <c r="C13" i="1"/>
  <c r="F13" i="1" s="1"/>
  <c r="H13" i="1"/>
  <c r="J13" i="1" s="1"/>
</calcChain>
</file>

<file path=xl/sharedStrings.xml><?xml version="1.0" encoding="utf-8"?>
<sst xmlns="http://schemas.openxmlformats.org/spreadsheetml/2006/main" count="62" uniqueCount="28">
  <si>
    <t>Sheet Material</t>
  </si>
  <si>
    <t>Alloy</t>
  </si>
  <si>
    <t>Clad 7075-T6</t>
  </si>
  <si>
    <t>Spec</t>
  </si>
  <si>
    <t>AMS 4049</t>
  </si>
  <si>
    <t>[psi]</t>
  </si>
  <si>
    <t>Fbru (e/D = 2)</t>
  </si>
  <si>
    <t>Fbry (e/D = 2)</t>
  </si>
  <si>
    <t>Fastener</t>
  </si>
  <si>
    <t>Ti 6-4</t>
  </si>
  <si>
    <t>Fsu</t>
  </si>
  <si>
    <t>CSR 924</t>
  </si>
  <si>
    <t>D</t>
  </si>
  <si>
    <t>[in]</t>
  </si>
  <si>
    <t>Shear Area</t>
  </si>
  <si>
    <t>[in^2]</t>
  </si>
  <si>
    <t>Psu</t>
  </si>
  <si>
    <t>[lbf]</t>
  </si>
  <si>
    <t>tcsk</t>
  </si>
  <si>
    <t>Sheet thk [in]</t>
  </si>
  <si>
    <t>Pbru (nom)</t>
  </si>
  <si>
    <t>Pbru (csk)</t>
  </si>
  <si>
    <t>rcsk</t>
  </si>
  <si>
    <t>Kcsk</t>
  </si>
  <si>
    <t>Pbry (nom)</t>
  </si>
  <si>
    <t>Pbry (csk)</t>
  </si>
  <si>
    <t xml:space="preserve">MIL-HDBK-5J, Table 8.1.4.2(c) </t>
  </si>
  <si>
    <t>(any)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</si>
</sst>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8343-9B89-674A-84B8-D0A10B57BC09}">
  <dimension ref="B2:H18"/>
  <sheetViews>
    <sheetView tabSelected="1" workbookViewId="0">
      <selection activeCell="I23" sqref="I23"/>
    </sheetView>
  </sheetViews>
  <sheetFormatPr baseColWidth="10" defaultRowHeight="16" x14ac:dyDescent="0.2"/>
  <cols>
    <col min="2" max="2" width="12.83203125" bestFit="1" customWidth="1"/>
  </cols>
  <sheetData>
    <row r="2" spans="2:8" x14ac:dyDescent="0.2">
      <c r="B2" s="6" t="s">
        <v>0</v>
      </c>
      <c r="C2" s="6"/>
      <c r="D2" s="6"/>
      <c r="F2" s="6" t="s">
        <v>8</v>
      </c>
      <c r="G2" s="6"/>
      <c r="H2" s="6"/>
    </row>
    <row r="3" spans="2:8" x14ac:dyDescent="0.2">
      <c r="B3" s="5" t="s">
        <v>1</v>
      </c>
      <c r="C3" s="1" t="s">
        <v>2</v>
      </c>
      <c r="D3" s="1"/>
      <c r="F3" s="5" t="s">
        <v>3</v>
      </c>
      <c r="G3" s="1" t="s">
        <v>27</v>
      </c>
    </row>
    <row r="4" spans="2:8" x14ac:dyDescent="0.2">
      <c r="B4" s="5" t="s">
        <v>3</v>
      </c>
      <c r="C4" s="1" t="s">
        <v>4</v>
      </c>
      <c r="D4" s="1"/>
      <c r="F4" s="5" t="s">
        <v>1</v>
      </c>
      <c r="G4" s="1" t="s">
        <v>9</v>
      </c>
    </row>
    <row r="5" spans="2:8" x14ac:dyDescent="0.2">
      <c r="B5" s="5" t="s">
        <v>6</v>
      </c>
      <c r="C5" s="1">
        <v>154000</v>
      </c>
      <c r="D5" s="1" t="s">
        <v>5</v>
      </c>
      <c r="F5" s="5" t="s">
        <v>10</v>
      </c>
      <c r="G5" s="1">
        <v>95000</v>
      </c>
      <c r="H5" s="1" t="s">
        <v>5</v>
      </c>
    </row>
    <row r="6" spans="2:8" x14ac:dyDescent="0.2">
      <c r="B6" s="5" t="s">
        <v>7</v>
      </c>
      <c r="C6" s="1">
        <v>115000</v>
      </c>
      <c r="D6" s="1" t="s">
        <v>5</v>
      </c>
      <c r="F6" s="5" t="s">
        <v>12</v>
      </c>
      <c r="G6" s="3">
        <v>0.25</v>
      </c>
      <c r="H6" s="1" t="s">
        <v>13</v>
      </c>
    </row>
    <row r="7" spans="2:8" x14ac:dyDescent="0.2">
      <c r="F7" s="5" t="s">
        <v>18</v>
      </c>
      <c r="G7" s="3">
        <v>6.3E-2</v>
      </c>
      <c r="H7" s="1" t="s">
        <v>13</v>
      </c>
    </row>
    <row r="8" spans="2:8" x14ac:dyDescent="0.2">
      <c r="F8" s="5" t="s">
        <v>14</v>
      </c>
      <c r="G8" s="2">
        <f>PI()*POWER(G6,2)/4</f>
        <v>4.9087385212340517E-2</v>
      </c>
      <c r="H8" s="1" t="s">
        <v>15</v>
      </c>
    </row>
    <row r="9" spans="2:8" x14ac:dyDescent="0.2">
      <c r="F9" s="5" t="s">
        <v>16</v>
      </c>
      <c r="G9" s="1">
        <f>FLOOR(G8*G5,5)</f>
        <v>4660</v>
      </c>
      <c r="H9" s="1" t="s">
        <v>17</v>
      </c>
    </row>
    <row r="11" spans="2:8" x14ac:dyDescent="0.2">
      <c r="B11" s="5" t="s">
        <v>19</v>
      </c>
      <c r="C11" s="5" t="s">
        <v>20</v>
      </c>
      <c r="D11" s="5" t="s">
        <v>22</v>
      </c>
      <c r="E11" s="5" t="s">
        <v>21</v>
      </c>
      <c r="F11" s="5" t="s">
        <v>23</v>
      </c>
    </row>
    <row r="12" spans="2:8" x14ac:dyDescent="0.2">
      <c r="B12" s="3">
        <v>0.08</v>
      </c>
      <c r="C12" s="1">
        <f>MIN(B12*$G$6*$C$5,$G$9)</f>
        <v>3080</v>
      </c>
      <c r="D12" s="3">
        <f>$G$7/B12</f>
        <v>0.78749999999999998</v>
      </c>
      <c r="E12" s="7">
        <f>MIN($C$5*$G$6*(B12-$G$7/2),$G$9)</f>
        <v>1867.25</v>
      </c>
      <c r="F12" s="3">
        <f>E12/C12</f>
        <v>0.60624999999999996</v>
      </c>
    </row>
    <row r="13" spans="2:8" x14ac:dyDescent="0.2">
      <c r="B13" s="3">
        <v>0.09</v>
      </c>
      <c r="C13" s="1">
        <f t="shared" ref="C13:C18" si="0">MIN(B13*$G$6*$C$5,$G$9)</f>
        <v>3465</v>
      </c>
      <c r="D13" s="3">
        <f>$G$7/B13</f>
        <v>0.70000000000000007</v>
      </c>
      <c r="E13" s="7">
        <f t="shared" ref="E13:E18" si="1">MIN($C$5*$G$6*(B13-$G$7/2),$G$9)</f>
        <v>2252.25</v>
      </c>
      <c r="F13" s="3">
        <f t="shared" ref="F13:F18" si="2">E13/C13</f>
        <v>0.65</v>
      </c>
    </row>
    <row r="14" spans="2:8" x14ac:dyDescent="0.2">
      <c r="B14" s="3">
        <v>0.1</v>
      </c>
      <c r="C14" s="1">
        <f t="shared" si="0"/>
        <v>3850</v>
      </c>
      <c r="D14" s="3">
        <f>$G$7/B14</f>
        <v>0.63</v>
      </c>
      <c r="E14" s="7">
        <f t="shared" si="1"/>
        <v>2637.25</v>
      </c>
      <c r="F14" s="3">
        <f t="shared" si="2"/>
        <v>0.68500000000000005</v>
      </c>
    </row>
    <row r="15" spans="2:8" x14ac:dyDescent="0.2">
      <c r="B15" s="3">
        <v>0.125</v>
      </c>
      <c r="C15" s="1">
        <f t="shared" si="0"/>
        <v>4660</v>
      </c>
      <c r="D15" s="3">
        <f>$G$7/B15</f>
        <v>0.504</v>
      </c>
      <c r="E15" s="7">
        <f t="shared" si="1"/>
        <v>3599.75</v>
      </c>
      <c r="F15" s="3">
        <f t="shared" si="2"/>
        <v>0.7724785407725322</v>
      </c>
    </row>
    <row r="16" spans="2:8" x14ac:dyDescent="0.2">
      <c r="B16" s="3">
        <v>0.16</v>
      </c>
      <c r="C16" s="1">
        <f t="shared" si="0"/>
        <v>4660</v>
      </c>
      <c r="D16" s="3">
        <f>$G$7/B16</f>
        <v>0.39374999999999999</v>
      </c>
      <c r="E16" s="7">
        <f t="shared" si="1"/>
        <v>4660</v>
      </c>
      <c r="F16" s="3">
        <f t="shared" si="2"/>
        <v>1</v>
      </c>
    </row>
    <row r="17" spans="2:6" x14ac:dyDescent="0.2">
      <c r="B17" s="3">
        <v>0.19</v>
      </c>
      <c r="C17" s="1">
        <f t="shared" si="0"/>
        <v>4660</v>
      </c>
      <c r="D17" s="3">
        <f>$G$7/B17</f>
        <v>0.33157894736842103</v>
      </c>
      <c r="E17" s="7">
        <f t="shared" si="1"/>
        <v>4660</v>
      </c>
      <c r="F17" s="3">
        <f t="shared" si="2"/>
        <v>1</v>
      </c>
    </row>
    <row r="18" spans="2:6" x14ac:dyDescent="0.2">
      <c r="B18" s="3">
        <v>0.25</v>
      </c>
      <c r="C18" s="1">
        <f t="shared" si="0"/>
        <v>4660</v>
      </c>
      <c r="D18" s="3">
        <f>$G$7/B18</f>
        <v>0.252</v>
      </c>
      <c r="E18" s="7">
        <f t="shared" si="1"/>
        <v>4660</v>
      </c>
      <c r="F18" s="3">
        <f t="shared" si="2"/>
        <v>1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4DA7-883B-8548-8291-9457E3A62954}">
  <dimension ref="B2:J18"/>
  <sheetViews>
    <sheetView workbookViewId="0">
      <selection activeCell="F2" sqref="F2:H9"/>
    </sheetView>
  </sheetViews>
  <sheetFormatPr baseColWidth="10" defaultRowHeight="16" x14ac:dyDescent="0.2"/>
  <cols>
    <col min="2" max="2" width="13.33203125" bestFit="1" customWidth="1"/>
  </cols>
  <sheetData>
    <row r="2" spans="2:10" x14ac:dyDescent="0.2">
      <c r="B2" s="6" t="s">
        <v>0</v>
      </c>
      <c r="C2" s="6"/>
      <c r="D2" s="6"/>
      <c r="F2" s="6" t="s">
        <v>8</v>
      </c>
      <c r="G2" s="6"/>
      <c r="H2" s="6"/>
    </row>
    <row r="3" spans="2:10" x14ac:dyDescent="0.2">
      <c r="B3" s="4" t="s">
        <v>1</v>
      </c>
      <c r="C3" s="1" t="s">
        <v>2</v>
      </c>
      <c r="D3" s="1"/>
      <c r="F3" s="4" t="s">
        <v>3</v>
      </c>
      <c r="G3" s="1" t="s">
        <v>11</v>
      </c>
      <c r="I3" t="s">
        <v>26</v>
      </c>
    </row>
    <row r="4" spans="2:10" x14ac:dyDescent="0.2">
      <c r="B4" s="4" t="s">
        <v>3</v>
      </c>
      <c r="C4" s="1" t="s">
        <v>4</v>
      </c>
      <c r="D4" s="1"/>
      <c r="F4" s="4" t="s">
        <v>1</v>
      </c>
      <c r="G4" s="1" t="s">
        <v>9</v>
      </c>
    </row>
    <row r="5" spans="2:10" x14ac:dyDescent="0.2">
      <c r="B5" s="4" t="s">
        <v>6</v>
      </c>
      <c r="C5" s="1">
        <v>154000</v>
      </c>
      <c r="D5" s="1" t="s">
        <v>5</v>
      </c>
      <c r="F5" s="4" t="s">
        <v>10</v>
      </c>
      <c r="G5" s="1">
        <v>95000</v>
      </c>
      <c r="H5" s="1" t="s">
        <v>5</v>
      </c>
    </row>
    <row r="6" spans="2:10" x14ac:dyDescent="0.2">
      <c r="B6" s="4" t="s">
        <v>7</v>
      </c>
      <c r="C6" s="1">
        <v>115000</v>
      </c>
      <c r="D6" s="1" t="s">
        <v>5</v>
      </c>
      <c r="F6" s="4" t="s">
        <v>12</v>
      </c>
      <c r="G6" s="3">
        <v>0.25</v>
      </c>
      <c r="H6" s="1" t="s">
        <v>13</v>
      </c>
    </row>
    <row r="7" spans="2:10" x14ac:dyDescent="0.2">
      <c r="F7" s="4" t="s">
        <v>18</v>
      </c>
      <c r="G7" s="3">
        <v>0.06</v>
      </c>
      <c r="H7" s="1" t="s">
        <v>13</v>
      </c>
    </row>
    <row r="8" spans="2:10" x14ac:dyDescent="0.2">
      <c r="F8" s="4" t="s">
        <v>14</v>
      </c>
      <c r="G8" s="2">
        <f>PI()*POWER(G6,2)/4</f>
        <v>4.9087385212340517E-2</v>
      </c>
      <c r="H8" s="1" t="s">
        <v>15</v>
      </c>
    </row>
    <row r="9" spans="2:10" x14ac:dyDescent="0.2">
      <c r="F9" s="4" t="s">
        <v>16</v>
      </c>
      <c r="G9" s="1">
        <f>FLOOR(G8*G5,5)</f>
        <v>4660</v>
      </c>
      <c r="H9" s="1" t="s">
        <v>17</v>
      </c>
    </row>
    <row r="11" spans="2:10" x14ac:dyDescent="0.2"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  <c r="H11" s="4" t="s">
        <v>24</v>
      </c>
      <c r="I11" s="4" t="s">
        <v>25</v>
      </c>
      <c r="J11" s="4" t="s">
        <v>23</v>
      </c>
    </row>
    <row r="12" spans="2:10" x14ac:dyDescent="0.2">
      <c r="B12" s="3">
        <v>0.08</v>
      </c>
      <c r="C12" s="1">
        <f>MIN(B12*$G$6*$C$5,$G$9)</f>
        <v>3080</v>
      </c>
      <c r="D12" s="1">
        <v>2281</v>
      </c>
      <c r="E12" s="3">
        <f>$G$7/B12</f>
        <v>0.75</v>
      </c>
      <c r="F12" s="3">
        <f>D12/C12</f>
        <v>0.74058441558441557</v>
      </c>
      <c r="H12" s="1">
        <f>MIN(B12*$G$6*$C$6,$G$9)</f>
        <v>2300</v>
      </c>
      <c r="I12" s="1">
        <v>1625</v>
      </c>
      <c r="J12" s="3">
        <f>I12/H12</f>
        <v>0.70652173913043481</v>
      </c>
    </row>
    <row r="13" spans="2:10" x14ac:dyDescent="0.2">
      <c r="B13" s="3">
        <v>0.09</v>
      </c>
      <c r="C13" s="1">
        <f t="shared" ref="C13:C18" si="0">MIN(B13*$G$6*$C$5,$G$9)</f>
        <v>3465</v>
      </c>
      <c r="D13" s="1">
        <v>2594</v>
      </c>
      <c r="E13" s="3">
        <f t="shared" ref="E13:E18" si="1">$G$7/B13</f>
        <v>0.66666666666666663</v>
      </c>
      <c r="F13" s="3">
        <f t="shared" ref="F13:F18" si="2">D13/C13</f>
        <v>0.74862914862914864</v>
      </c>
      <c r="H13" s="1">
        <f t="shared" ref="H13:H18" si="3">MIN(B13*$G$6*$C$6,$G$9)</f>
        <v>2587.5</v>
      </c>
      <c r="I13" s="1">
        <v>1894</v>
      </c>
      <c r="J13" s="3">
        <f t="shared" ref="J13:J18" si="4">I13/H13</f>
        <v>0.73198067632850239</v>
      </c>
    </row>
    <row r="14" spans="2:10" x14ac:dyDescent="0.2">
      <c r="B14" s="3">
        <v>0.1</v>
      </c>
      <c r="C14" s="1">
        <f t="shared" si="0"/>
        <v>3850</v>
      </c>
      <c r="D14" s="1">
        <v>2919</v>
      </c>
      <c r="E14" s="3">
        <f t="shared" si="1"/>
        <v>0.6</v>
      </c>
      <c r="F14" s="3">
        <f t="shared" si="2"/>
        <v>0.75818181818181818</v>
      </c>
      <c r="H14" s="1">
        <f t="shared" si="3"/>
        <v>2875</v>
      </c>
      <c r="I14" s="1">
        <v>2162</v>
      </c>
      <c r="J14" s="3">
        <f t="shared" si="4"/>
        <v>0.752</v>
      </c>
    </row>
    <row r="15" spans="2:10" x14ac:dyDescent="0.2">
      <c r="B15" s="3">
        <v>0.125</v>
      </c>
      <c r="C15" s="1">
        <f t="shared" si="0"/>
        <v>4660</v>
      </c>
      <c r="D15" s="1">
        <v>3765</v>
      </c>
      <c r="E15" s="3">
        <f t="shared" si="1"/>
        <v>0.48</v>
      </c>
      <c r="F15" s="3">
        <f t="shared" si="2"/>
        <v>0.80793991416309008</v>
      </c>
      <c r="H15" s="1">
        <f t="shared" si="3"/>
        <v>3593.75</v>
      </c>
      <c r="I15" s="1">
        <v>2619</v>
      </c>
      <c r="J15" s="3">
        <f t="shared" si="4"/>
        <v>0.7287652173913044</v>
      </c>
    </row>
    <row r="16" spans="2:10" x14ac:dyDescent="0.2">
      <c r="B16" s="3">
        <v>0.16</v>
      </c>
      <c r="C16" s="1">
        <f t="shared" si="0"/>
        <v>4660</v>
      </c>
      <c r="D16" s="1">
        <v>4387</v>
      </c>
      <c r="E16" s="3">
        <f t="shared" si="1"/>
        <v>0.375</v>
      </c>
      <c r="F16" s="3">
        <f t="shared" si="2"/>
        <v>0.94141630901287554</v>
      </c>
      <c r="H16" s="1">
        <f t="shared" si="3"/>
        <v>4600</v>
      </c>
      <c r="I16" s="1">
        <v>2950</v>
      </c>
      <c r="J16" s="3">
        <f t="shared" si="4"/>
        <v>0.64130434782608692</v>
      </c>
    </row>
    <row r="17" spans="2:10" x14ac:dyDescent="0.2">
      <c r="B17" s="3">
        <v>0.19</v>
      </c>
      <c r="C17" s="1">
        <f t="shared" si="0"/>
        <v>4660</v>
      </c>
      <c r="D17" s="1">
        <v>4525</v>
      </c>
      <c r="E17" s="3">
        <f t="shared" si="1"/>
        <v>0.31578947368421051</v>
      </c>
      <c r="F17" s="3">
        <f t="shared" si="2"/>
        <v>0.97103004291845496</v>
      </c>
      <c r="H17" s="1">
        <f t="shared" si="3"/>
        <v>4660</v>
      </c>
      <c r="I17" s="1">
        <v>3231</v>
      </c>
      <c r="J17" s="3">
        <f t="shared" si="4"/>
        <v>0.69334763948497857</v>
      </c>
    </row>
    <row r="18" spans="2:10" x14ac:dyDescent="0.2">
      <c r="B18" s="3">
        <v>0.25</v>
      </c>
      <c r="C18" s="1">
        <f t="shared" si="0"/>
        <v>4660</v>
      </c>
      <c r="D18" s="1">
        <v>4660</v>
      </c>
      <c r="E18" s="3">
        <f t="shared" si="1"/>
        <v>0.24</v>
      </c>
      <c r="F18" s="3">
        <f t="shared" si="2"/>
        <v>1</v>
      </c>
      <c r="H18" s="1">
        <f t="shared" si="3"/>
        <v>4660</v>
      </c>
      <c r="I18" s="1">
        <v>3794</v>
      </c>
      <c r="J18" s="3">
        <f t="shared" si="4"/>
        <v>0.81416309012875532</v>
      </c>
    </row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Subtraction Method</vt:lpstr>
      <vt:lpstr>Table 8.1.4.2c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2022-04-15T04:41:05Z</dcterms:created>
  <dcterms:modified xsi:type="dcterms:W3CDTF">2022-04-15T05:00:50Z</dcterms:modified>
</cp:coreProperties>
</file>