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1- Aplicativo\1- Aplicativo 2024\03 - Março\"/>
    </mc:Choice>
  </mc:AlternateContent>
  <xr:revisionPtr revIDLastSave="0" documentId="13_ncr:1_{25D943AC-5841-40DA-BB73-0E753790F9CE}" xr6:coauthVersionLast="47" xr6:coauthVersionMax="47" xr10:uidLastSave="{00000000-0000-0000-0000-000000000000}"/>
  <bookViews>
    <workbookView xWindow="-120" yWindow="-120" windowWidth="29040" windowHeight="15720" xr2:uid="{A1F1ABAD-123F-42F1-9C33-8ED9B071D09D}"/>
  </bookViews>
  <sheets>
    <sheet name="Geral" sheetId="3" r:id="rId1"/>
    <sheet name="Resumo" sheetId="4" r:id="rId2"/>
  </sheets>
  <definedNames>
    <definedName name="_xlnm._FilterDatabase" localSheetId="0" hidden="1">Geral!$B$1:$P$1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I31" i="3"/>
  <c r="J31" i="3" s="1"/>
  <c r="N31" i="3"/>
  <c r="F31" i="3"/>
  <c r="S43" i="3"/>
  <c r="T43" i="3"/>
  <c r="U43" i="3"/>
  <c r="V43" i="3"/>
  <c r="W43" i="3"/>
  <c r="S42" i="3"/>
  <c r="T42" i="3"/>
  <c r="U42" i="3"/>
  <c r="V42" i="3"/>
  <c r="W42" i="3"/>
  <c r="D43" i="3"/>
  <c r="N43" i="3" s="1"/>
  <c r="I43" i="3"/>
  <c r="D2" i="3"/>
  <c r="N2" i="3" s="1"/>
  <c r="I7" i="3"/>
  <c r="I12" i="3"/>
  <c r="I8" i="3"/>
  <c r="I3" i="3"/>
  <c r="I4" i="3"/>
  <c r="I9" i="3"/>
  <c r="I5" i="3"/>
  <c r="I13" i="3"/>
  <c r="I6" i="3"/>
  <c r="I14" i="3"/>
  <c r="I11" i="3"/>
  <c r="I10" i="3"/>
  <c r="I24" i="3"/>
  <c r="I15" i="3"/>
  <c r="I19" i="3"/>
  <c r="I35" i="3"/>
  <c r="I16" i="3"/>
  <c r="I28" i="3"/>
  <c r="I20" i="3"/>
  <c r="I25" i="3"/>
  <c r="I17" i="3"/>
  <c r="I18" i="3"/>
  <c r="I21" i="3"/>
  <c r="I26" i="3"/>
  <c r="I30" i="3"/>
  <c r="I22" i="3"/>
  <c r="I29" i="3"/>
  <c r="I23" i="3"/>
  <c r="I27" i="3"/>
  <c r="I32" i="3"/>
  <c r="I36" i="3"/>
  <c r="I33" i="3"/>
  <c r="I37" i="3"/>
  <c r="I38" i="3"/>
  <c r="I34" i="3"/>
  <c r="I39" i="3"/>
  <c r="I40" i="3"/>
  <c r="I42" i="3"/>
  <c r="I41" i="3"/>
  <c r="I2" i="3"/>
  <c r="D6" i="3"/>
  <c r="H6" i="3" s="1"/>
  <c r="AA10" i="3"/>
  <c r="AA11" i="3"/>
  <c r="AA12" i="3"/>
  <c r="AA13" i="3"/>
  <c r="AA9" i="3"/>
  <c r="AA45" i="3"/>
  <c r="AA46" i="3"/>
  <c r="AA47" i="3"/>
  <c r="AA48" i="3"/>
  <c r="AA44" i="3"/>
  <c r="AA38" i="3"/>
  <c r="AA39" i="3"/>
  <c r="AA40" i="3"/>
  <c r="AA41" i="3"/>
  <c r="AA37" i="3"/>
  <c r="AA20" i="3"/>
  <c r="AA17" i="3"/>
  <c r="AA18" i="3"/>
  <c r="AA19" i="3"/>
  <c r="AA16" i="3"/>
  <c r="Z59" i="3"/>
  <c r="Z60" i="3"/>
  <c r="Z61" i="3"/>
  <c r="Z62" i="3"/>
  <c r="Z58" i="3"/>
  <c r="Z66" i="3"/>
  <c r="Z67" i="3"/>
  <c r="Z68" i="3"/>
  <c r="Z69" i="3"/>
  <c r="Z65" i="3"/>
  <c r="Z52" i="3"/>
  <c r="Z53" i="3"/>
  <c r="Z54" i="3"/>
  <c r="Z55" i="3"/>
  <c r="Z51" i="3"/>
  <c r="Z45" i="3"/>
  <c r="Z46" i="3"/>
  <c r="Z47" i="3"/>
  <c r="Z48" i="3"/>
  <c r="Z44" i="3"/>
  <c r="Z38" i="3"/>
  <c r="Z39" i="3"/>
  <c r="Z40" i="3"/>
  <c r="Z41" i="3"/>
  <c r="Z37" i="3"/>
  <c r="Z24" i="3"/>
  <c r="Z25" i="3"/>
  <c r="Z26" i="3"/>
  <c r="Z27" i="3"/>
  <c r="Z23" i="3"/>
  <c r="Z17" i="3"/>
  <c r="Z18" i="3"/>
  <c r="Z19" i="3"/>
  <c r="Z20" i="3"/>
  <c r="Z16" i="3"/>
  <c r="Z10" i="3"/>
  <c r="Z11" i="3"/>
  <c r="Z12" i="3"/>
  <c r="Z13" i="3"/>
  <c r="Z9" i="3"/>
  <c r="Z31" i="3"/>
  <c r="Z32" i="3"/>
  <c r="Z33" i="3"/>
  <c r="Z34" i="3"/>
  <c r="Z30" i="3"/>
  <c r="Z3" i="3"/>
  <c r="Z4" i="3"/>
  <c r="Z5" i="3"/>
  <c r="Z6" i="3"/>
  <c r="Z2" i="3"/>
  <c r="S37" i="3"/>
  <c r="T37" i="3"/>
  <c r="U37" i="3"/>
  <c r="V37" i="3"/>
  <c r="W37" i="3"/>
  <c r="D24" i="3"/>
  <c r="H24" i="3" s="1"/>
  <c r="S38" i="3"/>
  <c r="T38" i="3"/>
  <c r="U38" i="3"/>
  <c r="V38" i="3"/>
  <c r="W38" i="3"/>
  <c r="D29" i="3"/>
  <c r="F29" i="3" s="1"/>
  <c r="S39" i="3"/>
  <c r="T39" i="3"/>
  <c r="U39" i="3"/>
  <c r="V39" i="3"/>
  <c r="W39" i="3"/>
  <c r="D39" i="3"/>
  <c r="H39" i="3" s="1"/>
  <c r="S40" i="3"/>
  <c r="T40" i="3"/>
  <c r="U40" i="3"/>
  <c r="V40" i="3"/>
  <c r="W40" i="3"/>
  <c r="D35" i="3"/>
  <c r="H35" i="3" s="1"/>
  <c r="S41" i="3"/>
  <c r="T41" i="3"/>
  <c r="U41" i="3"/>
  <c r="V41" i="3"/>
  <c r="W41" i="3"/>
  <c r="D23" i="3"/>
  <c r="H23" i="3" s="1"/>
  <c r="D8" i="3"/>
  <c r="H8" i="3" s="1"/>
  <c r="AA62" i="3"/>
  <c r="AA61" i="3"/>
  <c r="AA60" i="3"/>
  <c r="AA59" i="3"/>
  <c r="AA58" i="3"/>
  <c r="AA69" i="3"/>
  <c r="AA68" i="3"/>
  <c r="AA67" i="3"/>
  <c r="AA66" i="3"/>
  <c r="AA65" i="3"/>
  <c r="AA55" i="3"/>
  <c r="AA54" i="3"/>
  <c r="AA53" i="3"/>
  <c r="AA52" i="3"/>
  <c r="AA51" i="3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H3" i="4"/>
  <c r="H4" i="4"/>
  <c r="H5" i="4"/>
  <c r="H6" i="4"/>
  <c r="H7" i="4"/>
  <c r="H8" i="4"/>
  <c r="H9" i="4"/>
  <c r="H10" i="4"/>
  <c r="H11" i="4"/>
  <c r="H2" i="4"/>
  <c r="F3" i="4"/>
  <c r="F4" i="4"/>
  <c r="F5" i="4"/>
  <c r="F6" i="4"/>
  <c r="F7" i="4"/>
  <c r="F8" i="4"/>
  <c r="F9" i="4"/>
  <c r="F10" i="4"/>
  <c r="F11" i="4"/>
  <c r="F2" i="4"/>
  <c r="E2" i="4"/>
  <c r="E3" i="4"/>
  <c r="E4" i="4"/>
  <c r="E5" i="4"/>
  <c r="E6" i="4"/>
  <c r="E7" i="4"/>
  <c r="E8" i="4"/>
  <c r="E9" i="4"/>
  <c r="E10" i="4"/>
  <c r="E11" i="4"/>
  <c r="B3" i="4"/>
  <c r="B4" i="4"/>
  <c r="B5" i="4"/>
  <c r="B6" i="4"/>
  <c r="B7" i="4"/>
  <c r="B8" i="4"/>
  <c r="B9" i="4"/>
  <c r="B10" i="4"/>
  <c r="B11" i="4"/>
  <c r="B2" i="4"/>
  <c r="U4" i="3"/>
  <c r="T4" i="3"/>
  <c r="S2" i="3"/>
  <c r="V2" i="3"/>
  <c r="D41" i="3"/>
  <c r="H41" i="3" s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D3" i="3"/>
  <c r="H3" i="3" s="1"/>
  <c r="D14" i="3"/>
  <c r="H14" i="3" s="1"/>
  <c r="D9" i="3"/>
  <c r="H9" i="3" s="1"/>
  <c r="D18" i="3"/>
  <c r="H18" i="3" s="1"/>
  <c r="D15" i="3"/>
  <c r="H15" i="3" s="1"/>
  <c r="D38" i="3"/>
  <c r="F38" i="3" s="1"/>
  <c r="D12" i="3"/>
  <c r="H12" i="3" s="1"/>
  <c r="D16" i="3"/>
  <c r="F16" i="3" s="1"/>
  <c r="D20" i="3"/>
  <c r="F20" i="3" s="1"/>
  <c r="D40" i="3"/>
  <c r="H40" i="3" s="1"/>
  <c r="D42" i="3"/>
  <c r="F42" i="3" s="1"/>
  <c r="D4" i="3"/>
  <c r="H4" i="3" s="1"/>
  <c r="D22" i="3"/>
  <c r="F22" i="3" s="1"/>
  <c r="D5" i="3"/>
  <c r="H5" i="3" s="1"/>
  <c r="D34" i="3"/>
  <c r="H34" i="3" s="1"/>
  <c r="D7" i="3"/>
  <c r="F7" i="3" s="1"/>
  <c r="D26" i="3"/>
  <c r="H26" i="3" s="1"/>
  <c r="D19" i="3"/>
  <c r="H19" i="3" s="1"/>
  <c r="D28" i="3"/>
  <c r="F28" i="3" s="1"/>
  <c r="D11" i="3"/>
  <c r="H11" i="3" s="1"/>
  <c r="D13" i="3"/>
  <c r="F13" i="3" s="1"/>
  <c r="D30" i="3"/>
  <c r="F30" i="3" s="1"/>
  <c r="D17" i="3"/>
  <c r="H17" i="3" s="1"/>
  <c r="D36" i="3"/>
  <c r="H36" i="3" s="1"/>
  <c r="D32" i="3"/>
  <c r="H32" i="3" s="1"/>
  <c r="D37" i="3"/>
  <c r="F37" i="3" s="1"/>
  <c r="D10" i="3"/>
  <c r="H10" i="3" s="1"/>
  <c r="D33" i="3"/>
  <c r="H33" i="3" s="1"/>
  <c r="D25" i="3"/>
  <c r="H25" i="3" s="1"/>
  <c r="D21" i="3"/>
  <c r="F21" i="3" s="1"/>
  <c r="D27" i="3"/>
  <c r="H27" i="3" s="1"/>
  <c r="S3" i="3"/>
  <c r="T3" i="3"/>
  <c r="S4" i="3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S10" i="3"/>
  <c r="T10" i="3"/>
  <c r="U10" i="3"/>
  <c r="S11" i="3"/>
  <c r="T11" i="3"/>
  <c r="S12" i="3"/>
  <c r="T12" i="3"/>
  <c r="U12" i="3"/>
  <c r="S13" i="3"/>
  <c r="T13" i="3"/>
  <c r="U13" i="3"/>
  <c r="S14" i="3"/>
  <c r="T14" i="3"/>
  <c r="U14" i="3"/>
  <c r="S15" i="3"/>
  <c r="T15" i="3"/>
  <c r="U15" i="3"/>
  <c r="S16" i="3"/>
  <c r="T16" i="3"/>
  <c r="U16" i="3"/>
  <c r="S17" i="3"/>
  <c r="T17" i="3"/>
  <c r="U17" i="3"/>
  <c r="S18" i="3"/>
  <c r="T18" i="3"/>
  <c r="U18" i="3"/>
  <c r="S19" i="3"/>
  <c r="T19" i="3"/>
  <c r="U19" i="3"/>
  <c r="S20" i="3"/>
  <c r="T20" i="3"/>
  <c r="U20" i="3"/>
  <c r="S21" i="3"/>
  <c r="T21" i="3"/>
  <c r="U21" i="3"/>
  <c r="S22" i="3"/>
  <c r="T22" i="3"/>
  <c r="U22" i="3"/>
  <c r="S23" i="3"/>
  <c r="T23" i="3"/>
  <c r="U23" i="3"/>
  <c r="S24" i="3"/>
  <c r="T24" i="3"/>
  <c r="U24" i="3"/>
  <c r="S25" i="3"/>
  <c r="T25" i="3"/>
  <c r="U25" i="3"/>
  <c r="S26" i="3"/>
  <c r="T26" i="3"/>
  <c r="U26" i="3"/>
  <c r="S27" i="3"/>
  <c r="T27" i="3"/>
  <c r="U27" i="3"/>
  <c r="S28" i="3"/>
  <c r="T28" i="3"/>
  <c r="U28" i="3"/>
  <c r="S29" i="3"/>
  <c r="T29" i="3"/>
  <c r="U29" i="3"/>
  <c r="S30" i="3"/>
  <c r="T30" i="3"/>
  <c r="U30" i="3"/>
  <c r="S31" i="3"/>
  <c r="T31" i="3"/>
  <c r="S32" i="3"/>
  <c r="T32" i="3"/>
  <c r="U32" i="3"/>
  <c r="S33" i="3"/>
  <c r="T33" i="3"/>
  <c r="U33" i="3"/>
  <c r="S34" i="3"/>
  <c r="T34" i="3"/>
  <c r="U34" i="3"/>
  <c r="S35" i="3"/>
  <c r="T35" i="3"/>
  <c r="U35" i="3"/>
  <c r="S36" i="3"/>
  <c r="T36" i="3"/>
  <c r="U36" i="3"/>
  <c r="U2" i="3"/>
  <c r="T2" i="3"/>
  <c r="Q43" i="3" l="1"/>
  <c r="X43" i="3" s="1"/>
  <c r="J43" i="3"/>
  <c r="H43" i="3"/>
  <c r="Q42" i="3"/>
  <c r="X42" i="3" s="1"/>
  <c r="H31" i="3"/>
  <c r="G5" i="4"/>
  <c r="F43" i="3"/>
  <c r="N39" i="3"/>
  <c r="N41" i="3"/>
  <c r="N24" i="3"/>
  <c r="N6" i="3"/>
  <c r="N8" i="3"/>
  <c r="N32" i="3"/>
  <c r="N26" i="3"/>
  <c r="N28" i="3"/>
  <c r="N9" i="3"/>
  <c r="N34" i="3"/>
  <c r="N27" i="3"/>
  <c r="N18" i="3"/>
  <c r="N16" i="3"/>
  <c r="N11" i="3"/>
  <c r="N4" i="3"/>
  <c r="N38" i="3"/>
  <c r="N23" i="3"/>
  <c r="N21" i="3"/>
  <c r="N35" i="3"/>
  <c r="N14" i="3"/>
  <c r="N3" i="3"/>
  <c r="N37" i="3"/>
  <c r="N29" i="3"/>
  <c r="N17" i="3"/>
  <c r="N15" i="3"/>
  <c r="N40" i="3"/>
  <c r="N33" i="3"/>
  <c r="N22" i="3"/>
  <c r="N25" i="3"/>
  <c r="N19" i="3"/>
  <c r="N13" i="3"/>
  <c r="N12" i="3"/>
  <c r="N42" i="3"/>
  <c r="N36" i="3"/>
  <c r="N30" i="3"/>
  <c r="N20" i="3"/>
  <c r="N10" i="3"/>
  <c r="N5" i="3"/>
  <c r="N7" i="3"/>
  <c r="J6" i="3"/>
  <c r="F2" i="3"/>
  <c r="F6" i="3"/>
  <c r="H2" i="3"/>
  <c r="G9" i="4"/>
  <c r="J4" i="3"/>
  <c r="H38" i="3"/>
  <c r="J8" i="3"/>
  <c r="J39" i="3"/>
  <c r="J38" i="3"/>
  <c r="J23" i="3"/>
  <c r="J29" i="3"/>
  <c r="J11" i="3"/>
  <c r="J20" i="3"/>
  <c r="J34" i="3"/>
  <c r="J35" i="3"/>
  <c r="J24" i="3"/>
  <c r="J2" i="3"/>
  <c r="J40" i="3"/>
  <c r="F15" i="3"/>
  <c r="J33" i="3"/>
  <c r="J25" i="3"/>
  <c r="J42" i="3"/>
  <c r="J32" i="3"/>
  <c r="F8" i="3"/>
  <c r="H22" i="3"/>
  <c r="J5" i="3"/>
  <c r="J17" i="3"/>
  <c r="J7" i="3"/>
  <c r="J10" i="3"/>
  <c r="J22" i="3"/>
  <c r="J12" i="3"/>
  <c r="J36" i="3"/>
  <c r="F26" i="3"/>
  <c r="J27" i="3"/>
  <c r="J14" i="3"/>
  <c r="J37" i="3"/>
  <c r="J30" i="3"/>
  <c r="J26" i="3"/>
  <c r="J15" i="3"/>
  <c r="J21" i="3"/>
  <c r="F17" i="3"/>
  <c r="H28" i="3"/>
  <c r="J13" i="3"/>
  <c r="J19" i="3"/>
  <c r="J28" i="3"/>
  <c r="J9" i="3"/>
  <c r="F33" i="3"/>
  <c r="H21" i="3"/>
  <c r="H37" i="3"/>
  <c r="H16" i="3"/>
  <c r="F35" i="3"/>
  <c r="F11" i="3"/>
  <c r="F24" i="3"/>
  <c r="F34" i="3"/>
  <c r="F36" i="3"/>
  <c r="F9" i="3"/>
  <c r="H20" i="3"/>
  <c r="H13" i="3"/>
  <c r="H42" i="3"/>
  <c r="H7" i="3"/>
  <c r="H29" i="3"/>
  <c r="H30" i="3"/>
  <c r="F32" i="3"/>
  <c r="F39" i="3"/>
  <c r="F27" i="3"/>
  <c r="F4" i="3"/>
  <c r="F40" i="3"/>
  <c r="F10" i="3"/>
  <c r="F18" i="3"/>
  <c r="J18" i="3"/>
  <c r="F14" i="3"/>
  <c r="F25" i="3"/>
  <c r="F19" i="3"/>
  <c r="F23" i="3"/>
  <c r="F12" i="3"/>
  <c r="F3" i="3"/>
  <c r="F5" i="3"/>
  <c r="J3" i="3"/>
  <c r="F41" i="3"/>
  <c r="J41" i="3"/>
  <c r="J16" i="3"/>
  <c r="G6" i="4"/>
  <c r="G11" i="4"/>
  <c r="G4" i="4"/>
  <c r="G10" i="4"/>
  <c r="G2" i="4"/>
  <c r="G3" i="4"/>
  <c r="G7" i="4"/>
  <c r="G8" i="4"/>
  <c r="AA26" i="3"/>
  <c r="AA25" i="3"/>
  <c r="AA23" i="3"/>
  <c r="AA24" i="3"/>
  <c r="AA27" i="3"/>
  <c r="AA34" i="3"/>
  <c r="AA33" i="3"/>
  <c r="Q38" i="3"/>
  <c r="X38" i="3" s="1"/>
  <c r="Q41" i="3"/>
  <c r="X41" i="3" s="1"/>
  <c r="Q37" i="3"/>
  <c r="X37" i="3" s="1"/>
  <c r="Q40" i="3"/>
  <c r="X40" i="3" s="1"/>
  <c r="Q39" i="3"/>
  <c r="X39" i="3" s="1"/>
  <c r="D8" i="4"/>
  <c r="D11" i="4"/>
  <c r="D6" i="4"/>
  <c r="D5" i="4"/>
  <c r="D7" i="4"/>
  <c r="U31" i="3"/>
  <c r="U3" i="3"/>
  <c r="U11" i="3"/>
  <c r="Q36" i="3"/>
  <c r="X36" i="3" s="1"/>
  <c r="Q17" i="3"/>
  <c r="X17" i="3" s="1"/>
  <c r="Q10" i="3"/>
  <c r="X10" i="3" s="1"/>
  <c r="Q5" i="3"/>
  <c r="X5" i="3" s="1"/>
  <c r="Q35" i="3"/>
  <c r="X35" i="3" s="1"/>
  <c r="Q12" i="3"/>
  <c r="X12" i="3" s="1"/>
  <c r="Q24" i="3"/>
  <c r="X24" i="3" s="1"/>
  <c r="Q18" i="3"/>
  <c r="X18" i="3" s="1"/>
  <c r="Q23" i="3"/>
  <c r="X23" i="3" s="1"/>
  <c r="Q13" i="3"/>
  <c r="X13" i="3" s="1"/>
  <c r="Q7" i="3"/>
  <c r="X7" i="3" s="1"/>
  <c r="Q19" i="3"/>
  <c r="X19" i="3" s="1"/>
  <c r="Q34" i="3"/>
  <c r="X34" i="3" s="1"/>
  <c r="Q25" i="3"/>
  <c r="X25" i="3" s="1"/>
  <c r="Q16" i="3"/>
  <c r="X16" i="3" s="1"/>
  <c r="Q15" i="3"/>
  <c r="X15" i="3" s="1"/>
  <c r="Q30" i="3"/>
  <c r="X30" i="3" s="1"/>
  <c r="Q22" i="3"/>
  <c r="X22" i="3" s="1"/>
  <c r="Q32" i="3"/>
  <c r="X32" i="3" s="1"/>
  <c r="Q26" i="3"/>
  <c r="X26" i="3" s="1"/>
  <c r="Q8" i="3"/>
  <c r="X8" i="3" s="1"/>
  <c r="Q29" i="3"/>
  <c r="X29" i="3" s="1"/>
  <c r="Q33" i="3"/>
  <c r="X33" i="3" s="1"/>
  <c r="Q27" i="3"/>
  <c r="X27" i="3" s="1"/>
  <c r="Q20" i="3"/>
  <c r="X20" i="3" s="1"/>
  <c r="AA31" i="3" l="1"/>
  <c r="AA32" i="3"/>
  <c r="Q6" i="3"/>
  <c r="X6" i="3" s="1"/>
  <c r="Q21" i="3"/>
  <c r="X21" i="3" s="1"/>
  <c r="AA30" i="3"/>
  <c r="D3" i="4"/>
  <c r="Q28" i="3"/>
  <c r="X28" i="3" s="1"/>
  <c r="D2" i="4"/>
  <c r="Q14" i="3"/>
  <c r="X14" i="3" s="1"/>
  <c r="D10" i="4"/>
  <c r="Q9" i="3"/>
  <c r="X9" i="3" s="1"/>
  <c r="D9" i="4"/>
  <c r="D4" i="4"/>
  <c r="Q2" i="3"/>
  <c r="X2" i="3" s="1"/>
  <c r="Q4" i="3"/>
  <c r="X4" i="3" s="1"/>
  <c r="Q31" i="3"/>
  <c r="X31" i="3" s="1"/>
  <c r="C31" i="3" s="1"/>
  <c r="Q3" i="3"/>
  <c r="X3" i="3" s="1"/>
  <c r="Q11" i="3"/>
  <c r="X11" i="3" s="1"/>
  <c r="C43" i="3" l="1"/>
  <c r="C42" i="3"/>
  <c r="C29" i="3"/>
  <c r="C24" i="3"/>
  <c r="C20" i="3"/>
  <c r="C6" i="3"/>
  <c r="C18" i="3"/>
  <c r="C40" i="3"/>
  <c r="C3" i="3"/>
  <c r="C16" i="3"/>
  <c r="C7" i="3"/>
  <c r="C26" i="3"/>
  <c r="C39" i="3"/>
  <c r="C22" i="3"/>
  <c r="C19" i="3"/>
  <c r="C30" i="3"/>
  <c r="C35" i="3"/>
  <c r="C37" i="3"/>
  <c r="C23" i="3"/>
  <c r="C8" i="3"/>
  <c r="C28" i="3"/>
  <c r="C25" i="3"/>
  <c r="C13" i="3"/>
  <c r="C4" i="3"/>
  <c r="C5" i="3"/>
  <c r="C14" i="3"/>
  <c r="C21" i="3"/>
  <c r="C34" i="3"/>
  <c r="C33" i="3"/>
  <c r="C9" i="3"/>
  <c r="C36" i="3"/>
  <c r="C38" i="3"/>
  <c r="C10" i="3"/>
  <c r="C12" i="3"/>
  <c r="C17" i="3"/>
  <c r="C15" i="3"/>
  <c r="C27" i="3"/>
  <c r="C2" i="3"/>
  <c r="C41" i="3"/>
  <c r="C32" i="3"/>
  <c r="C11" i="3"/>
  <c r="AA5" i="3" l="1"/>
  <c r="AA3" i="3"/>
  <c r="AA4" i="3"/>
  <c r="AA2" i="3"/>
  <c r="AA6" i="3"/>
  <c r="C6" i="4"/>
  <c r="C7" i="4"/>
  <c r="C10" i="4"/>
  <c r="C3" i="4"/>
  <c r="C8" i="4"/>
  <c r="C9" i="4"/>
  <c r="C11" i="4"/>
  <c r="C5" i="4"/>
  <c r="C2" i="4"/>
  <c r="C4" i="4"/>
</calcChain>
</file>

<file path=xl/sharedStrings.xml><?xml version="1.0" encoding="utf-8"?>
<sst xmlns="http://schemas.openxmlformats.org/spreadsheetml/2006/main" count="88" uniqueCount="85">
  <si>
    <t>Nome</t>
  </si>
  <si>
    <t>Jogos</t>
  </si>
  <si>
    <t>Assistências</t>
  </si>
  <si>
    <t>Gols</t>
  </si>
  <si>
    <t>Pontos</t>
  </si>
  <si>
    <t>Vitórias</t>
  </si>
  <si>
    <t>Derrotas</t>
  </si>
  <si>
    <t>Empate</t>
  </si>
  <si>
    <t>%G/J</t>
  </si>
  <si>
    <t>%A/J</t>
  </si>
  <si>
    <t>C/A</t>
  </si>
  <si>
    <t>C/V</t>
  </si>
  <si>
    <t>Ranking</t>
  </si>
  <si>
    <t>P</t>
  </si>
  <si>
    <t>J</t>
  </si>
  <si>
    <t>⚽</t>
  </si>
  <si>
    <t>🅰️</t>
  </si>
  <si>
    <t>V</t>
  </si>
  <si>
    <t>D</t>
  </si>
  <si>
    <t>E</t>
  </si>
  <si>
    <t>Jogador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</si>
  <si>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</si>
  <si>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</si>
  <si>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</si>
  <si>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</si>
  <si>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</si>
  <si>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</si>
  <si>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</si>
  <si>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</si>
  <si>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</si>
  <si>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</si>
  <si>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Participações em gols</t>
  </si>
  <si>
    <t>Maiores Pontuadores</t>
  </si>
  <si>
    <t>Mais Jogos</t>
  </si>
  <si>
    <t>Artilheiros</t>
  </si>
  <si>
    <t>Mais Vitórias</t>
  </si>
  <si>
    <t>Mais Cartões Amarelos</t>
  </si>
  <si>
    <t>Mais Cartões Vermelhos</t>
  </si>
  <si>
    <t>%P/G</t>
  </si>
  <si>
    <t>P/G</t>
  </si>
  <si>
    <t>Aproveitamento</t>
  </si>
  <si>
    <t>Albert</t>
  </si>
  <si>
    <t>Alysson Pink</t>
  </si>
  <si>
    <t>Arthur</t>
  </si>
  <si>
    <t>Betinho</t>
  </si>
  <si>
    <t>Bidu</t>
  </si>
  <si>
    <t>Bruno Pessoa</t>
  </si>
  <si>
    <t>Cadu</t>
  </si>
  <si>
    <t>Christopher</t>
  </si>
  <si>
    <t>Dato</t>
  </si>
  <si>
    <t>Diego</t>
  </si>
  <si>
    <t>Eduardo</t>
  </si>
  <si>
    <t>Eric</t>
  </si>
  <si>
    <t>Grimauro</t>
  </si>
  <si>
    <t>Icaro F.</t>
  </si>
  <si>
    <t xml:space="preserve">Jefferson </t>
  </si>
  <si>
    <t>Juninho</t>
  </si>
  <si>
    <t>Kiel</t>
  </si>
  <si>
    <t xml:space="preserve">Lazaro </t>
  </si>
  <si>
    <t>Leo Albuquerque</t>
  </si>
  <si>
    <t>Lucas Henrique</t>
  </si>
  <si>
    <t>Lucas Silveira</t>
  </si>
  <si>
    <t>Manga</t>
  </si>
  <si>
    <t>Marcelinho</t>
  </si>
  <si>
    <t>Neto</t>
  </si>
  <si>
    <t>Nicláudio Mello</t>
  </si>
  <si>
    <t>Paulo Thiago</t>
  </si>
  <si>
    <t xml:space="preserve">Rafa Ribeiro </t>
  </si>
  <si>
    <t>Raphael Borges</t>
  </si>
  <si>
    <t>Renan Alves</t>
  </si>
  <si>
    <t>Ronaldinho</t>
  </si>
  <si>
    <t>Serginho</t>
  </si>
  <si>
    <t>Sérgio Falcão</t>
  </si>
  <si>
    <t>Teixa</t>
  </si>
  <si>
    <t xml:space="preserve">Thiago Alemão </t>
  </si>
  <si>
    <t>Tulio Bastos</t>
  </si>
  <si>
    <t xml:space="preserve">Victor Assis </t>
  </si>
  <si>
    <t xml:space="preserve">Victor Cabeça </t>
  </si>
  <si>
    <t>Vinícius</t>
  </si>
  <si>
    <t>Vitor Salgado</t>
  </si>
  <si>
    <t>Winnicius C.</t>
  </si>
  <si>
    <t>Xandinho</t>
  </si>
  <si>
    <t>Riva</t>
  </si>
  <si>
    <t>Mais Derrotas</t>
  </si>
  <si>
    <t>Mais Empates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</si>
</sst>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rgb="FF9C5700"/>
      <name val="Arial"/>
      <family val="2"/>
    </font>
    <font>
      <b/>
      <sz val="12"/>
      <color rgb="FF9C0006"/>
      <name val="Arial"/>
      <family val="2"/>
    </font>
    <font>
      <b/>
      <sz val="14"/>
      <color rgb="FF006100"/>
      <name val="Arial"/>
      <family val="2"/>
    </font>
    <font>
      <b/>
      <sz val="14"/>
      <color rgb="FF9C0006"/>
      <name val="Arial"/>
      <family val="2"/>
    </font>
    <font>
      <b/>
      <sz val="14"/>
      <color rgb="FF9C5700"/>
      <name val="Arial"/>
      <family val="2"/>
    </font>
    <font>
      <sz val="11"/>
      <color theme="0"/>
      <name val="Calibri"/>
      <family val="2"/>
      <scheme val="minor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rgb="FF006100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21" fillId="0" borderId="0" applyFont="0" applyFill="0" applyBorder="0" applyAlignment="0" applyProtection="0"/>
  </cellStyleXfs>
  <cellXfs count="36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9" fillId="3" borderId="1" xfId="2" applyFont="1" applyBorder="1" applyAlignment="1">
      <alignment horizontal="center" vertical="center"/>
    </xf>
    <xf numFmtId="0" fontId="10" fillId="4" borderId="1" xfId="3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14" fillId="4" borderId="1" xfId="3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2" borderId="1" xfId="1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13" fillId="3" borderId="1" xfId="2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2" borderId="1" xfId="1" applyNumberFormat="1" applyFont="1" applyBorder="1" applyAlignment="1">
      <alignment horizontal="center" vertical="center"/>
    </xf>
    <xf numFmtId="0" fontId="13" fillId="3" borderId="1" xfId="2" applyNumberFormat="1" applyFont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1" fontId="18" fillId="7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164" fontId="20" fillId="8" borderId="1" xfId="0" applyNumberFormat="1" applyFont="1" applyFill="1" applyBorder="1" applyAlignment="1">
      <alignment horizontal="center" vertical="center"/>
    </xf>
    <xf numFmtId="2" fontId="20" fillId="8" borderId="1" xfId="0" applyNumberFormat="1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20" fillId="8" borderId="1" xfId="4" applyFont="1" applyFill="1" applyBorder="1" applyAlignment="1">
      <alignment horizontal="center" vertical="center"/>
    </xf>
    <xf numFmtId="0" fontId="17" fillId="2" borderId="1" xfId="1" applyFont="1" applyBorder="1" applyAlignment="1">
      <alignment horizontal="center" vertical="center"/>
    </xf>
  </cellXfs>
  <cellStyles count="5">
    <cellStyle name="Bom" xfId="1" builtinId="26"/>
    <cellStyle name="Neutro" xfId="3" builtinId="28"/>
    <cellStyle name="Normal" xfId="0" builtinId="0"/>
    <cellStyle name="Porcentagem" xfId="4" builtinId="5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60B5-FB84-43ED-9C3E-012BFF4DE191}">
  <dimension ref="A1:AA69"/>
  <sheetViews>
    <sheetView tabSelected="1" zoomScale="70" zoomScaleNormal="70" workbookViewId="0">
      <selection activeCell="P66" sqref="P66"/>
    </sheetView>
  </sheetViews>
  <sheetFormatPr defaultColWidth="18.28515625" defaultRowHeight="15.75" x14ac:dyDescent="0.25"/>
  <cols>
    <col min="1" max="1" width="11.7109375" style="27" customWidth="1"/>
    <col min="2" max="2" width="18.5703125" style="26" bestFit="1" customWidth="1"/>
    <col min="3" max="3" width="16.42578125" style="26" bestFit="1" customWidth="1"/>
    <col min="4" max="4" width="15.28515625" style="26" bestFit="1" customWidth="1"/>
    <col min="5" max="5" width="13.85546875" style="26" bestFit="1" customWidth="1"/>
    <col min="6" max="6" width="14" style="31" bestFit="1" customWidth="1"/>
    <col min="7" max="7" width="22.140625" style="26" bestFit="1" customWidth="1"/>
    <col min="8" max="8" width="13.85546875" style="31" bestFit="1" customWidth="1"/>
    <col min="9" max="9" width="34" style="26" bestFit="1" customWidth="1"/>
    <col min="10" max="10" width="14.42578125" style="32" bestFit="1" customWidth="1"/>
    <col min="11" max="11" width="16.7109375" style="26" bestFit="1" customWidth="1"/>
    <col min="12" max="12" width="17.7109375" style="26" bestFit="1" customWidth="1"/>
    <col min="13" max="13" width="16.28515625" style="26" bestFit="1" customWidth="1"/>
    <col min="14" max="14" width="26.85546875" style="32" bestFit="1" customWidth="1"/>
    <col min="15" max="15" width="11.7109375" style="26" customWidth="1"/>
    <col min="16" max="16" width="11.7109375" style="26" bestFit="1" customWidth="1"/>
    <col min="17" max="20" width="3.85546875" style="23" bestFit="1" customWidth="1"/>
    <col min="21" max="21" width="2.5703125" style="23" bestFit="1" customWidth="1"/>
    <col min="22" max="22" width="3.42578125" style="23" bestFit="1" customWidth="1"/>
    <col min="23" max="23" width="4.5703125" style="23" bestFit="1" customWidth="1"/>
    <col min="24" max="24" width="5.140625" style="23" bestFit="1" customWidth="1"/>
    <col min="25" max="25" width="5.140625" style="23" hidden="1" customWidth="1"/>
    <col min="26" max="26" width="25.85546875" style="20" customWidth="1"/>
    <col min="27" max="27" width="5.140625" style="20" bestFit="1" customWidth="1"/>
    <col min="28" max="16384" width="18.28515625" style="26"/>
  </cols>
  <sheetData>
    <row r="1" spans="1:27" x14ac:dyDescent="0.25">
      <c r="A1" s="14" t="s">
        <v>12</v>
      </c>
      <c r="B1" s="13" t="s">
        <v>0</v>
      </c>
      <c r="C1" s="14" t="s">
        <v>4</v>
      </c>
      <c r="D1" s="14" t="s">
        <v>1</v>
      </c>
      <c r="E1" s="14" t="s">
        <v>3</v>
      </c>
      <c r="F1" s="28" t="s">
        <v>8</v>
      </c>
      <c r="G1" s="14" t="s">
        <v>2</v>
      </c>
      <c r="H1" s="28" t="s">
        <v>9</v>
      </c>
      <c r="I1" s="14" t="s">
        <v>31</v>
      </c>
      <c r="J1" s="28" t="s">
        <v>38</v>
      </c>
      <c r="K1" s="15" t="s">
        <v>5</v>
      </c>
      <c r="L1" s="16" t="s">
        <v>6</v>
      </c>
      <c r="M1" s="17" t="s">
        <v>7</v>
      </c>
      <c r="N1" s="28" t="s">
        <v>40</v>
      </c>
      <c r="O1" s="2" t="s">
        <v>10</v>
      </c>
      <c r="P1" s="3" t="s">
        <v>11</v>
      </c>
      <c r="Z1" s="35" t="s">
        <v>32</v>
      </c>
      <c r="AA1" s="35"/>
    </row>
    <row r="2" spans="1:27" x14ac:dyDescent="0.25">
      <c r="A2" s="33">
        <v>1</v>
      </c>
      <c r="B2" s="9" t="s">
        <v>41</v>
      </c>
      <c r="C2" s="9">
        <f>X2</f>
        <v>92</v>
      </c>
      <c r="D2" s="19">
        <f>K2+L2+M2</f>
        <v>17</v>
      </c>
      <c r="E2" s="19">
        <v>6</v>
      </c>
      <c r="F2" s="29">
        <f>IF(OR(ISERROR(E2), ISERROR(D2)), 0, IF(D2=0, 0, E2/D2*100))</f>
        <v>35.294117647058826</v>
      </c>
      <c r="G2" s="10">
        <v>6</v>
      </c>
      <c r="H2" s="29">
        <f>IF(OR(ISERROR(G2), ISERROR(D2)), 0, IF(D2=0, 0, G2/D2*100))</f>
        <v>35.294117647058826</v>
      </c>
      <c r="I2" s="10">
        <f>E2+G2</f>
        <v>12</v>
      </c>
      <c r="J2" s="30">
        <f>IF(OR(ISERROR(I2), ISERROR(D2), D2=0), 0, I2/D2)</f>
        <v>0.70588235294117652</v>
      </c>
      <c r="K2" s="21">
        <v>9</v>
      </c>
      <c r="L2" s="22">
        <v>5</v>
      </c>
      <c r="M2" s="11">
        <v>3</v>
      </c>
      <c r="N2" s="34">
        <f xml:space="preserve"> ((M2 * 1) + (K2 * 3)) / (D2 * 3)</f>
        <v>0.58823529411764708</v>
      </c>
      <c r="O2" s="11">
        <v>1</v>
      </c>
      <c r="P2" s="18">
        <v>1</v>
      </c>
      <c r="Q2" s="24">
        <f>D2*1</f>
        <v>17</v>
      </c>
      <c r="R2" s="24">
        <f>E2*5</f>
        <v>30</v>
      </c>
      <c r="S2" s="24">
        <f>G2*5</f>
        <v>30</v>
      </c>
      <c r="T2" s="24">
        <f>K2*3</f>
        <v>27</v>
      </c>
      <c r="U2" s="24">
        <f>M2*1</f>
        <v>3</v>
      </c>
      <c r="V2" s="24">
        <f t="shared" ref="V2:V43" si="0">O2*-5</f>
        <v>-5</v>
      </c>
      <c r="W2" s="24">
        <f t="shared" ref="W2:W43" si="1">P2*-10</f>
        <v>-10</v>
      </c>
      <c r="X2" s="25">
        <f t="shared" ref="X2:X43" si="2">Q2+R2+S2+T2+U2+V2+W2</f>
        <v>92</v>
      </c>
      <c r="Y2" s="25"/>
      <c r="Z2" s="4" t="str">
        <f>B2</f>
        <v>Albert</v>
      </c>
      <c r="AA2" s="9">
        <f>C2</f>
        <v>92</v>
      </c>
    </row>
    <row r="3" spans="1:27" x14ac:dyDescent="0.25">
      <c r="A3" s="33">
        <v>2</v>
      </c>
      <c r="B3" s="9" t="s">
        <v>42</v>
      </c>
      <c r="C3" s="10">
        <f>X3</f>
        <v>58</v>
      </c>
      <c r="D3" s="19">
        <f>K3+L3+M3</f>
        <v>20</v>
      </c>
      <c r="E3" s="19">
        <v>2</v>
      </c>
      <c r="F3" s="29">
        <f>IF(OR(ISERROR(E3), ISERROR(D3)), 0, IF(D3=0, 0, E3/D3*100))</f>
        <v>10</v>
      </c>
      <c r="G3" s="10">
        <v>0</v>
      </c>
      <c r="H3" s="29">
        <f>IF(OR(ISERROR(G3), ISERROR(D3)), 0, IF(D3=0, 0, G3/D3*100))</f>
        <v>0</v>
      </c>
      <c r="I3" s="10">
        <f>E3+G3</f>
        <v>2</v>
      </c>
      <c r="J3" s="30">
        <f>IF(OR(ISERROR(I3), ISERROR(D3), D3=0), 0, I3/D3)</f>
        <v>0.1</v>
      </c>
      <c r="K3" s="21">
        <v>8</v>
      </c>
      <c r="L3" s="22">
        <v>8</v>
      </c>
      <c r="M3" s="11">
        <v>4</v>
      </c>
      <c r="N3" s="34">
        <f xml:space="preserve"> ((M3 * 1) + (K3 * 3)) / (D3 * 3)</f>
        <v>0.46666666666666667</v>
      </c>
      <c r="O3" s="11">
        <v>0</v>
      </c>
      <c r="P3" s="18">
        <v>0</v>
      </c>
      <c r="Q3" s="24">
        <f t="shared" ref="Q3:Q36" si="3">D3*1</f>
        <v>20</v>
      </c>
      <c r="R3" s="24">
        <f t="shared" ref="R3:R36" si="4">E3*5</f>
        <v>10</v>
      </c>
      <c r="S3" s="24">
        <f t="shared" ref="S3:S36" si="5">G3*5</f>
        <v>0</v>
      </c>
      <c r="T3" s="24">
        <f t="shared" ref="T3:T36" si="6">K3*3</f>
        <v>24</v>
      </c>
      <c r="U3" s="24">
        <f t="shared" ref="U3:U36" si="7">M3*1</f>
        <v>4</v>
      </c>
      <c r="V3" s="24">
        <f t="shared" si="0"/>
        <v>0</v>
      </c>
      <c r="W3" s="24">
        <f t="shared" si="1"/>
        <v>0</v>
      </c>
      <c r="X3" s="25">
        <f t="shared" si="2"/>
        <v>58</v>
      </c>
      <c r="Y3" s="25"/>
      <c r="Z3" s="4" t="str">
        <f t="shared" ref="Z3:Z6" si="8">B3</f>
        <v>Alysson Pink</v>
      </c>
      <c r="AA3" s="9">
        <f t="shared" ref="AA3:AA6" si="9">C3</f>
        <v>58</v>
      </c>
    </row>
    <row r="4" spans="1:27" x14ac:dyDescent="0.25">
      <c r="A4" s="33">
        <v>3</v>
      </c>
      <c r="B4" s="9" t="s">
        <v>43</v>
      </c>
      <c r="C4" s="9">
        <f>X4</f>
        <v>28</v>
      </c>
      <c r="D4" s="19">
        <f>K4+L4+M4</f>
        <v>5</v>
      </c>
      <c r="E4" s="19">
        <v>2</v>
      </c>
      <c r="F4" s="29">
        <f>IF(OR(ISERROR(E4), ISERROR(D4)), 0, IF(D4=0, 0, E4/D4*100))</f>
        <v>40</v>
      </c>
      <c r="G4" s="10">
        <v>1</v>
      </c>
      <c r="H4" s="29">
        <f>IF(OR(ISERROR(G4), ISERROR(D4)), 0, IF(D4=0, 0, G4/D4*100))</f>
        <v>20</v>
      </c>
      <c r="I4" s="10">
        <f>E4+G4</f>
        <v>3</v>
      </c>
      <c r="J4" s="30">
        <f>IF(OR(ISERROR(I4), ISERROR(D4), D4=0), 0, I4/D4)</f>
        <v>0.6</v>
      </c>
      <c r="K4" s="21">
        <v>2</v>
      </c>
      <c r="L4" s="22">
        <v>1</v>
      </c>
      <c r="M4" s="11">
        <v>2</v>
      </c>
      <c r="N4" s="34">
        <f xml:space="preserve"> ((M4 * 1) + (K4 * 3)) / (D4 * 3)</f>
        <v>0.53333333333333333</v>
      </c>
      <c r="O4" s="11">
        <v>0</v>
      </c>
      <c r="P4" s="18">
        <v>0</v>
      </c>
      <c r="Q4" s="24">
        <f t="shared" si="3"/>
        <v>5</v>
      </c>
      <c r="R4" s="24">
        <f t="shared" si="4"/>
        <v>10</v>
      </c>
      <c r="S4" s="24">
        <f t="shared" si="5"/>
        <v>5</v>
      </c>
      <c r="T4" s="24">
        <f t="shared" si="6"/>
        <v>6</v>
      </c>
      <c r="U4" s="24">
        <f t="shared" si="7"/>
        <v>2</v>
      </c>
      <c r="V4" s="24">
        <f t="shared" si="0"/>
        <v>0</v>
      </c>
      <c r="W4" s="24">
        <f t="shared" si="1"/>
        <v>0</v>
      </c>
      <c r="X4" s="25">
        <f t="shared" si="2"/>
        <v>28</v>
      </c>
      <c r="Y4" s="25"/>
      <c r="Z4" s="4" t="str">
        <f t="shared" si="8"/>
        <v>Arthur</v>
      </c>
      <c r="AA4" s="9">
        <f t="shared" si="9"/>
        <v>28</v>
      </c>
    </row>
    <row r="5" spans="1:27" x14ac:dyDescent="0.25">
      <c r="A5" s="33">
        <v>4</v>
      </c>
      <c r="B5" s="9" t="s">
        <v>44</v>
      </c>
      <c r="C5" s="10">
        <f>X5</f>
        <v>78</v>
      </c>
      <c r="D5" s="19">
        <f>K5+L5+M5</f>
        <v>20</v>
      </c>
      <c r="E5" s="19">
        <v>3</v>
      </c>
      <c r="F5" s="29">
        <f>IF(OR(ISERROR(E5), ISERROR(D5)), 0, IF(D5=0, 0, E5/D5*100))</f>
        <v>15</v>
      </c>
      <c r="G5" s="10">
        <v>3</v>
      </c>
      <c r="H5" s="29">
        <f>IF(OR(ISERROR(G5), ISERROR(D5)), 0, IF(D5=0, 0, G5/D5*100))</f>
        <v>15</v>
      </c>
      <c r="I5" s="10">
        <f>E5+G5</f>
        <v>6</v>
      </c>
      <c r="J5" s="30">
        <f>IF(OR(ISERROR(I5), ISERROR(D5), D5=0), 0, I5/D5)</f>
        <v>0.3</v>
      </c>
      <c r="K5" s="21">
        <v>7</v>
      </c>
      <c r="L5" s="22">
        <v>6</v>
      </c>
      <c r="M5" s="11">
        <v>7</v>
      </c>
      <c r="N5" s="34">
        <f xml:space="preserve"> ((M5 * 1) + (K5 * 3)) / (D5 * 3)</f>
        <v>0.46666666666666667</v>
      </c>
      <c r="O5" s="11">
        <v>0</v>
      </c>
      <c r="P5" s="18">
        <v>0</v>
      </c>
      <c r="Q5" s="24">
        <f t="shared" si="3"/>
        <v>20</v>
      </c>
      <c r="R5" s="24">
        <f t="shared" si="4"/>
        <v>15</v>
      </c>
      <c r="S5" s="24">
        <f t="shared" si="5"/>
        <v>15</v>
      </c>
      <c r="T5" s="24">
        <f t="shared" si="6"/>
        <v>21</v>
      </c>
      <c r="U5" s="24">
        <f t="shared" si="7"/>
        <v>7</v>
      </c>
      <c r="V5" s="24">
        <f t="shared" si="0"/>
        <v>0</v>
      </c>
      <c r="W5" s="24">
        <f t="shared" si="1"/>
        <v>0</v>
      </c>
      <c r="X5" s="25">
        <f t="shared" si="2"/>
        <v>78</v>
      </c>
      <c r="Y5" s="25"/>
      <c r="Z5" s="4" t="str">
        <f t="shared" si="8"/>
        <v>Betinho</v>
      </c>
      <c r="AA5" s="9">
        <f t="shared" si="9"/>
        <v>78</v>
      </c>
    </row>
    <row r="6" spans="1:27" x14ac:dyDescent="0.25">
      <c r="A6" s="33">
        <v>5</v>
      </c>
      <c r="B6" s="9" t="s">
        <v>45</v>
      </c>
      <c r="C6" s="10">
        <f>X6</f>
        <v>68</v>
      </c>
      <c r="D6" s="19">
        <f>K6+L6+M6</f>
        <v>21</v>
      </c>
      <c r="E6" s="19">
        <v>0</v>
      </c>
      <c r="F6" s="29">
        <f>IF(OR(ISERROR(E6), ISERROR(D6)), 0, IF(D6=0, 0, E6/D6*100))</f>
        <v>0</v>
      </c>
      <c r="G6" s="10">
        <v>4</v>
      </c>
      <c r="H6" s="29">
        <f>IF(OR(ISERROR(G6), ISERROR(D6)), 0, IF(D6=0, 0, G6/D6*100))</f>
        <v>19.047619047619047</v>
      </c>
      <c r="I6" s="10">
        <f>E6+G6</f>
        <v>4</v>
      </c>
      <c r="J6" s="30">
        <f>IF(OR(ISERROR(I6), ISERROR(D6), D6=0), 0, I6/D6)</f>
        <v>0.19047619047619047</v>
      </c>
      <c r="K6" s="21">
        <v>9</v>
      </c>
      <c r="L6" s="22">
        <v>7</v>
      </c>
      <c r="M6" s="11">
        <v>5</v>
      </c>
      <c r="N6" s="34">
        <f xml:space="preserve"> ((M6 * 1) + (K6 * 3)) / (D6 * 3)</f>
        <v>0.50793650793650791</v>
      </c>
      <c r="O6" s="11">
        <v>1</v>
      </c>
      <c r="P6" s="18">
        <v>0</v>
      </c>
      <c r="Q6" s="24">
        <f t="shared" si="3"/>
        <v>21</v>
      </c>
      <c r="R6" s="24">
        <f t="shared" si="4"/>
        <v>0</v>
      </c>
      <c r="S6" s="24">
        <f t="shared" si="5"/>
        <v>20</v>
      </c>
      <c r="T6" s="24">
        <f t="shared" si="6"/>
        <v>27</v>
      </c>
      <c r="U6" s="24">
        <f t="shared" si="7"/>
        <v>5</v>
      </c>
      <c r="V6" s="24">
        <f t="shared" si="0"/>
        <v>-5</v>
      </c>
      <c r="W6" s="24">
        <f t="shared" si="1"/>
        <v>0</v>
      </c>
      <c r="X6" s="25">
        <f t="shared" si="2"/>
        <v>68</v>
      </c>
      <c r="Y6" s="25"/>
      <c r="Z6" s="4" t="str">
        <f t="shared" si="8"/>
        <v>Bidu</v>
      </c>
      <c r="AA6" s="9">
        <f t="shared" si="9"/>
        <v>68</v>
      </c>
    </row>
    <row r="7" spans="1:27" x14ac:dyDescent="0.25">
      <c r="A7" s="33">
        <v>6</v>
      </c>
      <c r="B7" s="9" t="s">
        <v>46</v>
      </c>
      <c r="C7" s="10">
        <f>X7</f>
        <v>71</v>
      </c>
      <c r="D7" s="19">
        <f>K7+L7+M7</f>
        <v>23</v>
      </c>
      <c r="E7" s="19">
        <v>4</v>
      </c>
      <c r="F7" s="29">
        <f>IF(OR(ISERROR(E7), ISERROR(D7)), 0, IF(D7=0, 0, E7/D7*100))</f>
        <v>17.391304347826086</v>
      </c>
      <c r="G7" s="10">
        <v>1</v>
      </c>
      <c r="H7" s="29">
        <f>IF(OR(ISERROR(G7), ISERROR(D7)), 0, IF(D7=0, 0, G7/D7*100))</f>
        <v>4.3478260869565215</v>
      </c>
      <c r="I7" s="10">
        <f>E7+G7</f>
        <v>5</v>
      </c>
      <c r="J7" s="30">
        <f>IF(OR(ISERROR(I7), ISERROR(D7), D7=0), 0, I7/D7)</f>
        <v>0.21739130434782608</v>
      </c>
      <c r="K7" s="21">
        <v>9</v>
      </c>
      <c r="L7" s="22">
        <v>8</v>
      </c>
      <c r="M7" s="11">
        <v>6</v>
      </c>
      <c r="N7" s="34">
        <f xml:space="preserve"> ((M7 * 1) + (K7 * 3)) / (D7 * 3)</f>
        <v>0.47826086956521741</v>
      </c>
      <c r="O7" s="11">
        <v>2</v>
      </c>
      <c r="P7" s="18">
        <v>0</v>
      </c>
      <c r="Q7" s="24">
        <f t="shared" si="3"/>
        <v>23</v>
      </c>
      <c r="R7" s="24">
        <f t="shared" si="4"/>
        <v>20</v>
      </c>
      <c r="S7" s="24">
        <f t="shared" si="5"/>
        <v>5</v>
      </c>
      <c r="T7" s="24">
        <f t="shared" si="6"/>
        <v>27</v>
      </c>
      <c r="U7" s="24">
        <f t="shared" si="7"/>
        <v>6</v>
      </c>
      <c r="V7" s="24">
        <f t="shared" si="0"/>
        <v>-10</v>
      </c>
      <c r="W7" s="24">
        <f t="shared" si="1"/>
        <v>0</v>
      </c>
      <c r="X7" s="25">
        <f t="shared" si="2"/>
        <v>71</v>
      </c>
      <c r="Y7" s="25"/>
    </row>
    <row r="8" spans="1:27" x14ac:dyDescent="0.25">
      <c r="A8" s="33">
        <v>7</v>
      </c>
      <c r="B8" s="9" t="s">
        <v>47</v>
      </c>
      <c r="C8" s="10">
        <f>X8</f>
        <v>42</v>
      </c>
      <c r="D8" s="19">
        <f>K8+L8+M8</f>
        <v>10</v>
      </c>
      <c r="E8" s="19">
        <v>1</v>
      </c>
      <c r="F8" s="29">
        <f>IF(OR(ISERROR(E8), ISERROR(D8)), 0, IF(D8=0, 0, E8/D8*100))</f>
        <v>10</v>
      </c>
      <c r="G8" s="10">
        <v>3</v>
      </c>
      <c r="H8" s="29">
        <f>IF(OR(ISERROR(G8), ISERROR(D8)), 0, IF(D8=0, 0, G8/D8*100))</f>
        <v>30</v>
      </c>
      <c r="I8" s="10">
        <f>E8+G8</f>
        <v>4</v>
      </c>
      <c r="J8" s="30">
        <f>IF(OR(ISERROR(I8), ISERROR(D8), D8=0), 0, I8/D8)</f>
        <v>0.4</v>
      </c>
      <c r="K8" s="21">
        <v>3</v>
      </c>
      <c r="L8" s="22">
        <v>4</v>
      </c>
      <c r="M8" s="11">
        <v>3</v>
      </c>
      <c r="N8" s="34">
        <f xml:space="preserve"> ((M8 * 1) + (K8 * 3)) / (D8 * 3)</f>
        <v>0.4</v>
      </c>
      <c r="O8" s="11">
        <v>0</v>
      </c>
      <c r="P8" s="18">
        <v>0</v>
      </c>
      <c r="Q8" s="24">
        <f t="shared" si="3"/>
        <v>10</v>
      </c>
      <c r="R8" s="24">
        <f t="shared" si="4"/>
        <v>5</v>
      </c>
      <c r="S8" s="24">
        <f t="shared" si="5"/>
        <v>15</v>
      </c>
      <c r="T8" s="24">
        <f t="shared" si="6"/>
        <v>9</v>
      </c>
      <c r="U8" s="24">
        <f t="shared" si="7"/>
        <v>3</v>
      </c>
      <c r="V8" s="24">
        <f t="shared" si="0"/>
        <v>0</v>
      </c>
      <c r="W8" s="24">
        <f t="shared" si="1"/>
        <v>0</v>
      </c>
      <c r="X8" s="25">
        <f t="shared" si="2"/>
        <v>42</v>
      </c>
      <c r="Y8" s="25"/>
      <c r="Z8" s="35" t="s">
        <v>34</v>
      </c>
      <c r="AA8" s="35"/>
    </row>
    <row r="9" spans="1:27" x14ac:dyDescent="0.25">
      <c r="A9" s="33">
        <v>8</v>
      </c>
      <c r="B9" s="9" t="s">
        <v>48</v>
      </c>
      <c r="C9" s="10">
        <f>X9</f>
        <v>7</v>
      </c>
      <c r="D9" s="19">
        <f>K9+L9+M9</f>
        <v>4</v>
      </c>
      <c r="E9" s="19">
        <v>0</v>
      </c>
      <c r="F9" s="29">
        <f>IF(OR(ISERROR(E9), ISERROR(D9)), 0, IF(D9=0, 0, E9/D9*100))</f>
        <v>0</v>
      </c>
      <c r="G9" s="10">
        <v>0</v>
      </c>
      <c r="H9" s="29">
        <f>IF(OR(ISERROR(G9), ISERROR(D9)), 0, IF(D9=0, 0, G9/D9*100))</f>
        <v>0</v>
      </c>
      <c r="I9" s="10">
        <f>E9+G9</f>
        <v>0</v>
      </c>
      <c r="J9" s="30">
        <f>IF(OR(ISERROR(I9), ISERROR(D9), D9=0), 0, I9/D9)</f>
        <v>0</v>
      </c>
      <c r="K9" s="21">
        <v>0</v>
      </c>
      <c r="L9" s="22">
        <v>1</v>
      </c>
      <c r="M9" s="11">
        <v>3</v>
      </c>
      <c r="N9" s="34">
        <f xml:space="preserve"> ((M9 * 1) + (K9 * 3)) / (D9 * 3)</f>
        <v>0.25</v>
      </c>
      <c r="O9" s="11">
        <v>0</v>
      </c>
      <c r="P9" s="18">
        <v>0</v>
      </c>
      <c r="Q9" s="24">
        <f t="shared" si="3"/>
        <v>4</v>
      </c>
      <c r="R9" s="24">
        <f t="shared" si="4"/>
        <v>0</v>
      </c>
      <c r="S9" s="24">
        <f t="shared" si="5"/>
        <v>0</v>
      </c>
      <c r="T9" s="24">
        <f t="shared" si="6"/>
        <v>0</v>
      </c>
      <c r="U9" s="24">
        <f t="shared" si="7"/>
        <v>3</v>
      </c>
      <c r="V9" s="24">
        <f t="shared" si="0"/>
        <v>0</v>
      </c>
      <c r="W9" s="24">
        <f t="shared" si="1"/>
        <v>0</v>
      </c>
      <c r="X9" s="25">
        <f t="shared" si="2"/>
        <v>7</v>
      </c>
      <c r="Y9" s="25"/>
      <c r="Z9" s="4" t="str">
        <f>B2</f>
        <v>Albert</v>
      </c>
      <c r="AA9" s="4">
        <f>E2</f>
        <v>6</v>
      </c>
    </row>
    <row r="10" spans="1:27" x14ac:dyDescent="0.25">
      <c r="A10" s="33">
        <v>9</v>
      </c>
      <c r="B10" s="9" t="s">
        <v>49</v>
      </c>
      <c r="C10" s="10">
        <f>X10</f>
        <v>56</v>
      </c>
      <c r="D10" s="19">
        <f>K10+L10+M10</f>
        <v>13</v>
      </c>
      <c r="E10" s="19">
        <v>3</v>
      </c>
      <c r="F10" s="29">
        <f>IF(OR(ISERROR(E10), ISERROR(D10)), 0, IF(D10=0, 0, E10/D10*100))</f>
        <v>23.076923076923077</v>
      </c>
      <c r="G10" s="10">
        <v>3</v>
      </c>
      <c r="H10" s="29">
        <f>IF(OR(ISERROR(G10), ISERROR(D10)), 0, IF(D10=0, 0, G10/D10*100))</f>
        <v>23.076923076923077</v>
      </c>
      <c r="I10" s="10">
        <f>E10+G10</f>
        <v>6</v>
      </c>
      <c r="J10" s="30">
        <f>IF(OR(ISERROR(I10), ISERROR(D10), D10=0), 0, I10/D10)</f>
        <v>0.46153846153846156</v>
      </c>
      <c r="K10" s="21">
        <v>3</v>
      </c>
      <c r="L10" s="22">
        <v>6</v>
      </c>
      <c r="M10" s="11">
        <v>4</v>
      </c>
      <c r="N10" s="34">
        <f xml:space="preserve"> ((M10 * 1) + (K10 * 3)) / (D10 * 3)</f>
        <v>0.33333333333333331</v>
      </c>
      <c r="O10" s="11">
        <v>0</v>
      </c>
      <c r="P10" s="18">
        <v>0</v>
      </c>
      <c r="Q10" s="24">
        <f t="shared" si="3"/>
        <v>13</v>
      </c>
      <c r="R10" s="24">
        <f t="shared" si="4"/>
        <v>15</v>
      </c>
      <c r="S10" s="24">
        <f t="shared" si="5"/>
        <v>15</v>
      </c>
      <c r="T10" s="24">
        <f t="shared" si="6"/>
        <v>9</v>
      </c>
      <c r="U10" s="24">
        <f t="shared" si="7"/>
        <v>4</v>
      </c>
      <c r="V10" s="24">
        <f t="shared" si="0"/>
        <v>0</v>
      </c>
      <c r="W10" s="24">
        <f t="shared" si="1"/>
        <v>0</v>
      </c>
      <c r="X10" s="25">
        <f t="shared" si="2"/>
        <v>56</v>
      </c>
      <c r="Y10" s="25"/>
      <c r="Z10" s="4" t="str">
        <f>B3</f>
        <v>Alysson Pink</v>
      </c>
      <c r="AA10" s="4">
        <f>E3</f>
        <v>2</v>
      </c>
    </row>
    <row r="11" spans="1:27" x14ac:dyDescent="0.25">
      <c r="A11" s="33">
        <v>10</v>
      </c>
      <c r="B11" s="9" t="s">
        <v>50</v>
      </c>
      <c r="C11" s="9">
        <f>X11</f>
        <v>32</v>
      </c>
      <c r="D11" s="19">
        <f>K11+L11+M11</f>
        <v>6</v>
      </c>
      <c r="E11" s="19">
        <v>1</v>
      </c>
      <c r="F11" s="29">
        <f>IF(OR(ISERROR(E11), ISERROR(D11)), 0, IF(D11=0, 0, E11/D11*100))</f>
        <v>16.666666666666664</v>
      </c>
      <c r="G11" s="10">
        <v>2</v>
      </c>
      <c r="H11" s="29">
        <f>IF(OR(ISERROR(G11), ISERROR(D11)), 0, IF(D11=0, 0, G11/D11*100))</f>
        <v>33.333333333333329</v>
      </c>
      <c r="I11" s="10">
        <f>E11+G11</f>
        <v>3</v>
      </c>
      <c r="J11" s="30">
        <f>IF(OR(ISERROR(I11), ISERROR(D11), D11=0), 0, I11/D11)</f>
        <v>0.5</v>
      </c>
      <c r="K11" s="21">
        <v>3</v>
      </c>
      <c r="L11" s="22">
        <v>1</v>
      </c>
      <c r="M11" s="11">
        <v>2</v>
      </c>
      <c r="N11" s="34">
        <f xml:space="preserve"> ((M11 * 1) + (K11 * 3)) / (D11 * 3)</f>
        <v>0.61111111111111116</v>
      </c>
      <c r="O11" s="11">
        <v>0</v>
      </c>
      <c r="P11" s="18">
        <v>0</v>
      </c>
      <c r="Q11" s="24">
        <f t="shared" si="3"/>
        <v>6</v>
      </c>
      <c r="R11" s="24">
        <f t="shared" si="4"/>
        <v>5</v>
      </c>
      <c r="S11" s="24">
        <f t="shared" si="5"/>
        <v>10</v>
      </c>
      <c r="T11" s="24">
        <f t="shared" si="6"/>
        <v>9</v>
      </c>
      <c r="U11" s="24">
        <f t="shared" si="7"/>
        <v>2</v>
      </c>
      <c r="V11" s="24">
        <f t="shared" si="0"/>
        <v>0</v>
      </c>
      <c r="W11" s="24">
        <f t="shared" si="1"/>
        <v>0</v>
      </c>
      <c r="X11" s="25">
        <f t="shared" si="2"/>
        <v>32</v>
      </c>
      <c r="Y11" s="25"/>
      <c r="Z11" s="4" t="str">
        <f>B4</f>
        <v>Arthur</v>
      </c>
      <c r="AA11" s="4">
        <f>E4</f>
        <v>2</v>
      </c>
    </row>
    <row r="12" spans="1:27" x14ac:dyDescent="0.25">
      <c r="A12" s="33">
        <v>11</v>
      </c>
      <c r="B12" s="9" t="s">
        <v>51</v>
      </c>
      <c r="C12" s="10">
        <f>X12</f>
        <v>97</v>
      </c>
      <c r="D12" s="19">
        <f>K12+L12+M12</f>
        <v>21</v>
      </c>
      <c r="E12" s="19">
        <v>6</v>
      </c>
      <c r="F12" s="29">
        <f>IF(OR(ISERROR(E12), ISERROR(D12)), 0, IF(D12=0, 0, E12/D12*100))</f>
        <v>28.571428571428569</v>
      </c>
      <c r="G12" s="10">
        <v>3</v>
      </c>
      <c r="H12" s="29">
        <f>IF(OR(ISERROR(G12), ISERROR(D12)), 0, IF(D12=0, 0, G12/D12*100))</f>
        <v>14.285714285714285</v>
      </c>
      <c r="I12" s="10">
        <f>E12+G12</f>
        <v>9</v>
      </c>
      <c r="J12" s="30">
        <f>IF(OR(ISERROR(I12), ISERROR(D12), D12=0), 0, I12/D12)</f>
        <v>0.42857142857142855</v>
      </c>
      <c r="K12" s="21">
        <v>10</v>
      </c>
      <c r="L12" s="22">
        <v>5</v>
      </c>
      <c r="M12" s="11">
        <v>6</v>
      </c>
      <c r="N12" s="34">
        <f xml:space="preserve"> ((M12 * 1) + (K12 * 3)) / (D12 * 3)</f>
        <v>0.5714285714285714</v>
      </c>
      <c r="O12" s="11">
        <v>1</v>
      </c>
      <c r="P12" s="18">
        <v>0</v>
      </c>
      <c r="Q12" s="24">
        <f t="shared" si="3"/>
        <v>21</v>
      </c>
      <c r="R12" s="24">
        <f t="shared" si="4"/>
        <v>30</v>
      </c>
      <c r="S12" s="24">
        <f t="shared" si="5"/>
        <v>15</v>
      </c>
      <c r="T12" s="24">
        <f t="shared" si="6"/>
        <v>30</v>
      </c>
      <c r="U12" s="24">
        <f t="shared" si="7"/>
        <v>6</v>
      </c>
      <c r="V12" s="24">
        <f t="shared" si="0"/>
        <v>-5</v>
      </c>
      <c r="W12" s="24">
        <f t="shared" si="1"/>
        <v>0</v>
      </c>
      <c r="X12" s="25">
        <f t="shared" si="2"/>
        <v>97</v>
      </c>
      <c r="Y12" s="25"/>
      <c r="Z12" s="4" t="str">
        <f>B5</f>
        <v>Betinho</v>
      </c>
      <c r="AA12" s="4">
        <f>E5</f>
        <v>3</v>
      </c>
    </row>
    <row r="13" spans="1:27" x14ac:dyDescent="0.25">
      <c r="A13" s="33">
        <v>12</v>
      </c>
      <c r="B13" s="9" t="s">
        <v>52</v>
      </c>
      <c r="C13" s="10">
        <f>X13</f>
        <v>53</v>
      </c>
      <c r="D13" s="19">
        <f>K13+L13+M13</f>
        <v>19</v>
      </c>
      <c r="E13" s="19">
        <v>0</v>
      </c>
      <c r="F13" s="29">
        <f>IF(OR(ISERROR(E13), ISERROR(D13)), 0, IF(D13=0, 0, E13/D13*100))</f>
        <v>0</v>
      </c>
      <c r="G13" s="10">
        <v>3</v>
      </c>
      <c r="H13" s="29">
        <f>IF(OR(ISERROR(G13), ISERROR(D13)), 0, IF(D13=0, 0, G13/D13*100))</f>
        <v>15.789473684210526</v>
      </c>
      <c r="I13" s="10">
        <f>E13+G13</f>
        <v>3</v>
      </c>
      <c r="J13" s="30">
        <f>IF(OR(ISERROR(I13), ISERROR(D13), D13=0), 0, I13/D13)</f>
        <v>0.15789473684210525</v>
      </c>
      <c r="K13" s="21">
        <v>6</v>
      </c>
      <c r="L13" s="22">
        <v>7</v>
      </c>
      <c r="M13" s="11">
        <v>6</v>
      </c>
      <c r="N13" s="34">
        <f xml:space="preserve"> ((M13 * 1) + (K13 * 3)) / (D13 * 3)</f>
        <v>0.42105263157894735</v>
      </c>
      <c r="O13" s="11">
        <v>1</v>
      </c>
      <c r="P13" s="18">
        <v>0</v>
      </c>
      <c r="Q13" s="24">
        <f t="shared" si="3"/>
        <v>19</v>
      </c>
      <c r="R13" s="24">
        <f t="shared" si="4"/>
        <v>0</v>
      </c>
      <c r="S13" s="24">
        <f t="shared" si="5"/>
        <v>15</v>
      </c>
      <c r="T13" s="24">
        <f t="shared" si="6"/>
        <v>18</v>
      </c>
      <c r="U13" s="24">
        <f t="shared" si="7"/>
        <v>6</v>
      </c>
      <c r="V13" s="24">
        <f t="shared" si="0"/>
        <v>-5</v>
      </c>
      <c r="W13" s="24">
        <f t="shared" si="1"/>
        <v>0</v>
      </c>
      <c r="X13" s="25">
        <f t="shared" si="2"/>
        <v>53</v>
      </c>
      <c r="Y13" s="25"/>
      <c r="Z13" s="4" t="str">
        <f>B6</f>
        <v>Bidu</v>
      </c>
      <c r="AA13" s="4">
        <f>E6</f>
        <v>0</v>
      </c>
    </row>
    <row r="14" spans="1:27" x14ac:dyDescent="0.25">
      <c r="A14" s="33">
        <v>13</v>
      </c>
      <c r="B14" s="9" t="s">
        <v>53</v>
      </c>
      <c r="C14" s="10">
        <f>X14</f>
        <v>14</v>
      </c>
      <c r="D14" s="19">
        <f>K14+L14+M14</f>
        <v>4</v>
      </c>
      <c r="E14" s="19">
        <v>1</v>
      </c>
      <c r="F14" s="29">
        <f>IF(OR(ISERROR(E14), ISERROR(D14)), 0, IF(D14=0, 0, E14/D14*100))</f>
        <v>25</v>
      </c>
      <c r="G14" s="10">
        <v>0</v>
      </c>
      <c r="H14" s="29">
        <f>IF(OR(ISERROR(G14), ISERROR(D14)), 0, IF(D14=0, 0, G14/D14*100))</f>
        <v>0</v>
      </c>
      <c r="I14" s="10">
        <f>E14+G14</f>
        <v>1</v>
      </c>
      <c r="J14" s="30">
        <f>IF(OR(ISERROR(I14), ISERROR(D14), D14=0), 0, I14/D14)</f>
        <v>0.25</v>
      </c>
      <c r="K14" s="21">
        <v>1</v>
      </c>
      <c r="L14" s="22">
        <v>1</v>
      </c>
      <c r="M14" s="11">
        <v>2</v>
      </c>
      <c r="N14" s="34">
        <f xml:space="preserve"> ((M14 * 1) + (K14 * 3)) / (D14 * 3)</f>
        <v>0.41666666666666669</v>
      </c>
      <c r="O14" s="11">
        <v>0</v>
      </c>
      <c r="P14" s="18">
        <v>0</v>
      </c>
      <c r="Q14" s="24">
        <f t="shared" si="3"/>
        <v>4</v>
      </c>
      <c r="R14" s="24">
        <f t="shared" si="4"/>
        <v>5</v>
      </c>
      <c r="S14" s="24">
        <f t="shared" si="5"/>
        <v>0</v>
      </c>
      <c r="T14" s="24">
        <f t="shared" si="6"/>
        <v>3</v>
      </c>
      <c r="U14" s="24">
        <f t="shared" si="7"/>
        <v>2</v>
      </c>
      <c r="V14" s="24">
        <f t="shared" si="0"/>
        <v>0</v>
      </c>
      <c r="W14" s="24">
        <f t="shared" si="1"/>
        <v>0</v>
      </c>
      <c r="X14" s="25">
        <f t="shared" si="2"/>
        <v>14</v>
      </c>
      <c r="Y14" s="25"/>
    </row>
    <row r="15" spans="1:27" x14ac:dyDescent="0.25">
      <c r="A15" s="33">
        <v>14</v>
      </c>
      <c r="B15" s="9" t="s">
        <v>54</v>
      </c>
      <c r="C15" s="10">
        <f>X15</f>
        <v>38</v>
      </c>
      <c r="D15" s="19">
        <f>K15+L15+M15</f>
        <v>12</v>
      </c>
      <c r="E15" s="19">
        <v>1</v>
      </c>
      <c r="F15" s="29">
        <f>IF(OR(ISERROR(E15), ISERROR(D15)), 0, IF(D15=0, 0, E15/D15*100))</f>
        <v>8.3333333333333321</v>
      </c>
      <c r="G15" s="10">
        <v>1</v>
      </c>
      <c r="H15" s="29">
        <f>IF(OR(ISERROR(G15), ISERROR(D15)), 0, IF(D15=0, 0, G15/D15*100))</f>
        <v>8.3333333333333321</v>
      </c>
      <c r="I15" s="10">
        <f>E15+G15</f>
        <v>2</v>
      </c>
      <c r="J15" s="30">
        <f>IF(OR(ISERROR(I15), ISERROR(D15), D15=0), 0, I15/D15)</f>
        <v>0.16666666666666666</v>
      </c>
      <c r="K15" s="21">
        <v>6</v>
      </c>
      <c r="L15" s="22">
        <v>3</v>
      </c>
      <c r="M15" s="11">
        <v>3</v>
      </c>
      <c r="N15" s="34">
        <f xml:space="preserve"> ((M15 * 1) + (K15 * 3)) / (D15 * 3)</f>
        <v>0.58333333333333337</v>
      </c>
      <c r="O15" s="11">
        <v>1</v>
      </c>
      <c r="P15" s="18">
        <v>0</v>
      </c>
      <c r="Q15" s="24">
        <f t="shared" si="3"/>
        <v>12</v>
      </c>
      <c r="R15" s="24">
        <f t="shared" si="4"/>
        <v>5</v>
      </c>
      <c r="S15" s="24">
        <f t="shared" si="5"/>
        <v>5</v>
      </c>
      <c r="T15" s="24">
        <f t="shared" si="6"/>
        <v>18</v>
      </c>
      <c r="U15" s="24">
        <f t="shared" si="7"/>
        <v>3</v>
      </c>
      <c r="V15" s="24">
        <f t="shared" si="0"/>
        <v>-5</v>
      </c>
      <c r="W15" s="24">
        <f t="shared" si="1"/>
        <v>0</v>
      </c>
      <c r="X15" s="25">
        <f t="shared" si="2"/>
        <v>38</v>
      </c>
      <c r="Y15" s="25"/>
      <c r="Z15" s="35" t="s">
        <v>2</v>
      </c>
      <c r="AA15" s="35"/>
    </row>
    <row r="16" spans="1:27" x14ac:dyDescent="0.25">
      <c r="A16" s="33">
        <v>15</v>
      </c>
      <c r="B16" s="9" t="s">
        <v>55</v>
      </c>
      <c r="C16" s="10">
        <f>X16</f>
        <v>26</v>
      </c>
      <c r="D16" s="19">
        <f>K16+L16+M16</f>
        <v>4</v>
      </c>
      <c r="E16" s="19">
        <v>2</v>
      </c>
      <c r="F16" s="29">
        <f>IF(OR(ISERROR(E16), ISERROR(D16)), 0, IF(D16=0, 0, E16/D16*100))</f>
        <v>50</v>
      </c>
      <c r="G16" s="10">
        <v>1</v>
      </c>
      <c r="H16" s="29">
        <f>IF(OR(ISERROR(G16), ISERROR(D16)), 0, IF(D16=0, 0, G16/D16*100))</f>
        <v>25</v>
      </c>
      <c r="I16" s="10">
        <f>E16+G16</f>
        <v>3</v>
      </c>
      <c r="J16" s="30">
        <f>IF(OR(ISERROR(I16), ISERROR(D16), D16=0), 0, I16/D16)</f>
        <v>0.75</v>
      </c>
      <c r="K16" s="21">
        <v>2</v>
      </c>
      <c r="L16" s="22">
        <v>1</v>
      </c>
      <c r="M16" s="11">
        <v>1</v>
      </c>
      <c r="N16" s="34">
        <f xml:space="preserve"> ((M16 * 1) + (K16 * 3)) / (D16 * 3)</f>
        <v>0.58333333333333337</v>
      </c>
      <c r="O16" s="11">
        <v>0</v>
      </c>
      <c r="P16" s="18">
        <v>0</v>
      </c>
      <c r="Q16" s="24">
        <f t="shared" si="3"/>
        <v>4</v>
      </c>
      <c r="R16" s="24">
        <f t="shared" si="4"/>
        <v>10</v>
      </c>
      <c r="S16" s="24">
        <f t="shared" si="5"/>
        <v>5</v>
      </c>
      <c r="T16" s="24">
        <f t="shared" si="6"/>
        <v>6</v>
      </c>
      <c r="U16" s="24">
        <f t="shared" si="7"/>
        <v>1</v>
      </c>
      <c r="V16" s="24">
        <f t="shared" si="0"/>
        <v>0</v>
      </c>
      <c r="W16" s="24">
        <f t="shared" si="1"/>
        <v>0</v>
      </c>
      <c r="X16" s="25">
        <f t="shared" si="2"/>
        <v>26</v>
      </c>
      <c r="Y16" s="25"/>
      <c r="Z16" s="4" t="str">
        <f>B2</f>
        <v>Albert</v>
      </c>
      <c r="AA16" s="4">
        <f>G2</f>
        <v>6</v>
      </c>
    </row>
    <row r="17" spans="1:27" x14ac:dyDescent="0.25">
      <c r="A17" s="33">
        <v>16</v>
      </c>
      <c r="B17" s="9" t="s">
        <v>56</v>
      </c>
      <c r="C17" s="9">
        <f>X17</f>
        <v>62</v>
      </c>
      <c r="D17" s="19">
        <f>K17+L17+M17</f>
        <v>20</v>
      </c>
      <c r="E17" s="19">
        <v>4</v>
      </c>
      <c r="F17" s="29">
        <f>IF(OR(ISERROR(E17), ISERROR(D17)), 0, IF(D17=0, 0, E17/D17*100))</f>
        <v>20</v>
      </c>
      <c r="G17" s="10">
        <v>0</v>
      </c>
      <c r="H17" s="29">
        <f>IF(OR(ISERROR(G17), ISERROR(D17)), 0, IF(D17=0, 0, G17/D17*100))</f>
        <v>0</v>
      </c>
      <c r="I17" s="10">
        <f>E17+G17</f>
        <v>4</v>
      </c>
      <c r="J17" s="30">
        <f>IF(OR(ISERROR(I17), ISERROR(D17), D17=0), 0, I17/D17)</f>
        <v>0.2</v>
      </c>
      <c r="K17" s="21">
        <v>10</v>
      </c>
      <c r="L17" s="22">
        <v>3</v>
      </c>
      <c r="M17" s="11">
        <v>7</v>
      </c>
      <c r="N17" s="34">
        <f xml:space="preserve"> ((M17 * 1) + (K17 * 3)) / (D17 * 3)</f>
        <v>0.6166666666666667</v>
      </c>
      <c r="O17" s="11">
        <v>3</v>
      </c>
      <c r="P17" s="18">
        <v>0</v>
      </c>
      <c r="Q17" s="24">
        <f t="shared" si="3"/>
        <v>20</v>
      </c>
      <c r="R17" s="24">
        <f t="shared" si="4"/>
        <v>20</v>
      </c>
      <c r="S17" s="24">
        <f t="shared" si="5"/>
        <v>0</v>
      </c>
      <c r="T17" s="24">
        <f t="shared" si="6"/>
        <v>30</v>
      </c>
      <c r="U17" s="24">
        <f t="shared" si="7"/>
        <v>7</v>
      </c>
      <c r="V17" s="24">
        <f t="shared" si="0"/>
        <v>-15</v>
      </c>
      <c r="W17" s="24">
        <f t="shared" si="1"/>
        <v>0</v>
      </c>
      <c r="X17" s="25">
        <f t="shared" si="2"/>
        <v>62</v>
      </c>
      <c r="Y17" s="25"/>
      <c r="Z17" s="4" t="str">
        <f>B3</f>
        <v>Alysson Pink</v>
      </c>
      <c r="AA17" s="4">
        <f>G3</f>
        <v>0</v>
      </c>
    </row>
    <row r="18" spans="1:27" x14ac:dyDescent="0.25">
      <c r="A18" s="33">
        <v>17</v>
      </c>
      <c r="B18" s="9" t="s">
        <v>57</v>
      </c>
      <c r="C18" s="10">
        <f>X18</f>
        <v>27</v>
      </c>
      <c r="D18" s="19">
        <f>K18+L18+M18</f>
        <v>12</v>
      </c>
      <c r="E18" s="19">
        <v>1</v>
      </c>
      <c r="F18" s="29">
        <f>IF(OR(ISERROR(E18), ISERROR(D18)), 0, IF(D18=0, 0, E18/D18*100))</f>
        <v>8.3333333333333321</v>
      </c>
      <c r="G18" s="10">
        <v>0</v>
      </c>
      <c r="H18" s="29">
        <f>IF(OR(ISERROR(G18), ISERROR(D18)), 0, IF(D18=0, 0, G18/D18*100))</f>
        <v>0</v>
      </c>
      <c r="I18" s="10">
        <f>E18+G18</f>
        <v>1</v>
      </c>
      <c r="J18" s="30">
        <f>IF(OR(ISERROR(I18), ISERROR(D18), D18=0), 0, I18/D18)</f>
        <v>8.3333333333333329E-2</v>
      </c>
      <c r="K18" s="21">
        <v>2</v>
      </c>
      <c r="L18" s="22">
        <v>6</v>
      </c>
      <c r="M18" s="11">
        <v>4</v>
      </c>
      <c r="N18" s="34">
        <f xml:space="preserve"> ((M18 * 1) + (K18 * 3)) / (D18 * 3)</f>
        <v>0.27777777777777779</v>
      </c>
      <c r="O18" s="11">
        <v>0</v>
      </c>
      <c r="P18" s="18">
        <v>0</v>
      </c>
      <c r="Q18" s="24">
        <f t="shared" si="3"/>
        <v>12</v>
      </c>
      <c r="R18" s="24">
        <f t="shared" si="4"/>
        <v>5</v>
      </c>
      <c r="S18" s="24">
        <f t="shared" si="5"/>
        <v>0</v>
      </c>
      <c r="T18" s="24">
        <f t="shared" si="6"/>
        <v>6</v>
      </c>
      <c r="U18" s="24">
        <f t="shared" si="7"/>
        <v>4</v>
      </c>
      <c r="V18" s="24">
        <f t="shared" si="0"/>
        <v>0</v>
      </c>
      <c r="W18" s="24">
        <f t="shared" si="1"/>
        <v>0</v>
      </c>
      <c r="X18" s="25">
        <f t="shared" si="2"/>
        <v>27</v>
      </c>
      <c r="Y18" s="25"/>
      <c r="Z18" s="4" t="str">
        <f>B4</f>
        <v>Arthur</v>
      </c>
      <c r="AA18" s="4">
        <f>G4</f>
        <v>1</v>
      </c>
    </row>
    <row r="19" spans="1:27" x14ac:dyDescent="0.25">
      <c r="A19" s="33">
        <v>18</v>
      </c>
      <c r="B19" s="9" t="s">
        <v>58</v>
      </c>
      <c r="C19" s="10">
        <f>X19</f>
        <v>18</v>
      </c>
      <c r="D19" s="19">
        <f>K19+L19+M19</f>
        <v>5</v>
      </c>
      <c r="E19" s="19">
        <v>0</v>
      </c>
      <c r="F19" s="29">
        <f>IF(OR(ISERROR(E19), ISERROR(D19)), 0, IF(D19=0, 0, E19/D19*100))</f>
        <v>0</v>
      </c>
      <c r="G19" s="10">
        <v>1</v>
      </c>
      <c r="H19" s="29">
        <f>IF(OR(ISERROR(G19), ISERROR(D19)), 0, IF(D19=0, 0, G19/D19*100))</f>
        <v>20</v>
      </c>
      <c r="I19" s="10">
        <f>E19+G19</f>
        <v>1</v>
      </c>
      <c r="J19" s="30">
        <f>IF(OR(ISERROR(I19), ISERROR(D19), D19=0), 0, I19/D19)</f>
        <v>0.2</v>
      </c>
      <c r="K19" s="21">
        <v>2</v>
      </c>
      <c r="L19" s="22">
        <v>1</v>
      </c>
      <c r="M19" s="11">
        <v>2</v>
      </c>
      <c r="N19" s="34">
        <f xml:space="preserve"> ((M19 * 1) + (K19 * 3)) / (D19 * 3)</f>
        <v>0.53333333333333333</v>
      </c>
      <c r="O19" s="11">
        <v>0</v>
      </c>
      <c r="P19" s="18">
        <v>0</v>
      </c>
      <c r="Q19" s="24">
        <f t="shared" si="3"/>
        <v>5</v>
      </c>
      <c r="R19" s="24">
        <f t="shared" si="4"/>
        <v>0</v>
      </c>
      <c r="S19" s="24">
        <f t="shared" si="5"/>
        <v>5</v>
      </c>
      <c r="T19" s="24">
        <f t="shared" si="6"/>
        <v>6</v>
      </c>
      <c r="U19" s="24">
        <f t="shared" si="7"/>
        <v>2</v>
      </c>
      <c r="V19" s="24">
        <f t="shared" si="0"/>
        <v>0</v>
      </c>
      <c r="W19" s="24">
        <f t="shared" si="1"/>
        <v>0</v>
      </c>
      <c r="X19" s="25">
        <f t="shared" si="2"/>
        <v>18</v>
      </c>
      <c r="Y19" s="25"/>
      <c r="Z19" s="4" t="str">
        <f>B5</f>
        <v>Betinho</v>
      </c>
      <c r="AA19" s="4">
        <f>G5</f>
        <v>3</v>
      </c>
    </row>
    <row r="20" spans="1:27" x14ac:dyDescent="0.25">
      <c r="A20" s="33">
        <v>19</v>
      </c>
      <c r="B20" s="9" t="s">
        <v>59</v>
      </c>
      <c r="C20" s="10">
        <f>X20</f>
        <v>51</v>
      </c>
      <c r="D20" s="19">
        <f>K20+L20+M20</f>
        <v>21</v>
      </c>
      <c r="E20" s="19">
        <v>1</v>
      </c>
      <c r="F20" s="29">
        <f>IF(OR(ISERROR(E20), ISERROR(D20)), 0, IF(D20=0, 0, E20/D20*100))</f>
        <v>4.7619047619047619</v>
      </c>
      <c r="G20" s="10">
        <v>1</v>
      </c>
      <c r="H20" s="29">
        <f>IF(OR(ISERROR(G20), ISERROR(D20)), 0, IF(D20=0, 0, G20/D20*100))</f>
        <v>4.7619047619047619</v>
      </c>
      <c r="I20" s="10">
        <f>E20+G20</f>
        <v>2</v>
      </c>
      <c r="J20" s="30">
        <f>IF(OR(ISERROR(I20), ISERROR(D20), D20=0), 0, I20/D20)</f>
        <v>9.5238095238095233E-2</v>
      </c>
      <c r="K20" s="21">
        <v>6</v>
      </c>
      <c r="L20" s="22">
        <v>8</v>
      </c>
      <c r="M20" s="11">
        <v>7</v>
      </c>
      <c r="N20" s="34">
        <f xml:space="preserve"> ((M20 * 1) + (K20 * 3)) / (D20 * 3)</f>
        <v>0.3968253968253968</v>
      </c>
      <c r="O20" s="11">
        <v>1</v>
      </c>
      <c r="P20" s="18">
        <v>0</v>
      </c>
      <c r="Q20" s="24">
        <f t="shared" si="3"/>
        <v>21</v>
      </c>
      <c r="R20" s="24">
        <f t="shared" si="4"/>
        <v>5</v>
      </c>
      <c r="S20" s="24">
        <f t="shared" si="5"/>
        <v>5</v>
      </c>
      <c r="T20" s="24">
        <f t="shared" si="6"/>
        <v>18</v>
      </c>
      <c r="U20" s="24">
        <f t="shared" si="7"/>
        <v>7</v>
      </c>
      <c r="V20" s="24">
        <f t="shared" si="0"/>
        <v>-5</v>
      </c>
      <c r="W20" s="24">
        <f t="shared" si="1"/>
        <v>0</v>
      </c>
      <c r="X20" s="25">
        <f t="shared" si="2"/>
        <v>51</v>
      </c>
      <c r="Y20" s="25"/>
      <c r="Z20" s="4" t="str">
        <f>B6</f>
        <v>Bidu</v>
      </c>
      <c r="AA20" s="4">
        <f>G6</f>
        <v>4</v>
      </c>
    </row>
    <row r="21" spans="1:27" x14ac:dyDescent="0.25">
      <c r="A21" s="33">
        <v>20</v>
      </c>
      <c r="B21" s="9" t="s">
        <v>60</v>
      </c>
      <c r="C21" s="9">
        <f>X21</f>
        <v>46</v>
      </c>
      <c r="D21" s="19">
        <f>K21+L21+M21</f>
        <v>14</v>
      </c>
      <c r="E21" s="19">
        <v>3</v>
      </c>
      <c r="F21" s="29">
        <f>IF(OR(ISERROR(E21), ISERROR(D21)), 0, IF(D21=0, 0, E21/D21*100))</f>
        <v>21.428571428571427</v>
      </c>
      <c r="G21" s="10">
        <v>0</v>
      </c>
      <c r="H21" s="29">
        <f>IF(OR(ISERROR(G21), ISERROR(D21)), 0, IF(D21=0, 0, G21/D21*100))</f>
        <v>0</v>
      </c>
      <c r="I21" s="10">
        <f>E21+G21</f>
        <v>3</v>
      </c>
      <c r="J21" s="30">
        <f>IF(OR(ISERROR(I21), ISERROR(D21), D21=0), 0, I21/D21)</f>
        <v>0.21428571428571427</v>
      </c>
      <c r="K21" s="21">
        <v>5</v>
      </c>
      <c r="L21" s="22">
        <v>7</v>
      </c>
      <c r="M21" s="11">
        <v>2</v>
      </c>
      <c r="N21" s="34">
        <f xml:space="preserve"> ((M21 * 1) + (K21 * 3)) / (D21 * 3)</f>
        <v>0.40476190476190477</v>
      </c>
      <c r="O21" s="11">
        <v>0</v>
      </c>
      <c r="P21" s="18">
        <v>0</v>
      </c>
      <c r="Q21" s="24">
        <f t="shared" si="3"/>
        <v>14</v>
      </c>
      <c r="R21" s="24">
        <f t="shared" si="4"/>
        <v>15</v>
      </c>
      <c r="S21" s="24">
        <f t="shared" si="5"/>
        <v>0</v>
      </c>
      <c r="T21" s="24">
        <f t="shared" si="6"/>
        <v>15</v>
      </c>
      <c r="U21" s="24">
        <f t="shared" si="7"/>
        <v>2</v>
      </c>
      <c r="V21" s="24">
        <f t="shared" si="0"/>
        <v>0</v>
      </c>
      <c r="W21" s="24">
        <f t="shared" si="1"/>
        <v>0</v>
      </c>
      <c r="X21" s="25">
        <f t="shared" si="2"/>
        <v>46</v>
      </c>
      <c r="Y21" s="25"/>
    </row>
    <row r="22" spans="1:27" x14ac:dyDescent="0.25">
      <c r="A22" s="33">
        <v>21</v>
      </c>
      <c r="B22" s="9" t="s">
        <v>61</v>
      </c>
      <c r="C22" s="9">
        <f>X22</f>
        <v>12</v>
      </c>
      <c r="D22" s="19">
        <f>K22+L22+M22</f>
        <v>5</v>
      </c>
      <c r="E22" s="19">
        <v>0</v>
      </c>
      <c r="F22" s="29">
        <f>IF(OR(ISERROR(E22), ISERROR(D22)), 0, IF(D22=0, 0, E22/D22*100))</f>
        <v>0</v>
      </c>
      <c r="G22" s="10">
        <v>0</v>
      </c>
      <c r="H22" s="29">
        <f>IF(OR(ISERROR(G22), ISERROR(D22)), 0, IF(D22=0, 0, G22/D22*100))</f>
        <v>0</v>
      </c>
      <c r="I22" s="10">
        <f>E22+G22</f>
        <v>0</v>
      </c>
      <c r="J22" s="30">
        <f>IF(OR(ISERROR(I22), ISERROR(D22), D22=0), 0, I22/D22)</f>
        <v>0</v>
      </c>
      <c r="K22" s="21">
        <v>2</v>
      </c>
      <c r="L22" s="22">
        <v>2</v>
      </c>
      <c r="M22" s="11">
        <v>1</v>
      </c>
      <c r="N22" s="34">
        <f xml:space="preserve"> ((M22 * 1) + (K22 * 3)) / (D22 * 3)</f>
        <v>0.46666666666666667</v>
      </c>
      <c r="O22" s="11">
        <v>0</v>
      </c>
      <c r="P22" s="18">
        <v>0</v>
      </c>
      <c r="Q22" s="24">
        <f t="shared" si="3"/>
        <v>5</v>
      </c>
      <c r="R22" s="24">
        <f t="shared" si="4"/>
        <v>0</v>
      </c>
      <c r="S22" s="24">
        <f t="shared" si="5"/>
        <v>0</v>
      </c>
      <c r="T22" s="24">
        <f t="shared" si="6"/>
        <v>6</v>
      </c>
      <c r="U22" s="24">
        <f t="shared" si="7"/>
        <v>1</v>
      </c>
      <c r="V22" s="24">
        <f t="shared" si="0"/>
        <v>0</v>
      </c>
      <c r="W22" s="24">
        <f t="shared" si="1"/>
        <v>0</v>
      </c>
      <c r="X22" s="25">
        <f t="shared" si="2"/>
        <v>12</v>
      </c>
      <c r="Y22" s="25"/>
      <c r="Z22" s="35" t="s">
        <v>31</v>
      </c>
      <c r="AA22" s="35"/>
    </row>
    <row r="23" spans="1:27" x14ac:dyDescent="0.25">
      <c r="A23" s="33">
        <v>22</v>
      </c>
      <c r="B23" s="9" t="s">
        <v>62</v>
      </c>
      <c r="C23" s="10">
        <f>X23</f>
        <v>50</v>
      </c>
      <c r="D23" s="19">
        <f>K23+L23+M23</f>
        <v>15</v>
      </c>
      <c r="E23" s="19">
        <v>4</v>
      </c>
      <c r="F23" s="29">
        <f>IF(OR(ISERROR(E23), ISERROR(D23)), 0, IF(D23=0, 0, E23/D23*100))</f>
        <v>26.666666666666668</v>
      </c>
      <c r="G23" s="10">
        <v>2</v>
      </c>
      <c r="H23" s="29">
        <f>IF(OR(ISERROR(G23), ISERROR(D23)), 0, IF(D23=0, 0, G23/D23*100))</f>
        <v>13.333333333333334</v>
      </c>
      <c r="I23" s="10">
        <f>E23+G23</f>
        <v>6</v>
      </c>
      <c r="J23" s="30">
        <f>IF(OR(ISERROR(I23), ISERROR(D23), D23=0), 0, I23/D23)</f>
        <v>0.4</v>
      </c>
      <c r="K23" s="21">
        <v>4</v>
      </c>
      <c r="L23" s="22">
        <v>8</v>
      </c>
      <c r="M23" s="11">
        <v>3</v>
      </c>
      <c r="N23" s="34">
        <f xml:space="preserve"> ((M23 * 1) + (K23 * 3)) / (D23 * 3)</f>
        <v>0.33333333333333331</v>
      </c>
      <c r="O23" s="11">
        <v>2</v>
      </c>
      <c r="P23" s="18">
        <v>0</v>
      </c>
      <c r="Q23" s="24">
        <f t="shared" si="3"/>
        <v>15</v>
      </c>
      <c r="R23" s="24">
        <f t="shared" si="4"/>
        <v>20</v>
      </c>
      <c r="S23" s="24">
        <f t="shared" si="5"/>
        <v>10</v>
      </c>
      <c r="T23" s="24">
        <f t="shared" si="6"/>
        <v>12</v>
      </c>
      <c r="U23" s="24">
        <f t="shared" si="7"/>
        <v>3</v>
      </c>
      <c r="V23" s="24">
        <f t="shared" si="0"/>
        <v>-10</v>
      </c>
      <c r="W23" s="24">
        <f t="shared" si="1"/>
        <v>0</v>
      </c>
      <c r="X23" s="25">
        <f t="shared" si="2"/>
        <v>50</v>
      </c>
      <c r="Y23" s="25"/>
      <c r="Z23" s="4" t="str">
        <f>B2</f>
        <v>Albert</v>
      </c>
      <c r="AA23" s="9">
        <f>I2</f>
        <v>12</v>
      </c>
    </row>
    <row r="24" spans="1:27" x14ac:dyDescent="0.25">
      <c r="A24" s="33">
        <v>23</v>
      </c>
      <c r="B24" s="9" t="s">
        <v>63</v>
      </c>
      <c r="C24" s="10">
        <f>X24</f>
        <v>43</v>
      </c>
      <c r="D24" s="19">
        <f>K24+L24+M24</f>
        <v>10</v>
      </c>
      <c r="E24" s="19">
        <v>2</v>
      </c>
      <c r="F24" s="29">
        <f>IF(OR(ISERROR(E24), ISERROR(D24)), 0, IF(D24=0, 0, E24/D24*100))</f>
        <v>20</v>
      </c>
      <c r="G24" s="10">
        <v>2</v>
      </c>
      <c r="H24" s="29">
        <f>IF(OR(ISERROR(G24), ISERROR(D24)), 0, IF(D24=0, 0, G24/D24*100))</f>
        <v>20</v>
      </c>
      <c r="I24" s="10">
        <f>E24+G24</f>
        <v>4</v>
      </c>
      <c r="J24" s="30">
        <f>IF(OR(ISERROR(I24), ISERROR(D24), D24=0), 0, I24/D24)</f>
        <v>0.4</v>
      </c>
      <c r="K24" s="21">
        <v>4</v>
      </c>
      <c r="L24" s="22">
        <v>5</v>
      </c>
      <c r="M24" s="11">
        <v>1</v>
      </c>
      <c r="N24" s="34">
        <f xml:space="preserve"> ((M24 * 1) + (K24 * 3)) / (D24 * 3)</f>
        <v>0.43333333333333335</v>
      </c>
      <c r="O24" s="11">
        <v>0</v>
      </c>
      <c r="P24" s="18">
        <v>0</v>
      </c>
      <c r="Q24" s="24">
        <f t="shared" si="3"/>
        <v>10</v>
      </c>
      <c r="R24" s="24">
        <f t="shared" si="4"/>
        <v>10</v>
      </c>
      <c r="S24" s="24">
        <f t="shared" si="5"/>
        <v>10</v>
      </c>
      <c r="T24" s="24">
        <f t="shared" si="6"/>
        <v>12</v>
      </c>
      <c r="U24" s="24">
        <f t="shared" si="7"/>
        <v>1</v>
      </c>
      <c r="V24" s="24">
        <f t="shared" si="0"/>
        <v>0</v>
      </c>
      <c r="W24" s="24">
        <f t="shared" si="1"/>
        <v>0</v>
      </c>
      <c r="X24" s="25">
        <f t="shared" si="2"/>
        <v>43</v>
      </c>
      <c r="Y24" s="25"/>
      <c r="Z24" s="4" t="str">
        <f>B3</f>
        <v>Alysson Pink</v>
      </c>
      <c r="AA24" s="9">
        <f>I3</f>
        <v>2</v>
      </c>
    </row>
    <row r="25" spans="1:27" x14ac:dyDescent="0.25">
      <c r="A25" s="33">
        <v>24</v>
      </c>
      <c r="B25" s="9" t="s">
        <v>64</v>
      </c>
      <c r="C25" s="10">
        <f>X25</f>
        <v>23</v>
      </c>
      <c r="D25" s="19">
        <f>K25+L25+M25</f>
        <v>5</v>
      </c>
      <c r="E25" s="19">
        <v>2</v>
      </c>
      <c r="F25" s="29">
        <f>IF(OR(ISERROR(E25), ISERROR(D25)), 0, IF(D25=0, 0, E25/D25*100))</f>
        <v>40</v>
      </c>
      <c r="G25" s="10">
        <v>0</v>
      </c>
      <c r="H25" s="29">
        <f>IF(OR(ISERROR(G25), ISERROR(D25)), 0, IF(D25=0, 0, G25/D25*100))</f>
        <v>0</v>
      </c>
      <c r="I25" s="10">
        <f>E25+G25</f>
        <v>2</v>
      </c>
      <c r="J25" s="30">
        <f>IF(OR(ISERROR(I25), ISERROR(D25), D25=0), 0, I25/D25)</f>
        <v>0.4</v>
      </c>
      <c r="K25" s="21">
        <v>2</v>
      </c>
      <c r="L25" s="22">
        <v>1</v>
      </c>
      <c r="M25" s="11">
        <v>2</v>
      </c>
      <c r="N25" s="34">
        <f xml:space="preserve"> ((M25 * 1) + (K25 * 3)) / (D25 * 3)</f>
        <v>0.53333333333333333</v>
      </c>
      <c r="O25" s="11">
        <v>0</v>
      </c>
      <c r="P25" s="18">
        <v>0</v>
      </c>
      <c r="Q25" s="24">
        <f t="shared" si="3"/>
        <v>5</v>
      </c>
      <c r="R25" s="24">
        <f t="shared" si="4"/>
        <v>10</v>
      </c>
      <c r="S25" s="24">
        <f t="shared" si="5"/>
        <v>0</v>
      </c>
      <c r="T25" s="24">
        <f t="shared" si="6"/>
        <v>6</v>
      </c>
      <c r="U25" s="24">
        <f t="shared" si="7"/>
        <v>2</v>
      </c>
      <c r="V25" s="24">
        <f t="shared" si="0"/>
        <v>0</v>
      </c>
      <c r="W25" s="24">
        <f t="shared" si="1"/>
        <v>0</v>
      </c>
      <c r="X25" s="25">
        <f t="shared" si="2"/>
        <v>23</v>
      </c>
      <c r="Y25" s="25"/>
      <c r="Z25" s="4" t="str">
        <f>B4</f>
        <v>Arthur</v>
      </c>
      <c r="AA25" s="9">
        <f>I4</f>
        <v>3</v>
      </c>
    </row>
    <row r="26" spans="1:27" x14ac:dyDescent="0.25">
      <c r="A26" s="33">
        <v>25</v>
      </c>
      <c r="B26" s="9" t="s">
        <v>65</v>
      </c>
      <c r="C26" s="10">
        <f>X26</f>
        <v>14</v>
      </c>
      <c r="D26" s="19">
        <f>K26+L26+M26</f>
        <v>8</v>
      </c>
      <c r="E26" s="19">
        <v>0</v>
      </c>
      <c r="F26" s="29">
        <f>IF(OR(ISERROR(E26), ISERROR(D26)), 0, IF(D26=0, 0, E26/D26*100))</f>
        <v>0</v>
      </c>
      <c r="G26" s="10">
        <v>0</v>
      </c>
      <c r="H26" s="29">
        <f>IF(OR(ISERROR(G26), ISERROR(D26)), 0, IF(D26=0, 0, G26/D26*100))</f>
        <v>0</v>
      </c>
      <c r="I26" s="10">
        <f>E26+G26</f>
        <v>0</v>
      </c>
      <c r="J26" s="30">
        <f>IF(OR(ISERROR(I26), ISERROR(D26), D26=0), 0, I26/D26)</f>
        <v>0</v>
      </c>
      <c r="K26" s="21">
        <v>1</v>
      </c>
      <c r="L26" s="22">
        <v>4</v>
      </c>
      <c r="M26" s="11">
        <v>3</v>
      </c>
      <c r="N26" s="34">
        <f xml:space="preserve"> ((M26 * 1) + (K26 * 3)) / (D26 * 3)</f>
        <v>0.25</v>
      </c>
      <c r="O26" s="11">
        <v>0</v>
      </c>
      <c r="P26" s="18">
        <v>0</v>
      </c>
      <c r="Q26" s="24">
        <f t="shared" si="3"/>
        <v>8</v>
      </c>
      <c r="R26" s="24">
        <f t="shared" si="4"/>
        <v>0</v>
      </c>
      <c r="S26" s="24">
        <f t="shared" si="5"/>
        <v>0</v>
      </c>
      <c r="T26" s="24">
        <f t="shared" si="6"/>
        <v>3</v>
      </c>
      <c r="U26" s="24">
        <f t="shared" si="7"/>
        <v>3</v>
      </c>
      <c r="V26" s="24">
        <f t="shared" si="0"/>
        <v>0</v>
      </c>
      <c r="W26" s="24">
        <f t="shared" si="1"/>
        <v>0</v>
      </c>
      <c r="X26" s="25">
        <f t="shared" si="2"/>
        <v>14</v>
      </c>
      <c r="Y26" s="25"/>
      <c r="Z26" s="4" t="str">
        <f>B5</f>
        <v>Betinho</v>
      </c>
      <c r="AA26" s="9">
        <f>I5</f>
        <v>6</v>
      </c>
    </row>
    <row r="27" spans="1:27" x14ac:dyDescent="0.25">
      <c r="A27" s="33">
        <v>26</v>
      </c>
      <c r="B27" s="9" t="s">
        <v>66</v>
      </c>
      <c r="C27" s="10">
        <f>X27</f>
        <v>103</v>
      </c>
      <c r="D27" s="19">
        <f>K27+L27+M27</f>
        <v>18</v>
      </c>
      <c r="E27" s="19">
        <v>5</v>
      </c>
      <c r="F27" s="29">
        <f>IF(OR(ISERROR(E27), ISERROR(D27)), 0, IF(D27=0, 0, E27/D27*100))</f>
        <v>27.777777777777779</v>
      </c>
      <c r="G27" s="10">
        <v>7</v>
      </c>
      <c r="H27" s="29">
        <f>IF(OR(ISERROR(G27), ISERROR(D27)), 0, IF(D27=0, 0, G27/D27*100))</f>
        <v>38.888888888888893</v>
      </c>
      <c r="I27" s="10">
        <f>E27+G27</f>
        <v>12</v>
      </c>
      <c r="J27" s="30">
        <f>IF(OR(ISERROR(I27), ISERROR(D27), D27=0), 0, I27/D27)</f>
        <v>0.66666666666666663</v>
      </c>
      <c r="K27" s="21">
        <v>6</v>
      </c>
      <c r="L27" s="22">
        <v>5</v>
      </c>
      <c r="M27" s="11">
        <v>7</v>
      </c>
      <c r="N27" s="34">
        <f xml:space="preserve"> ((M27 * 1) + (K27 * 3)) / (D27 * 3)</f>
        <v>0.46296296296296297</v>
      </c>
      <c r="O27" s="11">
        <v>0</v>
      </c>
      <c r="P27" s="18">
        <v>0</v>
      </c>
      <c r="Q27" s="24">
        <f t="shared" si="3"/>
        <v>18</v>
      </c>
      <c r="R27" s="24">
        <f t="shared" si="4"/>
        <v>25</v>
      </c>
      <c r="S27" s="24">
        <f t="shared" si="5"/>
        <v>35</v>
      </c>
      <c r="T27" s="24">
        <f t="shared" si="6"/>
        <v>18</v>
      </c>
      <c r="U27" s="24">
        <f t="shared" si="7"/>
        <v>7</v>
      </c>
      <c r="V27" s="24">
        <f t="shared" si="0"/>
        <v>0</v>
      </c>
      <c r="W27" s="24">
        <f t="shared" si="1"/>
        <v>0</v>
      </c>
      <c r="X27" s="25">
        <f t="shared" si="2"/>
        <v>103</v>
      </c>
      <c r="Y27" s="25"/>
      <c r="Z27" s="4" t="str">
        <f>B6</f>
        <v>Bidu</v>
      </c>
      <c r="AA27" s="9">
        <f>I6</f>
        <v>4</v>
      </c>
    </row>
    <row r="28" spans="1:27" x14ac:dyDescent="0.25">
      <c r="A28" s="33">
        <v>27</v>
      </c>
      <c r="B28" s="9" t="s">
        <v>67</v>
      </c>
      <c r="C28" s="10">
        <f>X28</f>
        <v>8</v>
      </c>
      <c r="D28" s="19">
        <f>K28+L28+M28</f>
        <v>3</v>
      </c>
      <c r="E28" s="19">
        <v>1</v>
      </c>
      <c r="F28" s="29">
        <f>IF(OR(ISERROR(E28), ISERROR(D28)), 0, IF(D28=0, 0, E28/D28*100))</f>
        <v>33.333333333333329</v>
      </c>
      <c r="G28" s="10">
        <v>0</v>
      </c>
      <c r="H28" s="29">
        <f>IF(OR(ISERROR(G28), ISERROR(D28)), 0, IF(D28=0, 0, G28/D28*100))</f>
        <v>0</v>
      </c>
      <c r="I28" s="10">
        <f>E28+G28</f>
        <v>1</v>
      </c>
      <c r="J28" s="30">
        <f>IF(OR(ISERROR(I28), ISERROR(D28), D28=0), 0, I28/D28)</f>
        <v>0.33333333333333331</v>
      </c>
      <c r="K28" s="21">
        <v>0</v>
      </c>
      <c r="L28" s="22">
        <v>3</v>
      </c>
      <c r="M28" s="11">
        <v>0</v>
      </c>
      <c r="N28" s="34">
        <f xml:space="preserve"> ((M28 * 1) + (K28 * 3)) / (D28 * 3)</f>
        <v>0</v>
      </c>
      <c r="O28" s="11">
        <v>0</v>
      </c>
      <c r="P28" s="18">
        <v>0</v>
      </c>
      <c r="Q28" s="24">
        <f t="shared" si="3"/>
        <v>3</v>
      </c>
      <c r="R28" s="24">
        <f t="shared" si="4"/>
        <v>5</v>
      </c>
      <c r="S28" s="24">
        <f t="shared" si="5"/>
        <v>0</v>
      </c>
      <c r="T28" s="24">
        <f t="shared" si="6"/>
        <v>0</v>
      </c>
      <c r="U28" s="24">
        <f t="shared" si="7"/>
        <v>0</v>
      </c>
      <c r="V28" s="24">
        <f t="shared" si="0"/>
        <v>0</v>
      </c>
      <c r="W28" s="24">
        <f t="shared" si="1"/>
        <v>0</v>
      </c>
      <c r="X28" s="25">
        <f t="shared" si="2"/>
        <v>8</v>
      </c>
      <c r="Y28" s="25"/>
    </row>
    <row r="29" spans="1:27" x14ac:dyDescent="0.25">
      <c r="A29" s="33">
        <v>28</v>
      </c>
      <c r="B29" s="9" t="s">
        <v>68</v>
      </c>
      <c r="C29" s="10">
        <f>X29</f>
        <v>41</v>
      </c>
      <c r="D29" s="19">
        <f>K29+L29+M29</f>
        <v>12</v>
      </c>
      <c r="E29" s="19">
        <v>3</v>
      </c>
      <c r="F29" s="29">
        <f>IF(OR(ISERROR(E29), ISERROR(D29)), 0, IF(D29=0, 0, E29/D29*100))</f>
        <v>25</v>
      </c>
      <c r="G29" s="10">
        <v>1</v>
      </c>
      <c r="H29" s="29">
        <f>IF(OR(ISERROR(G29), ISERROR(D29)), 0, IF(D29=0, 0, G29/D29*100))</f>
        <v>8.3333333333333321</v>
      </c>
      <c r="I29" s="10">
        <f>E29+G29</f>
        <v>4</v>
      </c>
      <c r="J29" s="30">
        <f>IF(OR(ISERROR(I29), ISERROR(D29), D29=0), 0, I29/D29)</f>
        <v>0.33333333333333331</v>
      </c>
      <c r="K29" s="21">
        <v>2</v>
      </c>
      <c r="L29" s="22">
        <v>7</v>
      </c>
      <c r="M29" s="11">
        <v>3</v>
      </c>
      <c r="N29" s="34">
        <f xml:space="preserve"> ((M29 * 1) + (K29 * 3)) / (D29 * 3)</f>
        <v>0.25</v>
      </c>
      <c r="O29" s="11">
        <v>0</v>
      </c>
      <c r="P29" s="18">
        <v>0</v>
      </c>
      <c r="Q29" s="24">
        <f t="shared" si="3"/>
        <v>12</v>
      </c>
      <c r="R29" s="24">
        <f t="shared" si="4"/>
        <v>15</v>
      </c>
      <c r="S29" s="24">
        <f t="shared" si="5"/>
        <v>5</v>
      </c>
      <c r="T29" s="24">
        <f t="shared" si="6"/>
        <v>6</v>
      </c>
      <c r="U29" s="24">
        <f t="shared" si="7"/>
        <v>3</v>
      </c>
      <c r="V29" s="24">
        <f t="shared" si="0"/>
        <v>0</v>
      </c>
      <c r="W29" s="24">
        <f t="shared" si="1"/>
        <v>0</v>
      </c>
      <c r="X29" s="25">
        <f t="shared" si="2"/>
        <v>41</v>
      </c>
      <c r="Y29" s="25"/>
      <c r="Z29" s="35" t="s">
        <v>33</v>
      </c>
      <c r="AA29" s="35"/>
    </row>
    <row r="30" spans="1:27" x14ac:dyDescent="0.25">
      <c r="A30" s="33">
        <v>29</v>
      </c>
      <c r="B30" s="9" t="s">
        <v>69</v>
      </c>
      <c r="C30" s="9">
        <f>X30</f>
        <v>24</v>
      </c>
      <c r="D30" s="19">
        <f>K30+L30+M30</f>
        <v>5</v>
      </c>
      <c r="E30" s="19">
        <v>2</v>
      </c>
      <c r="F30" s="29">
        <f>IF(OR(ISERROR(E30), ISERROR(D30)), 0, IF(D30=0, 0, E30/D30*100))</f>
        <v>40</v>
      </c>
      <c r="G30" s="10">
        <v>0</v>
      </c>
      <c r="H30" s="29">
        <f>IF(OR(ISERROR(G30), ISERROR(D30)), 0, IF(D30=0, 0, G30/D30*100))</f>
        <v>0</v>
      </c>
      <c r="I30" s="10">
        <f>E30+G30</f>
        <v>2</v>
      </c>
      <c r="J30" s="30">
        <f>IF(OR(ISERROR(I30), ISERROR(D30), D30=0), 0, I30/D30)</f>
        <v>0.4</v>
      </c>
      <c r="K30" s="21">
        <v>3</v>
      </c>
      <c r="L30" s="22">
        <v>2</v>
      </c>
      <c r="M30" s="11">
        <v>0</v>
      </c>
      <c r="N30" s="34">
        <f xml:space="preserve"> ((M30 * 1) + (K30 * 3)) / (D30 * 3)</f>
        <v>0.6</v>
      </c>
      <c r="O30" s="11">
        <v>0</v>
      </c>
      <c r="P30" s="18">
        <v>0</v>
      </c>
      <c r="Q30" s="24">
        <f t="shared" si="3"/>
        <v>5</v>
      </c>
      <c r="R30" s="24">
        <f t="shared" si="4"/>
        <v>10</v>
      </c>
      <c r="S30" s="24">
        <f t="shared" si="5"/>
        <v>0</v>
      </c>
      <c r="T30" s="24">
        <f t="shared" si="6"/>
        <v>9</v>
      </c>
      <c r="U30" s="24">
        <f t="shared" si="7"/>
        <v>0</v>
      </c>
      <c r="V30" s="24">
        <f t="shared" si="0"/>
        <v>0</v>
      </c>
      <c r="W30" s="24">
        <f t="shared" si="1"/>
        <v>0</v>
      </c>
      <c r="X30" s="25">
        <f t="shared" si="2"/>
        <v>24</v>
      </c>
      <c r="Y30" s="25"/>
      <c r="Z30" s="4" t="str">
        <f>B2</f>
        <v>Albert</v>
      </c>
      <c r="AA30" s="4">
        <f>D2</f>
        <v>17</v>
      </c>
    </row>
    <row r="31" spans="1:27" x14ac:dyDescent="0.25">
      <c r="A31" s="33">
        <v>30</v>
      </c>
      <c r="B31" s="9" t="s">
        <v>82</v>
      </c>
      <c r="C31" s="10">
        <f>X31</f>
        <v>5</v>
      </c>
      <c r="D31" s="19">
        <v>0</v>
      </c>
      <c r="E31" s="19">
        <v>1</v>
      </c>
      <c r="F31" s="29">
        <f>IF(OR(ISERROR(E31), ISERROR(D31)), 0, IF(D31=0, 0, E31/D31*100))</f>
        <v>0</v>
      </c>
      <c r="G31" s="10">
        <v>0</v>
      </c>
      <c r="H31" s="29">
        <f>IF(OR(ISERROR(G31), ISERROR(D31)), 0, IF(D31=0, 0, G31/D31*100))</f>
        <v>0</v>
      </c>
      <c r="I31" s="10">
        <f>E31+G31</f>
        <v>1</v>
      </c>
      <c r="J31" s="30">
        <f>IF(OR(ISERROR(I31), ISERROR(D31), D31=0), 0, I31/D31)</f>
        <v>0</v>
      </c>
      <c r="K31" s="21">
        <v>0</v>
      </c>
      <c r="L31" s="22">
        <v>0</v>
      </c>
      <c r="M31" s="11">
        <v>0</v>
      </c>
      <c r="N31" s="34" t="e">
        <f xml:space="preserve"> ((M31 * 1) + (K31 * 3)) / (D31 * 3)</f>
        <v>#DIV/0!</v>
      </c>
      <c r="O31" s="11">
        <v>0</v>
      </c>
      <c r="P31" s="18">
        <v>0</v>
      </c>
      <c r="Q31" s="24">
        <f t="shared" si="3"/>
        <v>0</v>
      </c>
      <c r="R31" s="24">
        <f t="shared" si="4"/>
        <v>5</v>
      </c>
      <c r="S31" s="24">
        <f t="shared" si="5"/>
        <v>0</v>
      </c>
      <c r="T31" s="24">
        <f t="shared" si="6"/>
        <v>0</v>
      </c>
      <c r="U31" s="24">
        <f t="shared" si="7"/>
        <v>0</v>
      </c>
      <c r="V31" s="24">
        <f t="shared" si="0"/>
        <v>0</v>
      </c>
      <c r="W31" s="24">
        <f t="shared" si="1"/>
        <v>0</v>
      </c>
      <c r="X31" s="25">
        <f t="shared" si="2"/>
        <v>5</v>
      </c>
      <c r="Y31" s="25"/>
      <c r="Z31" s="4" t="str">
        <f t="shared" ref="Z31:Z34" si="10">B3</f>
        <v>Alysson Pink</v>
      </c>
      <c r="AA31" s="4">
        <f t="shared" ref="AA31:AA34" si="11">D3</f>
        <v>20</v>
      </c>
    </row>
    <row r="32" spans="1:27" x14ac:dyDescent="0.25">
      <c r="A32" s="33">
        <v>31</v>
      </c>
      <c r="B32" s="9" t="s">
        <v>70</v>
      </c>
      <c r="C32" s="10">
        <f>X32</f>
        <v>35</v>
      </c>
      <c r="D32" s="19">
        <f>K32+L32+M32</f>
        <v>5</v>
      </c>
      <c r="E32" s="19">
        <v>3</v>
      </c>
      <c r="F32" s="29">
        <f>IF(OR(ISERROR(E32), ISERROR(D32)), 0, IF(D32=0, 0, E32/D32*100))</f>
        <v>60</v>
      </c>
      <c r="G32" s="10">
        <v>1</v>
      </c>
      <c r="H32" s="29">
        <f>IF(OR(ISERROR(G32), ISERROR(D32)), 0, IF(D32=0, 0, G32/D32*100))</f>
        <v>20</v>
      </c>
      <c r="I32" s="10">
        <f>E32+G32</f>
        <v>4</v>
      </c>
      <c r="J32" s="30">
        <f>IF(OR(ISERROR(I32), ISERROR(D32), D32=0), 0, I32/D32)</f>
        <v>0.8</v>
      </c>
      <c r="K32" s="21">
        <v>3</v>
      </c>
      <c r="L32" s="22">
        <v>1</v>
      </c>
      <c r="M32" s="11">
        <v>1</v>
      </c>
      <c r="N32" s="34">
        <f xml:space="preserve"> ((M32 * 1) + (K32 * 3)) / (D32 * 3)</f>
        <v>0.66666666666666663</v>
      </c>
      <c r="O32" s="11">
        <v>0</v>
      </c>
      <c r="P32" s="18">
        <v>0</v>
      </c>
      <c r="Q32" s="24">
        <f t="shared" si="3"/>
        <v>5</v>
      </c>
      <c r="R32" s="24">
        <f t="shared" si="4"/>
        <v>15</v>
      </c>
      <c r="S32" s="24">
        <f t="shared" si="5"/>
        <v>5</v>
      </c>
      <c r="T32" s="24">
        <f t="shared" si="6"/>
        <v>9</v>
      </c>
      <c r="U32" s="24">
        <f t="shared" si="7"/>
        <v>1</v>
      </c>
      <c r="V32" s="24">
        <f t="shared" si="0"/>
        <v>0</v>
      </c>
      <c r="W32" s="24">
        <f t="shared" si="1"/>
        <v>0</v>
      </c>
      <c r="X32" s="25">
        <f t="shared" si="2"/>
        <v>35</v>
      </c>
      <c r="Y32" s="25"/>
      <c r="Z32" s="4" t="str">
        <f t="shared" si="10"/>
        <v>Arthur</v>
      </c>
      <c r="AA32" s="4">
        <f t="shared" si="11"/>
        <v>5</v>
      </c>
    </row>
    <row r="33" spans="1:27" x14ac:dyDescent="0.25">
      <c r="A33" s="33">
        <v>32</v>
      </c>
      <c r="B33" s="9" t="s">
        <v>71</v>
      </c>
      <c r="C33" s="10">
        <f>X33</f>
        <v>27</v>
      </c>
      <c r="D33" s="19">
        <f>K33+L33+M33</f>
        <v>6</v>
      </c>
      <c r="E33" s="19">
        <v>2</v>
      </c>
      <c r="F33" s="29">
        <f>IF(OR(ISERROR(E33), ISERROR(D33)), 0, IF(D33=0, 0, E33/D33*100))</f>
        <v>33.333333333333329</v>
      </c>
      <c r="G33" s="10">
        <v>0</v>
      </c>
      <c r="H33" s="29">
        <f>IF(OR(ISERROR(G33), ISERROR(D33)), 0, IF(D33=0, 0, G33/D33*100))</f>
        <v>0</v>
      </c>
      <c r="I33" s="10">
        <f>E33+G33</f>
        <v>2</v>
      </c>
      <c r="J33" s="30">
        <f>IF(OR(ISERROR(I33), ISERROR(D33), D33=0), 0, I33/D33)</f>
        <v>0.33333333333333331</v>
      </c>
      <c r="K33" s="21">
        <v>3</v>
      </c>
      <c r="L33" s="22">
        <v>1</v>
      </c>
      <c r="M33" s="11">
        <v>2</v>
      </c>
      <c r="N33" s="34">
        <f xml:space="preserve"> ((M33 * 1) + (K33 * 3)) / (D33 * 3)</f>
        <v>0.61111111111111116</v>
      </c>
      <c r="O33" s="11">
        <v>0</v>
      </c>
      <c r="P33" s="18">
        <v>0</v>
      </c>
      <c r="Q33" s="24">
        <f t="shared" si="3"/>
        <v>6</v>
      </c>
      <c r="R33" s="24">
        <f t="shared" si="4"/>
        <v>10</v>
      </c>
      <c r="S33" s="24">
        <f t="shared" si="5"/>
        <v>0</v>
      </c>
      <c r="T33" s="24">
        <f t="shared" si="6"/>
        <v>9</v>
      </c>
      <c r="U33" s="24">
        <f t="shared" si="7"/>
        <v>2</v>
      </c>
      <c r="V33" s="24">
        <f t="shared" si="0"/>
        <v>0</v>
      </c>
      <c r="W33" s="24">
        <f t="shared" si="1"/>
        <v>0</v>
      </c>
      <c r="X33" s="25">
        <f t="shared" si="2"/>
        <v>27</v>
      </c>
      <c r="Y33" s="25"/>
      <c r="Z33" s="4" t="str">
        <f t="shared" si="10"/>
        <v>Betinho</v>
      </c>
      <c r="AA33" s="4">
        <f t="shared" si="11"/>
        <v>20</v>
      </c>
    </row>
    <row r="34" spans="1:27" x14ac:dyDescent="0.25">
      <c r="A34" s="33">
        <v>33</v>
      </c>
      <c r="B34" s="9" t="s">
        <v>72</v>
      </c>
      <c r="C34" s="10">
        <f>X34</f>
        <v>45</v>
      </c>
      <c r="D34" s="19">
        <f>K34+L34+M34</f>
        <v>15</v>
      </c>
      <c r="E34" s="19">
        <v>1</v>
      </c>
      <c r="F34" s="29">
        <f>IF(OR(ISERROR(E34), ISERROR(D34)), 0, IF(D34=0, 0, E34/D34*100))</f>
        <v>6.666666666666667</v>
      </c>
      <c r="G34" s="10">
        <v>0</v>
      </c>
      <c r="H34" s="29">
        <f>IF(OR(ISERROR(G34), ISERROR(D34)), 0, IF(D34=0, 0, G34/D34*100))</f>
        <v>0</v>
      </c>
      <c r="I34" s="10">
        <f>E34+G34</f>
        <v>1</v>
      </c>
      <c r="J34" s="30">
        <f>IF(OR(ISERROR(I34), ISERROR(D34), D34=0), 0, I34/D34)</f>
        <v>6.6666666666666666E-2</v>
      </c>
      <c r="K34" s="21">
        <v>7</v>
      </c>
      <c r="L34" s="22">
        <v>4</v>
      </c>
      <c r="M34" s="11">
        <v>4</v>
      </c>
      <c r="N34" s="34">
        <f xml:space="preserve"> ((M34 * 1) + (K34 * 3)) / (D34 * 3)</f>
        <v>0.55555555555555558</v>
      </c>
      <c r="O34" s="11">
        <v>0</v>
      </c>
      <c r="P34" s="18">
        <v>0</v>
      </c>
      <c r="Q34" s="24">
        <f t="shared" si="3"/>
        <v>15</v>
      </c>
      <c r="R34" s="24">
        <f t="shared" si="4"/>
        <v>5</v>
      </c>
      <c r="S34" s="24">
        <f t="shared" si="5"/>
        <v>0</v>
      </c>
      <c r="T34" s="24">
        <f t="shared" si="6"/>
        <v>21</v>
      </c>
      <c r="U34" s="24">
        <f t="shared" si="7"/>
        <v>4</v>
      </c>
      <c r="V34" s="24">
        <f t="shared" si="0"/>
        <v>0</v>
      </c>
      <c r="W34" s="24">
        <f t="shared" si="1"/>
        <v>0</v>
      </c>
      <c r="X34" s="25">
        <f t="shared" si="2"/>
        <v>45</v>
      </c>
      <c r="Y34" s="25"/>
      <c r="Z34" s="4" t="str">
        <f t="shared" si="10"/>
        <v>Bidu</v>
      </c>
      <c r="AA34" s="4">
        <f t="shared" si="11"/>
        <v>21</v>
      </c>
    </row>
    <row r="35" spans="1:27" x14ac:dyDescent="0.25">
      <c r="A35" s="33">
        <v>34</v>
      </c>
      <c r="B35" s="9" t="s">
        <v>73</v>
      </c>
      <c r="C35" s="10">
        <f>X35</f>
        <v>58</v>
      </c>
      <c r="D35" s="19">
        <f>K35+L35+M35</f>
        <v>18</v>
      </c>
      <c r="E35" s="19">
        <v>1</v>
      </c>
      <c r="F35" s="29">
        <f>IF(OR(ISERROR(E35), ISERROR(D35)), 0, IF(D35=0, 0, E35/D35*100))</f>
        <v>5.5555555555555554</v>
      </c>
      <c r="G35" s="10">
        <v>2</v>
      </c>
      <c r="H35" s="29">
        <f>IF(OR(ISERROR(G35), ISERROR(D35)), 0, IF(D35=0, 0, G35/D35*100))</f>
        <v>11.111111111111111</v>
      </c>
      <c r="I35" s="10">
        <f>E35+G35</f>
        <v>3</v>
      </c>
      <c r="J35" s="30">
        <f>IF(OR(ISERROR(I35), ISERROR(D35), D35=0), 0, I35/D35)</f>
        <v>0.16666666666666666</v>
      </c>
      <c r="K35" s="21">
        <v>7</v>
      </c>
      <c r="L35" s="22">
        <v>7</v>
      </c>
      <c r="M35" s="11">
        <v>4</v>
      </c>
      <c r="N35" s="34">
        <f xml:space="preserve"> ((M35 * 1) + (K35 * 3)) / (D35 * 3)</f>
        <v>0.46296296296296297</v>
      </c>
      <c r="O35" s="11">
        <v>0</v>
      </c>
      <c r="P35" s="18">
        <v>0</v>
      </c>
      <c r="Q35" s="24">
        <f t="shared" si="3"/>
        <v>18</v>
      </c>
      <c r="R35" s="24">
        <f t="shared" si="4"/>
        <v>5</v>
      </c>
      <c r="S35" s="24">
        <f t="shared" si="5"/>
        <v>10</v>
      </c>
      <c r="T35" s="24">
        <f t="shared" si="6"/>
        <v>21</v>
      </c>
      <c r="U35" s="24">
        <f t="shared" si="7"/>
        <v>4</v>
      </c>
      <c r="V35" s="24">
        <f t="shared" si="0"/>
        <v>0</v>
      </c>
      <c r="W35" s="24">
        <f t="shared" si="1"/>
        <v>0</v>
      </c>
      <c r="X35" s="25">
        <f t="shared" si="2"/>
        <v>58</v>
      </c>
      <c r="Y35" s="25"/>
    </row>
    <row r="36" spans="1:27" x14ac:dyDescent="0.25">
      <c r="A36" s="33">
        <v>35</v>
      </c>
      <c r="B36" s="9" t="s">
        <v>74</v>
      </c>
      <c r="C36" s="9">
        <f>X36</f>
        <v>77</v>
      </c>
      <c r="D36" s="19">
        <f>K36+L36+M36</f>
        <v>20</v>
      </c>
      <c r="E36" s="19">
        <v>3</v>
      </c>
      <c r="F36" s="29">
        <f>IF(OR(ISERROR(E36), ISERROR(D36)), 0, IF(D36=0, 0, E36/D36*100))</f>
        <v>15</v>
      </c>
      <c r="G36" s="10">
        <v>2</v>
      </c>
      <c r="H36" s="29">
        <f>IF(OR(ISERROR(G36), ISERROR(D36)), 0, IF(D36=0, 0, G36/D36*100))</f>
        <v>10</v>
      </c>
      <c r="I36" s="10">
        <f>E36+G36</f>
        <v>5</v>
      </c>
      <c r="J36" s="30">
        <f>IF(OR(ISERROR(I36), ISERROR(D36), D36=0), 0, I36/D36)</f>
        <v>0.25</v>
      </c>
      <c r="K36" s="21">
        <v>9</v>
      </c>
      <c r="L36" s="22">
        <v>6</v>
      </c>
      <c r="M36" s="11">
        <v>5</v>
      </c>
      <c r="N36" s="34">
        <f xml:space="preserve"> ((M36 * 1) + (K36 * 3)) / (D36 * 3)</f>
        <v>0.53333333333333333</v>
      </c>
      <c r="O36" s="11">
        <v>0</v>
      </c>
      <c r="P36" s="18">
        <v>0</v>
      </c>
      <c r="Q36" s="24">
        <f t="shared" si="3"/>
        <v>20</v>
      </c>
      <c r="R36" s="24">
        <f t="shared" si="4"/>
        <v>15</v>
      </c>
      <c r="S36" s="24">
        <f t="shared" si="5"/>
        <v>10</v>
      </c>
      <c r="T36" s="24">
        <f t="shared" si="6"/>
        <v>27</v>
      </c>
      <c r="U36" s="24">
        <f t="shared" si="7"/>
        <v>5</v>
      </c>
      <c r="V36" s="24">
        <f t="shared" si="0"/>
        <v>0</v>
      </c>
      <c r="W36" s="24">
        <f t="shared" si="1"/>
        <v>0</v>
      </c>
      <c r="X36" s="25">
        <f t="shared" si="2"/>
        <v>77</v>
      </c>
      <c r="Y36" s="25"/>
      <c r="Z36" s="35" t="s">
        <v>35</v>
      </c>
      <c r="AA36" s="35"/>
    </row>
    <row r="37" spans="1:27" x14ac:dyDescent="0.25">
      <c r="A37" s="33">
        <v>36</v>
      </c>
      <c r="B37" s="9" t="s">
        <v>75</v>
      </c>
      <c r="C37" s="10">
        <f>X37</f>
        <v>34</v>
      </c>
      <c r="D37" s="19">
        <f>K37+L37+M37</f>
        <v>12</v>
      </c>
      <c r="E37" s="19">
        <v>2</v>
      </c>
      <c r="F37" s="29">
        <f>IF(OR(ISERROR(E37), ISERROR(D37)), 0, IF(D37=0, 0, E37/D37*100))</f>
        <v>16.666666666666664</v>
      </c>
      <c r="G37" s="10">
        <v>0</v>
      </c>
      <c r="H37" s="29">
        <f>IF(OR(ISERROR(G37), ISERROR(D37)), 0, IF(D37=0, 0, G37/D37*100))</f>
        <v>0</v>
      </c>
      <c r="I37" s="10">
        <f>E37+G37</f>
        <v>2</v>
      </c>
      <c r="J37" s="30">
        <f>IF(OR(ISERROR(I37), ISERROR(D37), D37=0), 0, I37/D37)</f>
        <v>0.16666666666666666</v>
      </c>
      <c r="K37" s="21">
        <v>3</v>
      </c>
      <c r="L37" s="22">
        <v>6</v>
      </c>
      <c r="M37" s="11">
        <v>3</v>
      </c>
      <c r="N37" s="34">
        <f xml:space="preserve"> ((M37 * 1) + (K37 * 3)) / (D37 * 3)</f>
        <v>0.33333333333333331</v>
      </c>
      <c r="O37" s="11">
        <v>0</v>
      </c>
      <c r="P37" s="18">
        <v>0</v>
      </c>
      <c r="Q37" s="24">
        <f t="shared" ref="Q37:Q41" si="12">D37*1</f>
        <v>12</v>
      </c>
      <c r="R37" s="24">
        <f t="shared" ref="R37:R41" si="13">E37*5</f>
        <v>10</v>
      </c>
      <c r="S37" s="24">
        <f t="shared" ref="S37:S41" si="14">G37*5</f>
        <v>0</v>
      </c>
      <c r="T37" s="24">
        <f t="shared" ref="T37:T41" si="15">K37*3</f>
        <v>9</v>
      </c>
      <c r="U37" s="24">
        <f t="shared" ref="U37:U41" si="16">M37*1</f>
        <v>3</v>
      </c>
      <c r="V37" s="24">
        <f t="shared" si="0"/>
        <v>0</v>
      </c>
      <c r="W37" s="24">
        <f t="shared" si="1"/>
        <v>0</v>
      </c>
      <c r="X37" s="25">
        <f t="shared" si="2"/>
        <v>34</v>
      </c>
      <c r="Y37" s="25"/>
      <c r="Z37" s="4" t="str">
        <f>B2</f>
        <v>Albert</v>
      </c>
      <c r="AA37" s="4">
        <f>K2</f>
        <v>9</v>
      </c>
    </row>
    <row r="38" spans="1:27" x14ac:dyDescent="0.25">
      <c r="A38" s="33">
        <v>37</v>
      </c>
      <c r="B38" s="9" t="s">
        <v>76</v>
      </c>
      <c r="C38" s="10">
        <f>X38</f>
        <v>47</v>
      </c>
      <c r="D38" s="19">
        <f>K38+L38+M38</f>
        <v>17</v>
      </c>
      <c r="E38" s="19">
        <v>1</v>
      </c>
      <c r="F38" s="29">
        <f>IF(OR(ISERROR(E38), ISERROR(D38)), 0, IF(D38=0, 0, E38/D38*100))</f>
        <v>5.8823529411764701</v>
      </c>
      <c r="G38" s="10">
        <v>1</v>
      </c>
      <c r="H38" s="29">
        <f>IF(OR(ISERROR(G38), ISERROR(D38)), 0, IF(D38=0, 0, G38/D38*100))</f>
        <v>5.8823529411764701</v>
      </c>
      <c r="I38" s="10">
        <f>E38+G38</f>
        <v>2</v>
      </c>
      <c r="J38" s="30">
        <f>IF(OR(ISERROR(I38), ISERROR(D38), D38=0), 0, I38/D38)</f>
        <v>0.11764705882352941</v>
      </c>
      <c r="K38" s="21">
        <v>5</v>
      </c>
      <c r="L38" s="22">
        <v>7</v>
      </c>
      <c r="M38" s="11">
        <v>5</v>
      </c>
      <c r="N38" s="34">
        <f xml:space="preserve"> ((M38 * 1) + (K38 * 3)) / (D38 * 3)</f>
        <v>0.39215686274509803</v>
      </c>
      <c r="O38" s="11">
        <v>0</v>
      </c>
      <c r="P38" s="18">
        <v>0</v>
      </c>
      <c r="Q38" s="24">
        <f t="shared" si="12"/>
        <v>17</v>
      </c>
      <c r="R38" s="24">
        <f t="shared" si="13"/>
        <v>5</v>
      </c>
      <c r="S38" s="24">
        <f t="shared" si="14"/>
        <v>5</v>
      </c>
      <c r="T38" s="24">
        <f t="shared" si="15"/>
        <v>15</v>
      </c>
      <c r="U38" s="24">
        <f t="shared" si="16"/>
        <v>5</v>
      </c>
      <c r="V38" s="24">
        <f t="shared" si="0"/>
        <v>0</v>
      </c>
      <c r="W38" s="24">
        <f t="shared" si="1"/>
        <v>0</v>
      </c>
      <c r="X38" s="25">
        <f t="shared" si="2"/>
        <v>47</v>
      </c>
      <c r="Y38" s="25"/>
      <c r="Z38" s="4" t="str">
        <f t="shared" ref="Z38:Z41" si="17">B3</f>
        <v>Alysson Pink</v>
      </c>
      <c r="AA38" s="4">
        <f t="shared" ref="AA38:AA41" si="18">K3</f>
        <v>8</v>
      </c>
    </row>
    <row r="39" spans="1:27" x14ac:dyDescent="0.25">
      <c r="A39" s="33">
        <v>38</v>
      </c>
      <c r="B39" s="9" t="s">
        <v>77</v>
      </c>
      <c r="C39" s="10">
        <f>X39</f>
        <v>61</v>
      </c>
      <c r="D39" s="19">
        <f>K39+L39+M39</f>
        <v>16</v>
      </c>
      <c r="E39" s="19">
        <v>3</v>
      </c>
      <c r="F39" s="29">
        <f>IF(OR(ISERROR(E39), ISERROR(D39)), 0, IF(D39=0, 0, E39/D39*100))</f>
        <v>18.75</v>
      </c>
      <c r="G39" s="10">
        <v>2</v>
      </c>
      <c r="H39" s="29">
        <f>IF(OR(ISERROR(G39), ISERROR(D39)), 0, IF(D39=0, 0, G39/D39*100))</f>
        <v>12.5</v>
      </c>
      <c r="I39" s="10">
        <f>E39+G39</f>
        <v>5</v>
      </c>
      <c r="J39" s="30">
        <f>IF(OR(ISERROR(I39), ISERROR(D39), D39=0), 0, I39/D39)</f>
        <v>0.3125</v>
      </c>
      <c r="K39" s="21">
        <v>4</v>
      </c>
      <c r="L39" s="22">
        <v>4</v>
      </c>
      <c r="M39" s="11">
        <v>8</v>
      </c>
      <c r="N39" s="34">
        <f xml:space="preserve"> ((M39 * 1) + (K39 * 3)) / (D39 * 3)</f>
        <v>0.41666666666666669</v>
      </c>
      <c r="O39" s="11">
        <v>0</v>
      </c>
      <c r="P39" s="18">
        <v>0</v>
      </c>
      <c r="Q39" s="24">
        <f t="shared" si="12"/>
        <v>16</v>
      </c>
      <c r="R39" s="24">
        <f t="shared" si="13"/>
        <v>15</v>
      </c>
      <c r="S39" s="24">
        <f t="shared" si="14"/>
        <v>10</v>
      </c>
      <c r="T39" s="24">
        <f t="shared" si="15"/>
        <v>12</v>
      </c>
      <c r="U39" s="24">
        <f t="shared" si="16"/>
        <v>8</v>
      </c>
      <c r="V39" s="24">
        <f t="shared" si="0"/>
        <v>0</v>
      </c>
      <c r="W39" s="24">
        <f t="shared" si="1"/>
        <v>0</v>
      </c>
      <c r="X39" s="25">
        <f t="shared" si="2"/>
        <v>61</v>
      </c>
      <c r="Y39" s="25"/>
      <c r="Z39" s="4" t="str">
        <f t="shared" si="17"/>
        <v>Arthur</v>
      </c>
      <c r="AA39" s="4">
        <f t="shared" si="18"/>
        <v>2</v>
      </c>
    </row>
    <row r="40" spans="1:27" x14ac:dyDescent="0.25">
      <c r="A40" s="33">
        <v>39</v>
      </c>
      <c r="B40" s="9" t="s">
        <v>78</v>
      </c>
      <c r="C40" s="10">
        <f>X40</f>
        <v>33</v>
      </c>
      <c r="D40" s="19">
        <f>K40+L40+M40</f>
        <v>8</v>
      </c>
      <c r="E40" s="19">
        <v>2</v>
      </c>
      <c r="F40" s="29">
        <f>IF(OR(ISERROR(E40), ISERROR(D40)), 0, IF(D40=0, 0, E40/D40*100))</f>
        <v>25</v>
      </c>
      <c r="G40" s="10">
        <v>1</v>
      </c>
      <c r="H40" s="29">
        <f>IF(OR(ISERROR(G40), ISERROR(D40)), 0, IF(D40=0, 0, G40/D40*100))</f>
        <v>12.5</v>
      </c>
      <c r="I40" s="10">
        <f>E40+G40</f>
        <v>3</v>
      </c>
      <c r="J40" s="30">
        <f>IF(OR(ISERROR(I40), ISERROR(D40), D40=0), 0, I40/D40)</f>
        <v>0.375</v>
      </c>
      <c r="K40" s="21">
        <v>3</v>
      </c>
      <c r="L40" s="22">
        <v>4</v>
      </c>
      <c r="M40" s="11">
        <v>1</v>
      </c>
      <c r="N40" s="34">
        <f xml:space="preserve"> ((M40 * 1) + (K40 * 3)) / (D40 * 3)</f>
        <v>0.41666666666666669</v>
      </c>
      <c r="O40" s="11">
        <v>0</v>
      </c>
      <c r="P40" s="18">
        <v>0</v>
      </c>
      <c r="Q40" s="24">
        <f t="shared" si="12"/>
        <v>8</v>
      </c>
      <c r="R40" s="24">
        <f t="shared" si="13"/>
        <v>10</v>
      </c>
      <c r="S40" s="24">
        <f t="shared" si="14"/>
        <v>5</v>
      </c>
      <c r="T40" s="24">
        <f t="shared" si="15"/>
        <v>9</v>
      </c>
      <c r="U40" s="24">
        <f t="shared" si="16"/>
        <v>1</v>
      </c>
      <c r="V40" s="24">
        <f t="shared" si="0"/>
        <v>0</v>
      </c>
      <c r="W40" s="24">
        <f t="shared" si="1"/>
        <v>0</v>
      </c>
      <c r="X40" s="25">
        <f t="shared" si="2"/>
        <v>33</v>
      </c>
      <c r="Y40" s="25"/>
      <c r="Z40" s="4" t="str">
        <f t="shared" si="17"/>
        <v>Betinho</v>
      </c>
      <c r="AA40" s="4">
        <f t="shared" si="18"/>
        <v>7</v>
      </c>
    </row>
    <row r="41" spans="1:27" x14ac:dyDescent="0.25">
      <c r="A41" s="33">
        <v>40</v>
      </c>
      <c r="B41" s="9" t="s">
        <v>79</v>
      </c>
      <c r="C41" s="9">
        <f>X41</f>
        <v>21</v>
      </c>
      <c r="D41" s="19">
        <f>K41+L41+M41</f>
        <v>6</v>
      </c>
      <c r="E41" s="19">
        <v>1</v>
      </c>
      <c r="F41" s="29">
        <f>IF(OR(ISERROR(E41), ISERROR(D41)), 0, IF(D41=0, 0, E41/D41*100))</f>
        <v>16.666666666666664</v>
      </c>
      <c r="G41" s="10">
        <v>1</v>
      </c>
      <c r="H41" s="29">
        <f>IF(OR(ISERROR(G41), ISERROR(D41)), 0, IF(D41=0, 0, G41/D41*100))</f>
        <v>16.666666666666664</v>
      </c>
      <c r="I41" s="10">
        <f>E41+G41</f>
        <v>2</v>
      </c>
      <c r="J41" s="30">
        <f>IF(OR(ISERROR(I41), ISERROR(D41), D41=0), 0, I41/D41)</f>
        <v>0.33333333333333331</v>
      </c>
      <c r="K41" s="21">
        <v>1</v>
      </c>
      <c r="L41" s="22">
        <v>3</v>
      </c>
      <c r="M41" s="11">
        <v>2</v>
      </c>
      <c r="N41" s="34">
        <f xml:space="preserve"> ((M41 * 1) + (K41 * 3)) / (D41 * 3)</f>
        <v>0.27777777777777779</v>
      </c>
      <c r="O41" s="11">
        <v>0</v>
      </c>
      <c r="P41" s="18">
        <v>0</v>
      </c>
      <c r="Q41" s="24">
        <f t="shared" si="12"/>
        <v>6</v>
      </c>
      <c r="R41" s="24">
        <f t="shared" si="13"/>
        <v>5</v>
      </c>
      <c r="S41" s="24">
        <f t="shared" si="14"/>
        <v>5</v>
      </c>
      <c r="T41" s="24">
        <f t="shared" si="15"/>
        <v>3</v>
      </c>
      <c r="U41" s="24">
        <f t="shared" si="16"/>
        <v>2</v>
      </c>
      <c r="V41" s="24">
        <f t="shared" si="0"/>
        <v>0</v>
      </c>
      <c r="W41" s="24">
        <f t="shared" si="1"/>
        <v>0</v>
      </c>
      <c r="X41" s="25">
        <f t="shared" si="2"/>
        <v>21</v>
      </c>
      <c r="Y41" s="25"/>
      <c r="Z41" s="4" t="str">
        <f t="shared" si="17"/>
        <v>Bidu</v>
      </c>
      <c r="AA41" s="4">
        <f t="shared" si="18"/>
        <v>9</v>
      </c>
    </row>
    <row r="42" spans="1:27" x14ac:dyDescent="0.25">
      <c r="A42" s="33">
        <v>41</v>
      </c>
      <c r="B42" s="9" t="s">
        <v>80</v>
      </c>
      <c r="C42" s="10">
        <f>X42</f>
        <v>20</v>
      </c>
      <c r="D42" s="19">
        <f>K42+L42+M42</f>
        <v>10</v>
      </c>
      <c r="E42" s="19">
        <v>3</v>
      </c>
      <c r="F42" s="29">
        <f>IF(OR(ISERROR(E42), ISERROR(D42)), 0, IF(D42=0, 0, E42/D42*100))</f>
        <v>30</v>
      </c>
      <c r="G42" s="10">
        <v>1</v>
      </c>
      <c r="H42" s="29">
        <f>IF(OR(ISERROR(G42), ISERROR(D42)), 0, IF(D42=0, 0, G42/D42*100))</f>
        <v>10</v>
      </c>
      <c r="I42" s="10">
        <f>E42+G42</f>
        <v>4</v>
      </c>
      <c r="J42" s="30">
        <f>IF(OR(ISERROR(I42), ISERROR(D42), D42=0), 0, I42/D42)</f>
        <v>0.4</v>
      </c>
      <c r="K42" s="21">
        <v>2</v>
      </c>
      <c r="L42" s="22">
        <v>4</v>
      </c>
      <c r="M42" s="11">
        <v>4</v>
      </c>
      <c r="N42" s="34">
        <f xml:space="preserve"> ((M42 * 1) + (K42 * 3)) / (D42 * 3)</f>
        <v>0.33333333333333331</v>
      </c>
      <c r="O42" s="11">
        <v>2</v>
      </c>
      <c r="P42" s="18">
        <v>1</v>
      </c>
      <c r="Q42" s="24">
        <f t="shared" ref="Q42" si="19">D42*1</f>
        <v>10</v>
      </c>
      <c r="R42" s="24">
        <f t="shared" ref="R42" si="20">E42*5</f>
        <v>15</v>
      </c>
      <c r="S42" s="24">
        <f t="shared" ref="S42" si="21">G42*5</f>
        <v>5</v>
      </c>
      <c r="T42" s="24">
        <f t="shared" ref="T42" si="22">K42*3</f>
        <v>6</v>
      </c>
      <c r="U42" s="24">
        <f t="shared" ref="U42" si="23">M42*1</f>
        <v>4</v>
      </c>
      <c r="V42" s="24">
        <f t="shared" si="0"/>
        <v>-10</v>
      </c>
      <c r="W42" s="24">
        <f t="shared" si="1"/>
        <v>-10</v>
      </c>
      <c r="X42" s="25">
        <f t="shared" si="2"/>
        <v>20</v>
      </c>
      <c r="Y42" s="25"/>
    </row>
    <row r="43" spans="1:27" x14ac:dyDescent="0.25">
      <c r="A43" s="33">
        <v>42</v>
      </c>
      <c r="B43" s="9" t="s">
        <v>81</v>
      </c>
      <c r="C43" s="10">
        <f>X43</f>
        <v>18</v>
      </c>
      <c r="D43" s="19">
        <f>K43+L43+M43</f>
        <v>8</v>
      </c>
      <c r="E43" s="19">
        <v>0</v>
      </c>
      <c r="F43" s="29">
        <f>IF(OR(ISERROR(E43), ISERROR(D43)), 0, IF(D43=0, 0, E43/D43*100))</f>
        <v>0</v>
      </c>
      <c r="G43" s="10">
        <v>0</v>
      </c>
      <c r="H43" s="29">
        <f>IF(OR(ISERROR(G43), ISERROR(D43)), 0, IF(D43=0, 0, G43/D43*100))</f>
        <v>0</v>
      </c>
      <c r="I43" s="10">
        <f>E43+G43</f>
        <v>0</v>
      </c>
      <c r="J43" s="30">
        <f>IF(OR(ISERROR(I43), ISERROR(D43), D43=0), 0, I43/D43)</f>
        <v>0</v>
      </c>
      <c r="K43" s="21">
        <v>3</v>
      </c>
      <c r="L43" s="22">
        <v>4</v>
      </c>
      <c r="M43" s="11">
        <v>1</v>
      </c>
      <c r="N43" s="34">
        <f xml:space="preserve"> ((M43 * 1) + (K43 * 3)) / (D43 * 3)</f>
        <v>0.41666666666666669</v>
      </c>
      <c r="O43" s="11">
        <v>0</v>
      </c>
      <c r="P43" s="18">
        <v>0</v>
      </c>
      <c r="Q43" s="24">
        <f t="shared" ref="Q43" si="24">D43*1</f>
        <v>8</v>
      </c>
      <c r="R43" s="24">
        <f t="shared" ref="R43" si="25">E43*5</f>
        <v>0</v>
      </c>
      <c r="S43" s="24">
        <f t="shared" ref="S43" si="26">G43*5</f>
        <v>0</v>
      </c>
      <c r="T43" s="24">
        <f t="shared" ref="T43" si="27">K43*3</f>
        <v>9</v>
      </c>
      <c r="U43" s="24">
        <f t="shared" ref="U43" si="28">M43*1</f>
        <v>1</v>
      </c>
      <c r="V43" s="24">
        <f t="shared" si="0"/>
        <v>0</v>
      </c>
      <c r="W43" s="24">
        <f t="shared" si="1"/>
        <v>0</v>
      </c>
      <c r="X43" s="25">
        <f t="shared" si="2"/>
        <v>18</v>
      </c>
      <c r="Y43" s="25"/>
      <c r="Z43" s="35" t="s">
        <v>83</v>
      </c>
      <c r="AA43" s="35"/>
    </row>
    <row r="44" spans="1:27" x14ac:dyDescent="0.25">
      <c r="Q44" s="24"/>
      <c r="R44" s="24"/>
      <c r="S44" s="24"/>
      <c r="T44" s="24"/>
      <c r="U44" s="24"/>
      <c r="V44" s="24"/>
      <c r="W44" s="24"/>
      <c r="X44" s="25"/>
      <c r="Y44" s="25"/>
      <c r="Z44" s="4" t="str">
        <f>B2</f>
        <v>Albert</v>
      </c>
      <c r="AA44" s="4">
        <f>L2</f>
        <v>5</v>
      </c>
    </row>
    <row r="45" spans="1:27" x14ac:dyDescent="0.25">
      <c r="Z45" s="4" t="str">
        <f t="shared" ref="Z45:Z48" si="29">B3</f>
        <v>Alysson Pink</v>
      </c>
      <c r="AA45" s="4">
        <f t="shared" ref="AA45:AA48" si="30">L3</f>
        <v>8</v>
      </c>
    </row>
    <row r="46" spans="1:27" x14ac:dyDescent="0.25">
      <c r="Z46" s="4" t="str">
        <f t="shared" si="29"/>
        <v>Arthur</v>
      </c>
      <c r="AA46" s="4">
        <f t="shared" si="30"/>
        <v>1</v>
      </c>
    </row>
    <row r="47" spans="1:27" x14ac:dyDescent="0.25">
      <c r="Z47" s="4" t="str">
        <f t="shared" si="29"/>
        <v>Betinho</v>
      </c>
      <c r="AA47" s="4">
        <f t="shared" si="30"/>
        <v>6</v>
      </c>
    </row>
    <row r="48" spans="1:27" x14ac:dyDescent="0.25">
      <c r="Z48" s="4" t="str">
        <f t="shared" si="29"/>
        <v>Bidu</v>
      </c>
      <c r="AA48" s="4">
        <f t="shared" si="30"/>
        <v>7</v>
      </c>
    </row>
    <row r="50" spans="26:27" x14ac:dyDescent="0.25">
      <c r="Z50" s="35" t="s">
        <v>84</v>
      </c>
      <c r="AA50" s="35"/>
    </row>
    <row r="51" spans="26:27" x14ac:dyDescent="0.25">
      <c r="Z51" s="4" t="str">
        <f>B2</f>
        <v>Albert</v>
      </c>
      <c r="AA51" s="4">
        <f>M2</f>
        <v>3</v>
      </c>
    </row>
    <row r="52" spans="26:27" x14ac:dyDescent="0.25">
      <c r="Z52" s="4" t="str">
        <f t="shared" ref="Z52:Z55" si="31">B3</f>
        <v>Alysson Pink</v>
      </c>
      <c r="AA52" s="4">
        <f t="shared" ref="AA52:AA55" si="32">M3</f>
        <v>4</v>
      </c>
    </row>
    <row r="53" spans="26:27" x14ac:dyDescent="0.25">
      <c r="Z53" s="4" t="str">
        <f t="shared" si="31"/>
        <v>Arthur</v>
      </c>
      <c r="AA53" s="4">
        <f t="shared" si="32"/>
        <v>2</v>
      </c>
    </row>
    <row r="54" spans="26:27" x14ac:dyDescent="0.25">
      <c r="Z54" s="4" t="str">
        <f t="shared" si="31"/>
        <v>Betinho</v>
      </c>
      <c r="AA54" s="4">
        <f t="shared" si="32"/>
        <v>7</v>
      </c>
    </row>
    <row r="55" spans="26:27" x14ac:dyDescent="0.25">
      <c r="Z55" s="4" t="str">
        <f t="shared" si="31"/>
        <v>Bidu</v>
      </c>
      <c r="AA55" s="4">
        <f t="shared" si="32"/>
        <v>5</v>
      </c>
    </row>
    <row r="57" spans="26:27" x14ac:dyDescent="0.25">
      <c r="Z57" s="35" t="s">
        <v>37</v>
      </c>
      <c r="AA57" s="35"/>
    </row>
    <row r="58" spans="26:27" x14ac:dyDescent="0.25">
      <c r="Z58" s="4" t="str">
        <f>B2</f>
        <v>Albert</v>
      </c>
      <c r="AA58" s="4">
        <f>P2</f>
        <v>1</v>
      </c>
    </row>
    <row r="59" spans="26:27" x14ac:dyDescent="0.25">
      <c r="Z59" s="4" t="str">
        <f>B3</f>
        <v>Alysson Pink</v>
      </c>
      <c r="AA59" s="4">
        <f>P3</f>
        <v>0</v>
      </c>
    </row>
    <row r="60" spans="26:27" x14ac:dyDescent="0.25">
      <c r="Z60" s="4" t="str">
        <f>B4</f>
        <v>Arthur</v>
      </c>
      <c r="AA60" s="4">
        <f>P4</f>
        <v>0</v>
      </c>
    </row>
    <row r="61" spans="26:27" x14ac:dyDescent="0.25">
      <c r="Z61" s="4" t="str">
        <f>B5</f>
        <v>Betinho</v>
      </c>
      <c r="AA61" s="4">
        <f>P5</f>
        <v>0</v>
      </c>
    </row>
    <row r="62" spans="26:27" x14ac:dyDescent="0.25">
      <c r="Z62" s="4" t="str">
        <f>B6</f>
        <v>Bidu</v>
      </c>
      <c r="AA62" s="4">
        <f>P6</f>
        <v>0</v>
      </c>
    </row>
    <row r="64" spans="26:27" x14ac:dyDescent="0.25">
      <c r="Z64" s="35" t="s">
        <v>36</v>
      </c>
      <c r="AA64" s="35"/>
    </row>
    <row r="65" spans="26:27" x14ac:dyDescent="0.25">
      <c r="Z65" s="4" t="str">
        <f>B2</f>
        <v>Albert</v>
      </c>
      <c r="AA65" s="4">
        <f>O2</f>
        <v>1</v>
      </c>
    </row>
    <row r="66" spans="26:27" x14ac:dyDescent="0.25">
      <c r="Z66" s="4" t="str">
        <f>B3</f>
        <v>Alysson Pink</v>
      </c>
      <c r="AA66" s="4">
        <f>O3</f>
        <v>0</v>
      </c>
    </row>
    <row r="67" spans="26:27" x14ac:dyDescent="0.25">
      <c r="Z67" s="4" t="str">
        <f>B4</f>
        <v>Arthur</v>
      </c>
      <c r="AA67" s="4">
        <f>O4</f>
        <v>0</v>
      </c>
    </row>
    <row r="68" spans="26:27" x14ac:dyDescent="0.25">
      <c r="Z68" s="4" t="str">
        <f>B5</f>
        <v>Betinho</v>
      </c>
      <c r="AA68" s="4">
        <f>O5</f>
        <v>0</v>
      </c>
    </row>
    <row r="69" spans="26:27" x14ac:dyDescent="0.25">
      <c r="Z69" s="4" t="str">
        <f>B6</f>
        <v>Bidu</v>
      </c>
      <c r="AA69" s="4">
        <f>O6</f>
        <v>1</v>
      </c>
    </row>
  </sheetData>
  <autoFilter ref="B1:P1" xr:uid="{702960B5-FB84-43ED-9C3E-012BFF4DE191}">
    <sortState xmlns:xlrd2="http://schemas.microsoft.com/office/spreadsheetml/2017/richdata2" ref="B2:P43">
      <sortCondition ref="B1"/>
    </sortState>
  </autoFilter>
  <mergeCells count="10">
    <mergeCell ref="Z43:AA43"/>
    <mergeCell ref="Z50:AA50"/>
    <mergeCell ref="Z64:AA64"/>
    <mergeCell ref="Z57:AA57"/>
    <mergeCell ref="Z1:AA1"/>
    <mergeCell ref="Z29:AA29"/>
    <mergeCell ref="Z8:AA8"/>
    <mergeCell ref="Z15:AA15"/>
    <mergeCell ref="Z22:AA22"/>
    <mergeCell ref="Z36:AA36"/>
  </mergeCells>
  <pageMargins left="0.511811024" right="0.511811024" top="0.78740157499999996" bottom="0.78740157499999996" header="0.31496062000000002" footer="0.31496062000000002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2A87-EB23-49CF-9536-16E7CE3ADC3B}">
  <dimension ref="A1:J11"/>
  <sheetViews>
    <sheetView workbookViewId="0">
      <selection activeCell="B2" sqref="B2:J11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3" width="5.140625" bestFit="1" customWidth="1"/>
    <col min="4" max="4" width="3.85546875" bestFit="1" customWidth="1"/>
    <col min="5" max="6" width="5.140625" bestFit="1" customWidth="1"/>
    <col min="7" max="7" width="5.140625" customWidth="1"/>
    <col min="8" max="8" width="3.85546875" bestFit="1" customWidth="1"/>
    <col min="9" max="9" width="3.28515625" bestFit="1" customWidth="1"/>
    <col min="10" max="10" width="3.140625" bestFit="1" customWidth="1"/>
  </cols>
  <sheetData>
    <row r="1" spans="1:10" ht="18.75" x14ac:dyDescent="0.25">
      <c r="A1" s="8" t="s">
        <v>12</v>
      </c>
      <c r="B1" s="8" t="s">
        <v>20</v>
      </c>
      <c r="C1" s="1" t="s">
        <v>13</v>
      </c>
      <c r="D1" s="1" t="s">
        <v>14</v>
      </c>
      <c r="E1" s="12" t="s">
        <v>15</v>
      </c>
      <c r="F1" s="12" t="s">
        <v>16</v>
      </c>
      <c r="G1" s="12" t="s">
        <v>39</v>
      </c>
      <c r="H1" s="5" t="s">
        <v>17</v>
      </c>
      <c r="I1" s="6" t="s">
        <v>18</v>
      </c>
      <c r="J1" s="7" t="s">
        <v>19</v>
      </c>
    </row>
    <row r="2" spans="1:10" x14ac:dyDescent="0.25">
      <c r="A2" s="4" t="s">
        <v>21</v>
      </c>
      <c r="B2" s="19" t="str">
        <f>Geral!B2</f>
        <v>Albert</v>
      </c>
      <c r="C2" s="10">
        <f>Geral!C2</f>
        <v>92</v>
      </c>
      <c r="D2" s="19">
        <f>Geral!D2</f>
        <v>17</v>
      </c>
      <c r="E2" s="19">
        <f>Geral!E2</f>
        <v>6</v>
      </c>
      <c r="F2" s="19">
        <f>Geral!G2</f>
        <v>6</v>
      </c>
      <c r="G2" s="10">
        <f>Geral!I2</f>
        <v>12</v>
      </c>
      <c r="H2" s="19">
        <f>Geral!K2</f>
        <v>9</v>
      </c>
      <c r="I2" s="19">
        <f>Geral!L2</f>
        <v>5</v>
      </c>
      <c r="J2" s="19">
        <f>Geral!M2</f>
        <v>3</v>
      </c>
    </row>
    <row r="3" spans="1:10" x14ac:dyDescent="0.25">
      <c r="A3" s="4" t="s">
        <v>22</v>
      </c>
      <c r="B3" s="19" t="str">
        <f>Geral!B3</f>
        <v>Alysson Pink</v>
      </c>
      <c r="C3" s="10">
        <f>Geral!C3</f>
        <v>58</v>
      </c>
      <c r="D3" s="19">
        <f>Geral!D3</f>
        <v>20</v>
      </c>
      <c r="E3" s="19">
        <f>Geral!E3</f>
        <v>2</v>
      </c>
      <c r="F3" s="19">
        <f>Geral!G3</f>
        <v>0</v>
      </c>
      <c r="G3" s="10">
        <f>Geral!I3</f>
        <v>2</v>
      </c>
      <c r="H3" s="19">
        <f>Geral!K3</f>
        <v>8</v>
      </c>
      <c r="I3" s="19">
        <f>Geral!L3</f>
        <v>8</v>
      </c>
      <c r="J3" s="19">
        <f>Geral!M3</f>
        <v>4</v>
      </c>
    </row>
    <row r="4" spans="1:10" x14ac:dyDescent="0.25">
      <c r="A4" s="4" t="s">
        <v>23</v>
      </c>
      <c r="B4" s="19" t="str">
        <f>Geral!B4</f>
        <v>Arthur</v>
      </c>
      <c r="C4" s="10">
        <f>Geral!C4</f>
        <v>28</v>
      </c>
      <c r="D4" s="19">
        <f>Geral!D4</f>
        <v>5</v>
      </c>
      <c r="E4" s="19">
        <f>Geral!E4</f>
        <v>2</v>
      </c>
      <c r="F4" s="19">
        <f>Geral!G4</f>
        <v>1</v>
      </c>
      <c r="G4" s="10">
        <f>Geral!I4</f>
        <v>3</v>
      </c>
      <c r="H4" s="19">
        <f>Geral!K4</f>
        <v>2</v>
      </c>
      <c r="I4" s="19">
        <f>Geral!L4</f>
        <v>1</v>
      </c>
      <c r="J4" s="19">
        <f>Geral!M4</f>
        <v>2</v>
      </c>
    </row>
    <row r="5" spans="1:10" x14ac:dyDescent="0.25">
      <c r="A5" s="4" t="s">
        <v>24</v>
      </c>
      <c r="B5" s="19" t="str">
        <f>Geral!B5</f>
        <v>Betinho</v>
      </c>
      <c r="C5" s="10">
        <f>Geral!C5</f>
        <v>78</v>
      </c>
      <c r="D5" s="19">
        <f>Geral!D5</f>
        <v>20</v>
      </c>
      <c r="E5" s="19">
        <f>Geral!E5</f>
        <v>3</v>
      </c>
      <c r="F5" s="19">
        <f>Geral!G5</f>
        <v>3</v>
      </c>
      <c r="G5" s="10">
        <f>Geral!I5</f>
        <v>6</v>
      </c>
      <c r="H5" s="19">
        <f>Geral!K5</f>
        <v>7</v>
      </c>
      <c r="I5" s="19">
        <f>Geral!L5</f>
        <v>6</v>
      </c>
      <c r="J5" s="19">
        <f>Geral!M5</f>
        <v>7</v>
      </c>
    </row>
    <row r="6" spans="1:10" x14ac:dyDescent="0.25">
      <c r="A6" s="4" t="s">
        <v>25</v>
      </c>
      <c r="B6" s="19" t="str">
        <f>Geral!B6</f>
        <v>Bidu</v>
      </c>
      <c r="C6" s="10">
        <f>Geral!C6</f>
        <v>68</v>
      </c>
      <c r="D6" s="19">
        <f>Geral!D6</f>
        <v>21</v>
      </c>
      <c r="E6" s="19">
        <f>Geral!E6</f>
        <v>0</v>
      </c>
      <c r="F6" s="19">
        <f>Geral!G6</f>
        <v>4</v>
      </c>
      <c r="G6" s="10">
        <f>Geral!I6</f>
        <v>4</v>
      </c>
      <c r="H6" s="19">
        <f>Geral!K6</f>
        <v>9</v>
      </c>
      <c r="I6" s="19">
        <f>Geral!L6</f>
        <v>7</v>
      </c>
      <c r="J6" s="19">
        <f>Geral!M6</f>
        <v>5</v>
      </c>
    </row>
    <row r="7" spans="1:10" x14ac:dyDescent="0.25">
      <c r="A7" s="4" t="s">
        <v>26</v>
      </c>
      <c r="B7" s="19" t="str">
        <f>Geral!B7</f>
        <v>Bruno Pessoa</v>
      </c>
      <c r="C7" s="10">
        <f>Geral!C7</f>
        <v>71</v>
      </c>
      <c r="D7" s="19">
        <f>Geral!D7</f>
        <v>23</v>
      </c>
      <c r="E7" s="19">
        <f>Geral!E7</f>
        <v>4</v>
      </c>
      <c r="F7" s="19">
        <f>Geral!G7</f>
        <v>1</v>
      </c>
      <c r="G7" s="10">
        <f>Geral!I7</f>
        <v>5</v>
      </c>
      <c r="H7" s="19">
        <f>Geral!K7</f>
        <v>9</v>
      </c>
      <c r="I7" s="19">
        <f>Geral!L7</f>
        <v>8</v>
      </c>
      <c r="J7" s="19">
        <f>Geral!M7</f>
        <v>6</v>
      </c>
    </row>
    <row r="8" spans="1:10" x14ac:dyDescent="0.25">
      <c r="A8" s="4" t="s">
        <v>27</v>
      </c>
      <c r="B8" s="19" t="str">
        <f>Geral!B8</f>
        <v>Cadu</v>
      </c>
      <c r="C8" s="10">
        <f>Geral!C8</f>
        <v>42</v>
      </c>
      <c r="D8" s="19">
        <f>Geral!D8</f>
        <v>10</v>
      </c>
      <c r="E8" s="19">
        <f>Geral!E8</f>
        <v>1</v>
      </c>
      <c r="F8" s="19">
        <f>Geral!G8</f>
        <v>3</v>
      </c>
      <c r="G8" s="10">
        <f>Geral!I8</f>
        <v>4</v>
      </c>
      <c r="H8" s="19">
        <f>Geral!K8</f>
        <v>3</v>
      </c>
      <c r="I8" s="19">
        <f>Geral!L8</f>
        <v>4</v>
      </c>
      <c r="J8" s="19">
        <f>Geral!M8</f>
        <v>3</v>
      </c>
    </row>
    <row r="9" spans="1:10" x14ac:dyDescent="0.25">
      <c r="A9" s="4" t="s">
        <v>28</v>
      </c>
      <c r="B9" s="19" t="str">
        <f>Geral!B9</f>
        <v>Christopher</v>
      </c>
      <c r="C9" s="10">
        <f>Geral!C9</f>
        <v>7</v>
      </c>
      <c r="D9" s="19">
        <f>Geral!D9</f>
        <v>4</v>
      </c>
      <c r="E9" s="19">
        <f>Geral!E9</f>
        <v>0</v>
      </c>
      <c r="F9" s="19">
        <f>Geral!G9</f>
        <v>0</v>
      </c>
      <c r="G9" s="10">
        <f>Geral!I9</f>
        <v>0</v>
      </c>
      <c r="H9" s="19">
        <f>Geral!K9</f>
        <v>0</v>
      </c>
      <c r="I9" s="19">
        <f>Geral!L9</f>
        <v>1</v>
      </c>
      <c r="J9" s="19">
        <f>Geral!M9</f>
        <v>3</v>
      </c>
    </row>
    <row r="10" spans="1:10" x14ac:dyDescent="0.25">
      <c r="A10" s="4" t="s">
        <v>29</v>
      </c>
      <c r="B10" s="19" t="str">
        <f>Geral!B10</f>
        <v>Dato</v>
      </c>
      <c r="C10" s="10">
        <f>Geral!C10</f>
        <v>56</v>
      </c>
      <c r="D10" s="19">
        <f>Geral!D10</f>
        <v>13</v>
      </c>
      <c r="E10" s="19">
        <f>Geral!E10</f>
        <v>3</v>
      </c>
      <c r="F10" s="19">
        <f>Geral!G10</f>
        <v>3</v>
      </c>
      <c r="G10" s="10">
        <f>Geral!I10</f>
        <v>6</v>
      </c>
      <c r="H10" s="19">
        <f>Geral!K10</f>
        <v>3</v>
      </c>
      <c r="I10" s="19">
        <f>Geral!L10</f>
        <v>6</v>
      </c>
      <c r="J10" s="19">
        <f>Geral!M10</f>
        <v>4</v>
      </c>
    </row>
    <row r="11" spans="1:10" x14ac:dyDescent="0.25">
      <c r="A11" s="4" t="s">
        <v>30</v>
      </c>
      <c r="B11" s="19" t="str">
        <f>Geral!B11</f>
        <v>Diego</v>
      </c>
      <c r="C11" s="10">
        <f>Geral!C11</f>
        <v>32</v>
      </c>
      <c r="D11" s="19">
        <f>Geral!D11</f>
        <v>6</v>
      </c>
      <c r="E11" s="19">
        <f>Geral!E11</f>
        <v>1</v>
      </c>
      <c r="F11" s="19">
        <f>Geral!G11</f>
        <v>2</v>
      </c>
      <c r="G11" s="10">
        <f>Geral!I11</f>
        <v>3</v>
      </c>
      <c r="H11" s="19">
        <f>Geral!K11</f>
        <v>3</v>
      </c>
      <c r="I11" s="19">
        <f>Geral!L11</f>
        <v>1</v>
      </c>
      <c r="J11" s="19">
        <f>Geral!M11</f>
        <v>2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</dc:creator>
  <cp:lastModifiedBy>Edson Albuquerque</cp:lastModifiedBy>
  <cp:lastPrinted>2022-08-23T15:45:47Z</cp:lastPrinted>
  <dcterms:created xsi:type="dcterms:W3CDTF">2022-08-23T12:45:20Z</dcterms:created>
  <dcterms:modified xsi:type="dcterms:W3CDTF">2024-03-26T15:59:21Z</dcterms:modified>
</cp:coreProperties>
</file>