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rea1" sheetId="1" state="visible" r:id="rId3"/>
    <sheet name="Statistics" sheetId="2" state="visible" r:id="rId4"/>
    <sheet name="Top 5 Best" sheetId="3" state="visible" r:id="rId5"/>
    <sheet name="Top 5 Worst" sheetId="4" state="visible" r:id="rId6"/>
    <sheet name="Daily Avg." sheetId="5" state="visible" r:id="rId7"/>
    <sheet name="Monthly Avg." sheetId="6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<sst xmlns="http://schemas.openxmlformats.org/spreadsheetml/2006/main" count="54" uniqueCount="47">
  <si>
    <t xml:space="preserve">Ticker</t>
  </si>
  <si>
    <t xml:space="preserve">ES=F</t>
  </si>
  <si>
    <t xml:space="preserve">Date</t>
  </si>
  <si>
    <t xml:space="preserve">High</t>
  </si>
  <si>
    <t xml:space="preserve">Low</t>
  </si>
  <si>
    <t xml:space="preserve">Close</t>
  </si>
  <si>
    <t xml:space="preserve">Volume</t>
  </si>
  <si>
    <t xml:space="preserve">Daily Returns</t>
  </si>
  <si>
    <t xml:space="preserve">Weekday</t>
  </si>
  <si>
    <t xml:space="preserve">Month</t>
  </si>
  <si>
    <t xml:space="preserve">Trend</t>
  </si>
  <si>
    <t xml:space="preserve">Streak</t>
  </si>
  <si>
    <t xml:space="preserve">Movement</t>
  </si>
  <si>
    <t xml:space="preserve">Correction Size</t>
  </si>
  <si>
    <t xml:space="preserve">Daily Range</t>
  </si>
  <si>
    <t xml:space="preserve">Volatility</t>
  </si>
  <si>
    <t xml:space="preserve">Metric</t>
  </si>
  <si>
    <t xml:space="preserve">Value</t>
  </si>
  <si>
    <t xml:space="preserve">Average Return</t>
  </si>
  <si>
    <t xml:space="preserve">Median Return</t>
  </si>
  <si>
    <t xml:space="preserve">Std. Deviation</t>
  </si>
  <si>
    <t xml:space="preserve">Max. bull streak days</t>
  </si>
  <si>
    <t xml:space="preserve">Max. bear streak days</t>
  </si>
  <si>
    <t xml:space="preserve">Avg. Correction Size</t>
  </si>
  <si>
    <t xml:space="preserve">Avg. Daily Range</t>
  </si>
  <si>
    <t xml:space="preserve">75 Percentile</t>
  </si>
  <si>
    <t xml:space="preserve">25 Percentile</t>
  </si>
  <si>
    <t xml:space="preserve">Rank</t>
  </si>
  <si>
    <t xml:space="preserve">Return</t>
  </si>
  <si>
    <t xml:space="preserve">Average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</si>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</sst>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$-409]mmm\ d&quot;, &quot;yyyy"/>
    <numFmt numFmtId="166" formatCode="[$-409]#,##0.00"/>
    <numFmt numFmtId="167" formatCode="[$-409]#,##0"/>
    <numFmt numFmtId="168" formatCode="0.00%"/>
    <numFmt numFmtId="169" formatCode="#,##0.00"/>
    <numFmt numFmtId="170" formatCode="[$-409]mmm\ d&quot;, &quot;yyyy"/>
    <numFmt numFmtId="171" formatCode="mmm\ d&quot;, &quot;yy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CORRECTION_SIZE" displayName="CORRECTION_SIZE" ref="L4:L506" headerRowCount="1" totalsRowCount="0" totalsRowShown="0">
  <tableColumns count="1">
    <tableColumn id="1" name="Column1"/>
  </tableColumns>
</table>
</file>

<file path=xl/tables/table2.xml><?xml version="1.0" encoding="utf-8"?>
<table xmlns="http://schemas.openxmlformats.org/spreadsheetml/2006/main" id="2" name="DAILY_RANGE" displayName="DAILY_RANGE" ref="M4:M506" headerRowCount="1" totalsRowCount="0" totalsRowShown="0">
  <tableColumns count="1">
    <tableColumn id="1" name="Column1"/>
  </tableColumns>
</table>
</file>

<file path=xl/tables/table3.xml><?xml version="1.0" encoding="utf-8"?>
<table xmlns="http://schemas.openxmlformats.org/spreadsheetml/2006/main" id="3" name="DAILY_RETURNS" displayName="DAILY_RETURNS" ref="F4:F506" headerRowCount="1" totalsRowCount="0" totalsRowShown="0">
  <tableColumns count="1">
    <tableColumn id="1" name=""/>
  </tableColumns>
</table>
</file>

<file path=xl/tables/table4.xml><?xml version="1.0" encoding="utf-8"?>
<table xmlns="http://schemas.openxmlformats.org/spreadsheetml/2006/main" id="4" name="DATES" displayName="DATES" ref="A4:A506" headerRowCount="1" totalsRowCount="0" totalsRowShown="0">
  <tableColumns count="1">
    <tableColumn id="1" name="Column1"/>
  </tableColumns>
</table>
</file>

<file path=xl/tables/table5.xml><?xml version="1.0" encoding="utf-8"?>
<table xmlns="http://schemas.openxmlformats.org/spreadsheetml/2006/main" id="5" name="EXT_MONTH" displayName="EXT_MONTH" ref="H4:H506" headerRowCount="1" totalsRowCount="0" totalsRowShown="0">
  <tableColumns count="1">
    <tableColumn id="1" name="Mar"/>
  </tableColumns>
</table>
</file>

<file path=xl/tables/table6.xml><?xml version="1.0" encoding="utf-8"?>
<table xmlns="http://schemas.openxmlformats.org/spreadsheetml/2006/main" id="6" name="EXT_WEEKDAY" displayName="EXT_WEEKDAY" ref="G4:G506" headerRowCount="1" totalsRowCount="0" totalsRowShown="0">
  <tableColumns count="1">
    <tableColumn id="1" name="Mon"/>
  </tableColumns>
</table>
</file>

<file path=xl/tables/table7.xml><?xml version="1.0" encoding="utf-8"?>
<table xmlns="http://schemas.openxmlformats.org/spreadsheetml/2006/main" id="7" name="STREAK" displayName="STREAK" ref="J4:J506" headerRowCount="1" totalsRowCount="0" totalsRowShown="0">
  <tableColumns count="1">
    <tableColumn id="1" name="Column1"/>
  </tableColumns>
</table>
</file>

<file path=xl/tables/table8.xml><?xml version="1.0" encoding="utf-8"?>
<table xmlns="http://schemas.openxmlformats.org/spreadsheetml/2006/main" id="8" name="TTREND" displayName="TTREND" ref="I4:I506" headerRowCount="1" totalsRowCount="0" totalsRowShown="0">
  <tableColumns count="1">
    <tableColumn id="1" name="Column1"/>
  </tableColumns>
</table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7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L8" activeCellId="0" sqref="L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2.49"/>
    <col collapsed="false" customWidth="true" hidden="false" outlineLevel="0" max="5" min="2" style="1" width="9.69"/>
    <col collapsed="false" customWidth="true" hidden="false" outlineLevel="0" max="6" min="6" style="1" width="13.07"/>
    <col collapsed="false" customWidth="true" hidden="false" outlineLevel="0" max="7" min="7" style="1" width="9.4"/>
    <col collapsed="false" customWidth="true" hidden="false" outlineLevel="0" max="8" min="8" style="1" width="6.75"/>
    <col collapsed="false" customWidth="true" hidden="false" outlineLevel="0" max="9" min="9" style="1" width="6.46"/>
    <col collapsed="false" customWidth="false" hidden="false" outlineLevel="0" max="10" min="10" style="1" width="11.53"/>
    <col collapsed="false" customWidth="true" hidden="false" outlineLevel="0" max="11" min="11" style="1" width="10.42"/>
    <col collapsed="false" customWidth="true" hidden="false" outlineLevel="0" max="12" min="12" style="1" width="14.54"/>
    <col collapsed="false" customWidth="false" hidden="false" outlineLevel="0" max="13" min="13" style="1" width="11.53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/>
      <c r="D1" s="3"/>
      <c r="E1" s="3"/>
      <c r="F1" s="3"/>
      <c r="G1" s="3"/>
    </row>
    <row r="2" s="2" customFormat="true" ht="12.8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customFormat="false" ht="12.8" hidden="false" customHeight="false" outlineLevel="0" collapsed="false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</row>
    <row r="4" customFormat="false" ht="12.8" hidden="false" customHeight="false" outlineLevel="0" collapsed="false">
      <c r="A4" s="4" t="n">
        <v>44998.2083333333</v>
      </c>
      <c r="B4" s="5" t="n">
        <v>3938.75</v>
      </c>
      <c r="C4" s="5" t="n">
        <v>3808.75</v>
      </c>
      <c r="D4" s="6" t="n">
        <v>3856.75</v>
      </c>
      <c r="E4" s="7" t="n">
        <v>2750477</v>
      </c>
      <c r="F4" s="3"/>
      <c r="G4" s="1" t="str">
        <f aca="false">TEXT(A4,"ddd")</f>
        <v>Mon</v>
      </c>
      <c r="H4" s="1" t="str">
        <f aca="false">TEXT(A4,"MMM")</f>
        <v>Mar</v>
      </c>
      <c r="I4" s="3" t="n">
        <f aca="false">IF(F4&gt;0,1,IF(F4&lt;0,-1,0))</f>
        <v>0</v>
      </c>
      <c r="J4" s="3" t="n">
        <f aca="false">IF(I4=I3,J3+1,1)</f>
        <v>1</v>
      </c>
      <c r="K4" s="1" t="str">
        <f aca="false">IF(ABS(F4-Statistics!$B$2)&gt;2*Statistics!$B$4, "STRONG","")</f>
        <v/>
      </c>
      <c r="L4" s="8" t="str">
        <f aca="false">IF(K3="STRONG",F7,"")</f>
        <v/>
      </c>
      <c r="M4" s="9" t="n">
        <f aca="false">B4-C4</f>
        <v>130</v>
      </c>
      <c r="N4" s="1" t="str">
        <f aca="false">IF(M4&gt; Statistics!$B$9, "High", IF(M4&lt; Statistics!$B$10, "Low", "Normal"))</f>
        <v>High</v>
      </c>
    </row>
    <row r="5" customFormat="false" ht="12.8" hidden="false" customHeight="false" outlineLevel="0" collapsed="false">
      <c r="A5" s="10" t="n">
        <v>44999.2083333333</v>
      </c>
      <c r="B5" s="5" t="n">
        <v>3938</v>
      </c>
      <c r="C5" s="5" t="n">
        <v>3855.25</v>
      </c>
      <c r="D5" s="5" t="n">
        <v>3920.5</v>
      </c>
      <c r="E5" s="7" t="n">
        <v>1606509</v>
      </c>
      <c r="F5" s="8" t="n">
        <f aca="false">LN(D5/D4)</f>
        <v>0.0163943367789278</v>
      </c>
      <c r="G5" s="1" t="str">
        <f aca="false">TEXT(A5,"ddd")</f>
        <v>Tue</v>
      </c>
      <c r="H5" s="1" t="str">
        <f aca="false">TEXT(A5,"MMM")</f>
        <v>Mar</v>
      </c>
      <c r="I5" s="3" t="n">
        <f aca="false">IF(F5&gt;0,1,IF(F5&lt;0,-1,0))</f>
        <v>1</v>
      </c>
      <c r="J5" s="3" t="n">
        <f aca="false">IF(I5=I4,J4+1,1)</f>
        <v>1</v>
      </c>
      <c r="K5" s="8" t="str">
        <f aca="false">IF(ABS(F5-Statistics!$B$2)&gt;2*Statistics!$B$4, "STRONG","")</f>
        <v/>
      </c>
      <c r="L5" s="8" t="str">
        <f aca="false">IF(K4="STRONG",F8,"")</f>
        <v/>
      </c>
      <c r="M5" s="9" t="n">
        <f aca="false">B5-C5</f>
        <v>82.75</v>
      </c>
      <c r="N5" s="1" t="str">
        <f aca="false">IF(M5&gt; Statistics!$B$9, "High", IF(M5&lt; Statistics!$B$10, "Low", "Normal"))</f>
        <v>High</v>
      </c>
    </row>
    <row r="6" customFormat="false" ht="12.8" hidden="false" customHeight="false" outlineLevel="0" collapsed="false">
      <c r="A6" s="10" t="n">
        <v>45000.2083333333</v>
      </c>
      <c r="B6" s="5" t="n">
        <v>3931</v>
      </c>
      <c r="C6" s="5" t="n">
        <v>3834</v>
      </c>
      <c r="D6" s="5" t="n">
        <v>3892.75</v>
      </c>
      <c r="E6" s="7" t="n">
        <v>833643</v>
      </c>
      <c r="F6" s="8" t="n">
        <f aca="false">LN(D6/D5)</f>
        <v>-0.00710334794944252</v>
      </c>
      <c r="G6" s="1" t="str">
        <f aca="false">TEXT(A6,"ddd")</f>
        <v>Wed</v>
      </c>
      <c r="H6" s="1" t="str">
        <f aca="false">TEXT(A6,"MMM")</f>
        <v>Mar</v>
      </c>
      <c r="I6" s="3" t="n">
        <f aca="false">IF(F6&gt;0,1,IF(F6&lt;0,-1,0))</f>
        <v>-1</v>
      </c>
      <c r="J6" s="1" t="n">
        <f aca="false">IF(I6=I5,J5+1,1)</f>
        <v>1</v>
      </c>
      <c r="K6" s="8" t="str">
        <f aca="false">IF(ABS(F6-Statistics!$B$2)&gt;2*Statistics!$B$4, "STRONG","")</f>
        <v/>
      </c>
      <c r="L6" s="8" t="str">
        <f aca="false">IF(K5="STRONG",F9,"")</f>
        <v/>
      </c>
      <c r="M6" s="9" t="n">
        <f aca="false">B6-C6</f>
        <v>97</v>
      </c>
      <c r="N6" s="1" t="str">
        <f aca="false">IF(M6&gt; Statistics!$B$9, "High", IF(M6&lt; Statistics!$B$10, "Low", "Normal"))</f>
        <v>High</v>
      </c>
    </row>
    <row r="7" customFormat="false" ht="12.8" hidden="false" customHeight="false" outlineLevel="0" collapsed="false">
      <c r="A7" s="10" t="n">
        <v>45001.2083333333</v>
      </c>
      <c r="B7" s="5" t="n">
        <v>3966.5</v>
      </c>
      <c r="C7" s="5" t="n">
        <v>3863.25</v>
      </c>
      <c r="D7" s="5" t="n">
        <v>3960.5</v>
      </c>
      <c r="E7" s="7" t="n">
        <v>466914</v>
      </c>
      <c r="F7" s="8" t="n">
        <f aca="false">LN(D7/D6)</f>
        <v>0.0172544311828004</v>
      </c>
      <c r="G7" s="1" t="str">
        <f aca="false">TEXT(A7,"ddd")</f>
        <v>Thu</v>
      </c>
      <c r="H7" s="1" t="str">
        <f aca="false">TEXT(A7,"MMM")</f>
        <v>Mar</v>
      </c>
      <c r="I7" s="3" t="n">
        <f aca="false">IF(F7&gt;0,1,IF(F7&lt;0,-1,0))</f>
        <v>1</v>
      </c>
      <c r="J7" s="1" t="n">
        <f aca="false">IF(I7=I6,J6+1,1)</f>
        <v>1</v>
      </c>
      <c r="K7" s="8" t="str">
        <f aca="false">IF(ABS(F7-Statistics!$B$2)&gt;2*Statistics!$B$4, "STRONG","")</f>
        <v>STRONG</v>
      </c>
      <c r="L7" s="8" t="str">
        <f aca="false">IF(K6="STRONG",F10,"")</f>
        <v/>
      </c>
      <c r="M7" s="9" t="n">
        <f aca="false">B7-C7</f>
        <v>103.25</v>
      </c>
      <c r="N7" s="1" t="str">
        <f aca="false">IF(M7&gt; Statistics!$B$9, "High", IF(M7&lt; Statistics!$B$10, "Low", "Normal"))</f>
        <v>High</v>
      </c>
    </row>
    <row r="8" customFormat="false" ht="12.8" hidden="false" customHeight="false" outlineLevel="0" collapsed="false">
      <c r="A8" s="10" t="n">
        <v>45002.2083333333</v>
      </c>
      <c r="B8" s="5" t="n">
        <v>3974</v>
      </c>
      <c r="C8" s="5" t="n">
        <v>3923</v>
      </c>
      <c r="D8" s="5" t="n">
        <v>3957.05</v>
      </c>
      <c r="E8" s="7" t="n">
        <v>2224268</v>
      </c>
      <c r="F8" s="8" t="n">
        <f aca="false">LN(D8/D7)</f>
        <v>-0.00087148176351287</v>
      </c>
      <c r="G8" s="1" t="str">
        <f aca="false">TEXT(A8,"ddd")</f>
        <v>Fri</v>
      </c>
      <c r="H8" s="1" t="str">
        <f aca="false">TEXT(A8,"MMM")</f>
        <v>Mar</v>
      </c>
      <c r="I8" s="3" t="n">
        <f aca="false">IF(F8&gt;0,1,IF(F8&lt;0,-1,0))</f>
        <v>-1</v>
      </c>
      <c r="J8" s="1" t="n">
        <f aca="false">IF(I8=I7,J7+1,1)</f>
        <v>1</v>
      </c>
      <c r="K8" s="8" t="str">
        <f aca="false">IF(ABS(F8-Statistics!$B$2)&gt;2*Statistics!$B$4, "STRONG","")</f>
        <v/>
      </c>
      <c r="L8" s="8" t="n">
        <f aca="false">IF(K7="STRONG",F11,"")</f>
        <v>-0.0163001267023731</v>
      </c>
      <c r="M8" s="9" t="n">
        <f aca="false">B8-C8</f>
        <v>51</v>
      </c>
      <c r="N8" s="1" t="str">
        <f aca="false">IF(M8&gt; Statistics!$B$9, "High", IF(M8&lt; Statistics!$B$10, "Low", "Normal"))</f>
        <v>Normal</v>
      </c>
    </row>
    <row r="9" customFormat="false" ht="12.8" hidden="false" customHeight="false" outlineLevel="0" collapsed="false">
      <c r="A9" s="10" t="n">
        <v>45005.2083333333</v>
      </c>
      <c r="B9" s="5" t="n">
        <v>3989.5</v>
      </c>
      <c r="C9" s="5" t="n">
        <v>3897.25</v>
      </c>
      <c r="D9" s="5" t="n">
        <v>3983</v>
      </c>
      <c r="E9" s="7" t="n">
        <v>1818807</v>
      </c>
      <c r="F9" s="8" t="n">
        <f aca="false">LN(D9/D8)</f>
        <v>0.00653650604082273</v>
      </c>
      <c r="G9" s="1" t="str">
        <f aca="false">TEXT(A9,"ddd")</f>
        <v>Mon</v>
      </c>
      <c r="H9" s="1" t="str">
        <f aca="false">TEXT(A9,"MMM")</f>
        <v>Mar</v>
      </c>
      <c r="I9" s="3" t="n">
        <f aca="false">IF(F9&gt;0,1,IF(F9&lt;0,-1,0))</f>
        <v>1</v>
      </c>
      <c r="J9" s="1" t="n">
        <f aca="false">IF(I9=I8,J8+1,1)</f>
        <v>1</v>
      </c>
      <c r="K9" s="8" t="str">
        <f aca="false">IF(ABS(F9-Statistics!$B$2)&gt;2*Statistics!$B$4, "STRONG","")</f>
        <v/>
      </c>
      <c r="L9" s="8" t="str">
        <f aca="false">IF(K8="STRONG",F12,"")</f>
        <v/>
      </c>
      <c r="M9" s="9" t="n">
        <f aca="false">B9-C9</f>
        <v>92.25</v>
      </c>
      <c r="N9" s="1" t="str">
        <f aca="false">IF(M9&gt; Statistics!$B$9, "High", IF(M9&lt; Statistics!$B$10, "Low", "Normal"))</f>
        <v>High</v>
      </c>
    </row>
    <row r="10" customFormat="false" ht="12.8" hidden="false" customHeight="false" outlineLevel="0" collapsed="false">
      <c r="A10" s="10" t="n">
        <v>45006.2083333333</v>
      </c>
      <c r="B10" s="5" t="n">
        <v>4043.25</v>
      </c>
      <c r="C10" s="5" t="n">
        <v>3981.75</v>
      </c>
      <c r="D10" s="5" t="n">
        <v>4035.75</v>
      </c>
      <c r="E10" s="7" t="n">
        <v>1531670</v>
      </c>
      <c r="F10" s="8" t="n">
        <f aca="false">LN(D10/D9)</f>
        <v>0.0131568538559945</v>
      </c>
      <c r="G10" s="1" t="str">
        <f aca="false">TEXT(A10,"ddd")</f>
        <v>Tue</v>
      </c>
      <c r="H10" s="1" t="str">
        <f aca="false">TEXT(A10,"MMM")</f>
        <v>Mar</v>
      </c>
      <c r="I10" s="3" t="n">
        <f aca="false">IF(F10&gt;0,1,IF(F10&lt;0,-1,0))</f>
        <v>1</v>
      </c>
      <c r="J10" s="1" t="n">
        <f aca="false">IF(I10=I9,J9+1,1)</f>
        <v>2</v>
      </c>
      <c r="K10" s="8" t="str">
        <f aca="false">IF(ABS(F10-Statistics!$B$2)&gt;2*Statistics!$B$4, "STRONG","")</f>
        <v/>
      </c>
      <c r="L10" s="8" t="str">
        <f aca="false">IF(K9="STRONG",F13,"")</f>
        <v/>
      </c>
      <c r="M10" s="9" t="n">
        <f aca="false">B10-C10</f>
        <v>61.5</v>
      </c>
      <c r="N10" s="1" t="str">
        <f aca="false">IF(M10&gt; Statistics!$B$9, "High", IF(M10&lt; Statistics!$B$10, "Low", "Normal"))</f>
        <v>Normal</v>
      </c>
    </row>
    <row r="11" customFormat="false" ht="12.8" hidden="false" customHeight="false" outlineLevel="0" collapsed="false">
      <c r="A11" s="10" t="n">
        <v>45007.2083333333</v>
      </c>
      <c r="B11" s="5" t="n">
        <v>4073.75</v>
      </c>
      <c r="C11" s="5" t="n">
        <v>3966.25</v>
      </c>
      <c r="D11" s="5" t="n">
        <v>3970.5</v>
      </c>
      <c r="E11" s="7" t="n">
        <v>1802929</v>
      </c>
      <c r="F11" s="8" t="n">
        <f aca="false">LN(D11/D10)</f>
        <v>-0.0163001267023731</v>
      </c>
      <c r="G11" s="1" t="str">
        <f aca="false">TEXT(A11,"ddd")</f>
        <v>Wed</v>
      </c>
      <c r="H11" s="1" t="str">
        <f aca="false">TEXT(A11,"MMM")</f>
        <v>Mar</v>
      </c>
      <c r="I11" s="3" t="n">
        <f aca="false">IF(F11&gt;0,1,IF(F11&lt;0,-1,0))</f>
        <v>-1</v>
      </c>
      <c r="J11" s="1" t="n">
        <f aca="false">IF(I11=I10,J10+1,1)</f>
        <v>1</v>
      </c>
      <c r="K11" s="8" t="str">
        <f aca="false">IF(ABS(F11-Statistics!$B$2)&gt;2*Statistics!$B$4, "STRONG","")</f>
        <v>STRONG</v>
      </c>
      <c r="L11" s="8" t="str">
        <f aca="false">IF(K10="STRONG",F14,"")</f>
        <v/>
      </c>
      <c r="M11" s="9" t="n">
        <f aca="false">B11-C11</f>
        <v>107.5</v>
      </c>
      <c r="N11" s="1" t="str">
        <f aca="false">IF(M11&gt; Statistics!$B$9, "High", IF(M11&lt; Statistics!$B$10, "Low", "Normal"))</f>
        <v>High</v>
      </c>
    </row>
    <row r="12" customFormat="false" ht="12.8" hidden="false" customHeight="false" outlineLevel="0" collapsed="false">
      <c r="A12" s="10" t="n">
        <v>45008.2083333333</v>
      </c>
      <c r="B12" s="5" t="n">
        <v>4039.5</v>
      </c>
      <c r="C12" s="5" t="n">
        <v>3948.5</v>
      </c>
      <c r="D12" s="5" t="n">
        <v>3978</v>
      </c>
      <c r="E12" s="7" t="n">
        <v>2236954</v>
      </c>
      <c r="F12" s="8" t="n">
        <f aca="false">LN(D12/D11)</f>
        <v>0.00188714907865194</v>
      </c>
      <c r="G12" s="1" t="str">
        <f aca="false">TEXT(A12,"ddd")</f>
        <v>Thu</v>
      </c>
      <c r="H12" s="1" t="str">
        <f aca="false">TEXT(A12,"MMM")</f>
        <v>Mar</v>
      </c>
      <c r="I12" s="3" t="n">
        <f aca="false">IF(F12&gt;0,1,IF(F12&lt;0,-1,0))</f>
        <v>1</v>
      </c>
      <c r="J12" s="1" t="n">
        <f aca="false">IF(I12=I11,J11+1,1)</f>
        <v>1</v>
      </c>
      <c r="K12" s="8" t="str">
        <f aca="false">IF(ABS(F12-Statistics!$B$2)&gt;2*Statistics!$B$4, "STRONG","")</f>
        <v/>
      </c>
      <c r="L12" s="8" t="n">
        <f aca="false">IF(K11="STRONG",F15,"")</f>
        <v>-0.00143592969888953</v>
      </c>
      <c r="M12" s="9" t="n">
        <f aca="false">B12-C12</f>
        <v>91</v>
      </c>
      <c r="N12" s="1" t="str">
        <f aca="false">IF(M12&gt; Statistics!$B$9, "High", IF(M12&lt; Statistics!$B$10, "Low", "Normal"))</f>
        <v>High</v>
      </c>
    </row>
    <row r="13" customFormat="false" ht="12.8" hidden="false" customHeight="false" outlineLevel="0" collapsed="false">
      <c r="A13" s="10" t="n">
        <v>45009.2083333333</v>
      </c>
      <c r="B13" s="5" t="n">
        <v>4010.75</v>
      </c>
      <c r="C13" s="5" t="n">
        <v>3937</v>
      </c>
      <c r="D13" s="5" t="n">
        <v>4001.25</v>
      </c>
      <c r="E13" s="7" t="n">
        <v>1944981</v>
      </c>
      <c r="F13" s="8" t="n">
        <f aca="false">LN(D13/D12)</f>
        <v>0.00582763187015528</v>
      </c>
      <c r="G13" s="1" t="str">
        <f aca="false">TEXT(A13,"ddd")</f>
        <v>Fri</v>
      </c>
      <c r="H13" s="1" t="str">
        <f aca="false">TEXT(A13,"MMM")</f>
        <v>Mar</v>
      </c>
      <c r="I13" s="3" t="n">
        <f aca="false">IF(F13&gt;0,1,IF(F13&lt;0,-1,0))</f>
        <v>1</v>
      </c>
      <c r="J13" s="1" t="n">
        <f aca="false">IF(I13=I12,J12+1,1)</f>
        <v>2</v>
      </c>
      <c r="K13" s="8" t="str">
        <f aca="false">IF(ABS(F13-Statistics!$B$2)&gt;2*Statistics!$B$4, "STRONG","")</f>
        <v/>
      </c>
      <c r="L13" s="8" t="str">
        <f aca="false">IF(K12="STRONG",F16,"")</f>
        <v/>
      </c>
      <c r="M13" s="9" t="n">
        <f aca="false">B13-C13</f>
        <v>73.75</v>
      </c>
      <c r="N13" s="1" t="str">
        <f aca="false">IF(M13&gt; Statistics!$B$9, "High", IF(M13&lt; Statistics!$B$10, "Low", "Normal"))</f>
        <v>High</v>
      </c>
    </row>
    <row r="14" customFormat="false" ht="12.8" hidden="false" customHeight="false" outlineLevel="0" collapsed="false">
      <c r="A14" s="10" t="n">
        <v>45012.2083333333</v>
      </c>
      <c r="B14" s="5" t="n">
        <v>4034.25</v>
      </c>
      <c r="C14" s="5" t="n">
        <v>3997.5</v>
      </c>
      <c r="D14" s="5" t="n">
        <v>4007.25</v>
      </c>
      <c r="E14" s="7" t="n">
        <v>1304572</v>
      </c>
      <c r="F14" s="8" t="n">
        <f aca="false">LN(D14/D13)</f>
        <v>0.00149840822191754</v>
      </c>
      <c r="G14" s="1" t="str">
        <f aca="false">TEXT(A14,"ddd")</f>
        <v>Mon</v>
      </c>
      <c r="H14" s="1" t="str">
        <f aca="false">TEXT(A14,"MMM")</f>
        <v>Mar</v>
      </c>
      <c r="I14" s="3" t="n">
        <f aca="false">IF(F14&gt;0,1,IF(F14&lt;0,-1,0))</f>
        <v>1</v>
      </c>
      <c r="J14" s="1" t="n">
        <f aca="false">IF(I14=I13,J13+1,1)</f>
        <v>3</v>
      </c>
      <c r="K14" s="8" t="str">
        <f aca="false">IF(ABS(F14-Statistics!$B$2)&gt;2*Statistics!$B$4, "STRONG","")</f>
        <v/>
      </c>
      <c r="L14" s="8" t="str">
        <f aca="false">IF(K13="STRONG",F17,"")</f>
        <v/>
      </c>
      <c r="M14" s="9" t="n">
        <f aca="false">B14-C14</f>
        <v>36.75</v>
      </c>
      <c r="N14" s="1" t="str">
        <f aca="false">IF(M14&gt; Statistics!$B$9, "High", IF(M14&lt; Statistics!$B$10, "Low", "Normal"))</f>
        <v>Low</v>
      </c>
    </row>
    <row r="15" customFormat="false" ht="12.8" hidden="false" customHeight="false" outlineLevel="0" collapsed="false">
      <c r="A15" s="10" t="n">
        <v>45013.2083333333</v>
      </c>
      <c r="B15" s="5" t="n">
        <v>4023.75</v>
      </c>
      <c r="C15" s="5" t="n">
        <v>3980.75</v>
      </c>
      <c r="D15" s="5" t="n">
        <v>4001.5</v>
      </c>
      <c r="E15" s="7" t="n">
        <v>1224495</v>
      </c>
      <c r="F15" s="8" t="n">
        <f aca="false">LN(D15/D14)</f>
        <v>-0.00143592969888953</v>
      </c>
      <c r="G15" s="1" t="str">
        <f aca="false">TEXT(A15,"ddd")</f>
        <v>Tue</v>
      </c>
      <c r="H15" s="1" t="str">
        <f aca="false">TEXT(A15,"MMM")</f>
        <v>Mar</v>
      </c>
      <c r="I15" s="3" t="n">
        <f aca="false">IF(F15&gt;0,1,IF(F15&lt;0,-1,0))</f>
        <v>-1</v>
      </c>
      <c r="J15" s="1" t="n">
        <f aca="false">IF(I15=I14,J14+1,1)</f>
        <v>1</v>
      </c>
      <c r="K15" s="8" t="str">
        <f aca="false">IF(ABS(F15-Statistics!$B$2)&gt;2*Statistics!$B$4, "STRONG","")</f>
        <v/>
      </c>
      <c r="L15" s="8" t="str">
        <f aca="false">IF(K14="STRONG",F18,"")</f>
        <v/>
      </c>
      <c r="M15" s="9" t="n">
        <f aca="false">B15-C15</f>
        <v>43</v>
      </c>
      <c r="N15" s="1" t="str">
        <f aca="false">IF(M15&gt; Statistics!$B$9, "High", IF(M15&lt; Statistics!$B$10, "Low", "Normal"))</f>
        <v>Normal</v>
      </c>
    </row>
    <row r="16" customFormat="false" ht="12.8" hidden="false" customHeight="false" outlineLevel="0" collapsed="false">
      <c r="A16" s="10" t="n">
        <v>45014.2083333333</v>
      </c>
      <c r="B16" s="5" t="n">
        <v>4061.25</v>
      </c>
      <c r="C16" s="5" t="n">
        <v>4006</v>
      </c>
      <c r="D16" s="5" t="n">
        <v>4057.5</v>
      </c>
      <c r="E16" s="7" t="n">
        <v>1389352</v>
      </c>
      <c r="F16" s="8" t="n">
        <f aca="false">LN(D16/D15)</f>
        <v>0.0138977295816454</v>
      </c>
      <c r="G16" s="1" t="str">
        <f aca="false">TEXT(A16,"ddd")</f>
        <v>Wed</v>
      </c>
      <c r="H16" s="1" t="str">
        <f aca="false">TEXT(A16,"MMM")</f>
        <v>Mar</v>
      </c>
      <c r="I16" s="3" t="n">
        <f aca="false">IF(F16&gt;0,1,IF(F16&lt;0,-1,0))</f>
        <v>1</v>
      </c>
      <c r="J16" s="1" t="n">
        <f aca="false">IF(I16=I15,J15+1,1)</f>
        <v>1</v>
      </c>
      <c r="K16" s="8" t="str">
        <f aca="false">IF(ABS(F16-Statistics!$B$2)&gt;2*Statistics!$B$4, "STRONG","")</f>
        <v/>
      </c>
      <c r="L16" s="8" t="str">
        <f aca="false">IF(K15="STRONG",F19,"")</f>
        <v/>
      </c>
      <c r="M16" s="9" t="n">
        <f aca="false">B16-C16</f>
        <v>55.25</v>
      </c>
      <c r="N16" s="1" t="str">
        <f aca="false">IF(M16&gt; Statistics!$B$9, "High", IF(M16&lt; Statistics!$B$10, "Low", "Normal"))</f>
        <v>Normal</v>
      </c>
    </row>
    <row r="17" customFormat="false" ht="12.8" hidden="false" customHeight="false" outlineLevel="0" collapsed="false">
      <c r="A17" s="10" t="n">
        <v>45015.2083333333</v>
      </c>
      <c r="B17" s="5" t="n">
        <v>4087.75</v>
      </c>
      <c r="C17" s="5" t="n">
        <v>4052.5</v>
      </c>
      <c r="D17" s="5" t="n">
        <v>4080</v>
      </c>
      <c r="E17" s="7" t="n">
        <v>1328529</v>
      </c>
      <c r="F17" s="8" t="n">
        <f aca="false">LN(D17/D16)</f>
        <v>0.00552996800946118</v>
      </c>
      <c r="G17" s="1" t="str">
        <f aca="false">TEXT(A17,"ddd")</f>
        <v>Thu</v>
      </c>
      <c r="H17" s="1" t="str">
        <f aca="false">TEXT(A17,"MMM")</f>
        <v>Mar</v>
      </c>
      <c r="I17" s="3" t="n">
        <f aca="false">IF(F17&gt;0,1,IF(F17&lt;0,-1,0))</f>
        <v>1</v>
      </c>
      <c r="J17" s="1" t="n">
        <f aca="false">IF(I17=I16,J16+1,1)</f>
        <v>2</v>
      </c>
      <c r="K17" s="8" t="str">
        <f aca="false">IF(ABS(F17-Statistics!$B$2)&gt;2*Statistics!$B$4, "STRONG","")</f>
        <v/>
      </c>
      <c r="L17" s="8" t="str">
        <f aca="false">IF(K16="STRONG",F20,"")</f>
        <v/>
      </c>
      <c r="M17" s="9" t="n">
        <f aca="false">B17-C17</f>
        <v>35.25</v>
      </c>
      <c r="N17" s="1" t="str">
        <f aca="false">IF(M17&gt; Statistics!$B$9, "High", IF(M17&lt; Statistics!$B$10, "Low", "Normal"))</f>
        <v>Low</v>
      </c>
    </row>
    <row r="18" customFormat="false" ht="12.8" hidden="false" customHeight="false" outlineLevel="0" collapsed="false">
      <c r="A18" s="10" t="n">
        <v>45016.2083333333</v>
      </c>
      <c r="B18" s="5" t="n">
        <v>4142.5</v>
      </c>
      <c r="C18" s="5" t="n">
        <v>4078</v>
      </c>
      <c r="D18" s="5" t="n">
        <v>4137.75</v>
      </c>
      <c r="E18" s="7" t="n">
        <v>1695840</v>
      </c>
      <c r="F18" s="8" t="n">
        <f aca="false">LN(D18/D17)</f>
        <v>0.0140551734224425</v>
      </c>
      <c r="G18" s="1" t="str">
        <f aca="false">TEXT(A18,"ddd")</f>
        <v>Fri</v>
      </c>
      <c r="H18" s="1" t="str">
        <f aca="false">TEXT(A18,"MMM")</f>
        <v>Mar</v>
      </c>
      <c r="I18" s="3" t="n">
        <f aca="false">IF(F18&gt;0,1,IF(F18&lt;0,-1,0))</f>
        <v>1</v>
      </c>
      <c r="J18" s="1" t="n">
        <f aca="false">IF(I18=I17,J17+1,1)</f>
        <v>3</v>
      </c>
      <c r="K18" s="8" t="str">
        <f aca="false">IF(ABS(F18-Statistics!$B$2)&gt;2*Statistics!$B$4, "STRONG","")</f>
        <v/>
      </c>
      <c r="L18" s="8" t="str">
        <f aca="false">IF(K17="STRONG",F21,"")</f>
        <v/>
      </c>
      <c r="M18" s="9" t="n">
        <f aca="false">B18-C18</f>
        <v>64.5</v>
      </c>
      <c r="N18" s="1" t="str">
        <f aca="false">IF(M18&gt; Statistics!$B$9, "High", IF(M18&lt; Statistics!$B$10, "Low", "Normal"))</f>
        <v>Normal</v>
      </c>
    </row>
    <row r="19" customFormat="false" ht="12.8" hidden="false" customHeight="false" outlineLevel="0" collapsed="false">
      <c r="A19" s="10" t="n">
        <v>45019.2083333333</v>
      </c>
      <c r="B19" s="5" t="n">
        <v>4157.75</v>
      </c>
      <c r="C19" s="5" t="n">
        <v>4122.75</v>
      </c>
      <c r="D19" s="5" t="n">
        <v>4153.75</v>
      </c>
      <c r="E19" s="7" t="n">
        <v>1380286</v>
      </c>
      <c r="F19" s="8" t="n">
        <f aca="false">LN(D19/D18)</f>
        <v>0.00385937884815425</v>
      </c>
      <c r="G19" s="1" t="str">
        <f aca="false">TEXT(A19,"ddd")</f>
        <v>Mon</v>
      </c>
      <c r="H19" s="1" t="str">
        <f aca="false">TEXT(A19,"MMM")</f>
        <v>Apr</v>
      </c>
      <c r="I19" s="3" t="n">
        <f aca="false">IF(F19&gt;0,1,IF(F19&lt;0,-1,0))</f>
        <v>1</v>
      </c>
      <c r="J19" s="1" t="n">
        <f aca="false">IF(I19=I18,J18+1,1)</f>
        <v>4</v>
      </c>
      <c r="K19" s="8" t="str">
        <f aca="false">IF(ABS(F19-Statistics!$B$2)&gt;2*Statistics!$B$4, "STRONG","")</f>
        <v/>
      </c>
      <c r="L19" s="8" t="str">
        <f aca="false">IF(K18="STRONG",F22,"")</f>
        <v/>
      </c>
      <c r="M19" s="9" t="n">
        <f aca="false">B19-C19</f>
        <v>35</v>
      </c>
      <c r="N19" s="1" t="str">
        <f aca="false">IF(M19&gt; Statistics!$B$9, "High", IF(M19&lt; Statistics!$B$10, "Low", "Normal"))</f>
        <v>Low</v>
      </c>
    </row>
    <row r="20" customFormat="false" ht="12.8" hidden="false" customHeight="false" outlineLevel="0" collapsed="false">
      <c r="A20" s="10" t="n">
        <v>45020.2083333333</v>
      </c>
      <c r="B20" s="5" t="n">
        <v>4171.75</v>
      </c>
      <c r="C20" s="5" t="n">
        <v>4115.25</v>
      </c>
      <c r="D20" s="5" t="n">
        <v>4129</v>
      </c>
      <c r="E20" s="7" t="n">
        <v>1582414</v>
      </c>
      <c r="F20" s="8" t="n">
        <f aca="false">LN(D20/D19)</f>
        <v>-0.00597629378271385</v>
      </c>
      <c r="G20" s="1" t="str">
        <f aca="false">TEXT(A20,"ddd")</f>
        <v>Tue</v>
      </c>
      <c r="H20" s="1" t="str">
        <f aca="false">TEXT(A20,"MMM")</f>
        <v>Apr</v>
      </c>
      <c r="I20" s="3" t="n">
        <f aca="false">IF(F20&gt;0,1,IF(F20&lt;0,-1,0))</f>
        <v>-1</v>
      </c>
      <c r="J20" s="1" t="n">
        <f aca="false">IF(I20=I19,J19+1,1)</f>
        <v>1</v>
      </c>
      <c r="K20" s="8" t="str">
        <f aca="false">IF(ABS(F20-Statistics!$B$2)&gt;2*Statistics!$B$4, "STRONG","")</f>
        <v/>
      </c>
      <c r="L20" s="8" t="str">
        <f aca="false">IF(K19="STRONG",F23,"")</f>
        <v/>
      </c>
      <c r="M20" s="9" t="n">
        <f aca="false">B20-C20</f>
        <v>56.5</v>
      </c>
      <c r="N20" s="1" t="str">
        <f aca="false">IF(M20&gt; Statistics!$B$9, "High", IF(M20&lt; Statistics!$B$10, "Low", "Normal"))</f>
        <v>Normal</v>
      </c>
    </row>
    <row r="21" customFormat="false" ht="12.8" hidden="false" customHeight="false" outlineLevel="0" collapsed="false">
      <c r="A21" s="10" t="n">
        <v>45021.2083333333</v>
      </c>
      <c r="B21" s="5" t="n">
        <v>4135.5</v>
      </c>
      <c r="C21" s="5" t="n">
        <v>4099</v>
      </c>
      <c r="D21" s="5" t="n">
        <v>4117.25</v>
      </c>
      <c r="E21" s="7" t="n">
        <v>1470176</v>
      </c>
      <c r="F21" s="8" t="n">
        <f aca="false">LN(D21/D20)</f>
        <v>-0.00284978213177247</v>
      </c>
      <c r="G21" s="1" t="str">
        <f aca="false">TEXT(A21,"ddd")</f>
        <v>Wed</v>
      </c>
      <c r="H21" s="1" t="str">
        <f aca="false">TEXT(A21,"MMM")</f>
        <v>Apr</v>
      </c>
      <c r="I21" s="3" t="n">
        <f aca="false">IF(F21&gt;0,1,IF(F21&lt;0,-1,0))</f>
        <v>-1</v>
      </c>
      <c r="J21" s="1" t="n">
        <f aca="false">IF(I21=I20,J20+1,1)</f>
        <v>2</v>
      </c>
      <c r="K21" s="8" t="str">
        <f aca="false">IF(ABS(F21-Statistics!$B$2)&gt;2*Statistics!$B$4, "STRONG","")</f>
        <v/>
      </c>
      <c r="L21" s="8" t="str">
        <f aca="false">IF(K20="STRONG",F24,"")</f>
        <v/>
      </c>
      <c r="M21" s="9" t="n">
        <f aca="false">B21-C21</f>
        <v>36.5</v>
      </c>
      <c r="N21" s="1" t="str">
        <f aca="false">IF(M21&gt; Statistics!$B$9, "High", IF(M21&lt; Statistics!$B$10, "Low", "Normal"))</f>
        <v>Low</v>
      </c>
    </row>
    <row r="22" customFormat="false" ht="12.8" hidden="false" customHeight="false" outlineLevel="0" collapsed="false">
      <c r="A22" s="10" t="n">
        <v>45022.2083333333</v>
      </c>
      <c r="B22" s="5" t="n">
        <v>4135.25</v>
      </c>
      <c r="C22" s="5" t="n">
        <v>4096.5</v>
      </c>
      <c r="D22" s="5" t="n">
        <v>4132</v>
      </c>
      <c r="E22" s="7" t="n">
        <v>73009</v>
      </c>
      <c r="F22" s="8" t="n">
        <f aca="false">LN(D22/D21)</f>
        <v>0.00357608648521136</v>
      </c>
      <c r="G22" s="1" t="str">
        <f aca="false">TEXT(A22,"ddd")</f>
        <v>Thu</v>
      </c>
      <c r="H22" s="1" t="str">
        <f aca="false">TEXT(A22,"MMM")</f>
        <v>Apr</v>
      </c>
      <c r="I22" s="3" t="n">
        <f aca="false">IF(F22&gt;0,1,IF(F22&lt;0,-1,0))</f>
        <v>1</v>
      </c>
      <c r="J22" s="1" t="n">
        <f aca="false">IF(I22=I21,J21+1,1)</f>
        <v>1</v>
      </c>
      <c r="K22" s="8" t="str">
        <f aca="false">IF(ABS(F22-Statistics!$B$2)&gt;2*Statistics!$B$4, "STRONG","")</f>
        <v/>
      </c>
      <c r="L22" s="8" t="str">
        <f aca="false">IF(K21="STRONG",F25,"")</f>
        <v/>
      </c>
      <c r="M22" s="9" t="n">
        <f aca="false">B22-C22</f>
        <v>38.75</v>
      </c>
      <c r="N22" s="1" t="str">
        <f aca="false">IF(M22&gt; Statistics!$B$9, "High", IF(M22&lt; Statistics!$B$10, "Low", "Normal"))</f>
        <v>Normal</v>
      </c>
    </row>
    <row r="23" customFormat="false" ht="12.8" hidden="false" customHeight="false" outlineLevel="0" collapsed="false">
      <c r="A23" s="10" t="n">
        <v>45026.2083333333</v>
      </c>
      <c r="B23" s="5" t="n">
        <v>4143</v>
      </c>
      <c r="C23" s="5" t="n">
        <v>4098.75</v>
      </c>
      <c r="D23" s="5" t="n">
        <v>4136.25</v>
      </c>
      <c r="E23" s="7" t="n">
        <v>1167715</v>
      </c>
      <c r="F23" s="8" t="n">
        <f aca="false">LN(D23/D22)</f>
        <v>0.00102802899629268</v>
      </c>
      <c r="G23" s="1" t="str">
        <f aca="false">TEXT(A23,"ddd")</f>
        <v>Mon</v>
      </c>
      <c r="H23" s="1" t="str">
        <f aca="false">TEXT(A23,"MMM")</f>
        <v>Apr</v>
      </c>
      <c r="I23" s="3" t="n">
        <f aca="false">IF(F23&gt;0,1,IF(F23&lt;0,-1,0))</f>
        <v>1</v>
      </c>
      <c r="J23" s="1" t="n">
        <f aca="false">IF(I23=I22,J22+1,1)</f>
        <v>2</v>
      </c>
      <c r="K23" s="8" t="str">
        <f aca="false">IF(ABS(F23-Statistics!$B$2)&gt;2*Statistics!$B$4, "STRONG","")</f>
        <v/>
      </c>
      <c r="L23" s="8" t="str">
        <f aca="false">IF(K22="STRONG",F26,"")</f>
        <v/>
      </c>
      <c r="M23" s="9" t="n">
        <f aca="false">B23-C23</f>
        <v>44.25</v>
      </c>
      <c r="N23" s="1" t="str">
        <f aca="false">IF(M23&gt; Statistics!$B$9, "High", IF(M23&lt; Statistics!$B$10, "Low", "Normal"))</f>
        <v>Normal</v>
      </c>
    </row>
    <row r="24" customFormat="false" ht="12.8" hidden="false" customHeight="false" outlineLevel="0" collapsed="false">
      <c r="A24" s="10" t="n">
        <v>45027.2083333333</v>
      </c>
      <c r="B24" s="5" t="n">
        <v>4151.75</v>
      </c>
      <c r="C24" s="5" t="n">
        <v>4128.75</v>
      </c>
      <c r="D24" s="5" t="n">
        <v>4136.5</v>
      </c>
      <c r="E24" s="7" t="n">
        <v>1221824</v>
      </c>
      <c r="F24" s="8" t="n">
        <f aca="false">LN(D24/D23)</f>
        <v>6.04393944156478E-005</v>
      </c>
      <c r="G24" s="1" t="str">
        <f aca="false">TEXT(A24,"ddd")</f>
        <v>Tue</v>
      </c>
      <c r="H24" s="1" t="str">
        <f aca="false">TEXT(A24,"MMM")</f>
        <v>Apr</v>
      </c>
      <c r="I24" s="3" t="n">
        <f aca="false">IF(F24&gt;0,1,IF(F24&lt;0,-1,0))</f>
        <v>1</v>
      </c>
      <c r="J24" s="1" t="n">
        <f aca="false">IF(I24=I23,J23+1,1)</f>
        <v>3</v>
      </c>
      <c r="K24" s="8" t="str">
        <f aca="false">IF(ABS(F24-Statistics!$B$2)&gt;2*Statistics!$B$4, "STRONG","")</f>
        <v/>
      </c>
      <c r="L24" s="8" t="str">
        <f aca="false">IF(K23="STRONG",F27,"")</f>
        <v/>
      </c>
      <c r="M24" s="9" t="n">
        <f aca="false">B24-C24</f>
        <v>23</v>
      </c>
      <c r="N24" s="1" t="str">
        <f aca="false">IF(M24&gt; Statistics!$B$9, "High", IF(M24&lt; Statistics!$B$10, "Low", "Normal"))</f>
        <v>Low</v>
      </c>
    </row>
    <row r="25" customFormat="false" ht="12.8" hidden="false" customHeight="false" outlineLevel="0" collapsed="false">
      <c r="A25" s="10" t="n">
        <v>45028.2083333333</v>
      </c>
      <c r="B25" s="5" t="n">
        <v>4177.75</v>
      </c>
      <c r="C25" s="5" t="n">
        <v>4113.5</v>
      </c>
      <c r="D25" s="5" t="n">
        <v>4119</v>
      </c>
      <c r="E25" s="7" t="n">
        <v>1853671</v>
      </c>
      <c r="F25" s="8" t="n">
        <f aca="false">LN(D25/D24)</f>
        <v>-0.00423960419415679</v>
      </c>
      <c r="G25" s="1" t="str">
        <f aca="false">TEXT(A25,"ddd")</f>
        <v>Wed</v>
      </c>
      <c r="H25" s="1" t="str">
        <f aca="false">TEXT(A25,"MMM")</f>
        <v>Apr</v>
      </c>
      <c r="I25" s="3" t="n">
        <f aca="false">IF(F25&gt;0,1,IF(F25&lt;0,-1,0))</f>
        <v>-1</v>
      </c>
      <c r="J25" s="1" t="n">
        <f aca="false">IF(I25=I24,J24+1,1)</f>
        <v>1</v>
      </c>
      <c r="K25" s="8" t="str">
        <f aca="false">IF(ABS(F25-Statistics!$B$2)&gt;2*Statistics!$B$4, "STRONG","")</f>
        <v/>
      </c>
      <c r="L25" s="8" t="str">
        <f aca="false">IF(K24="STRONG",F28,"")</f>
        <v/>
      </c>
      <c r="M25" s="9" t="n">
        <f aca="false">B25-C25</f>
        <v>64.25</v>
      </c>
      <c r="N25" s="1" t="str">
        <f aca="false">IF(M25&gt; Statistics!$B$9, "High", IF(M25&lt; Statistics!$B$10, "Low", "Normal"))</f>
        <v>Normal</v>
      </c>
    </row>
    <row r="26" customFormat="false" ht="12.8" hidden="false" customHeight="false" outlineLevel="0" collapsed="false">
      <c r="A26" s="10" t="n">
        <v>45029.2083333333</v>
      </c>
      <c r="B26" s="5" t="n">
        <v>4177</v>
      </c>
      <c r="C26" s="5" t="n">
        <v>4110.25</v>
      </c>
      <c r="D26" s="5" t="n">
        <v>4172.75</v>
      </c>
      <c r="E26" s="7" t="n">
        <v>1458785</v>
      </c>
      <c r="F26" s="8" t="n">
        <f aca="false">LN(D26/D25)</f>
        <v>0.0129648754224462</v>
      </c>
      <c r="G26" s="1" t="str">
        <f aca="false">TEXT(A26,"ddd")</f>
        <v>Thu</v>
      </c>
      <c r="H26" s="1" t="str">
        <f aca="false">TEXT(A26,"MMM")</f>
        <v>Apr</v>
      </c>
      <c r="I26" s="3" t="n">
        <f aca="false">IF(F26&gt;0,1,IF(F26&lt;0,-1,0))</f>
        <v>1</v>
      </c>
      <c r="J26" s="1" t="n">
        <f aca="false">IF(I26=I25,J25+1,1)</f>
        <v>1</v>
      </c>
      <c r="K26" s="8" t="str">
        <f aca="false">IF(ABS(F26-Statistics!$B$2)&gt;2*Statistics!$B$4, "STRONG","")</f>
        <v/>
      </c>
      <c r="L26" s="8" t="str">
        <f aca="false">IF(K25="STRONG",F29,"")</f>
        <v/>
      </c>
      <c r="M26" s="9" t="n">
        <f aca="false">B26-C26</f>
        <v>66.75</v>
      </c>
      <c r="N26" s="1" t="str">
        <f aca="false">IF(M26&gt; Statistics!$B$9, "High", IF(M26&lt; Statistics!$B$10, "Low", "Normal"))</f>
        <v>Normal</v>
      </c>
    </row>
    <row r="27" customFormat="false" ht="12.8" hidden="false" customHeight="false" outlineLevel="0" collapsed="false">
      <c r="A27" s="10" t="n">
        <v>45030.2083333333</v>
      </c>
      <c r="B27" s="5" t="n">
        <v>4189</v>
      </c>
      <c r="C27" s="5" t="n">
        <v>4138</v>
      </c>
      <c r="D27" s="5" t="n">
        <v>4163.75</v>
      </c>
      <c r="E27" s="7" t="n">
        <v>1882896</v>
      </c>
      <c r="F27" s="8" t="n">
        <f aca="false">LN(D27/D26)</f>
        <v>-0.00215918035063746</v>
      </c>
      <c r="G27" s="1" t="str">
        <f aca="false">TEXT(A27,"ddd")</f>
        <v>Fri</v>
      </c>
      <c r="H27" s="1" t="str">
        <f aca="false">TEXT(A27,"MMM")</f>
        <v>Apr</v>
      </c>
      <c r="I27" s="3" t="n">
        <f aca="false">IF(F27&gt;0,1,IF(F27&lt;0,-1,0))</f>
        <v>-1</v>
      </c>
      <c r="J27" s="1" t="n">
        <f aca="false">IF(I27=I26,J26+1,1)</f>
        <v>1</v>
      </c>
      <c r="K27" s="8" t="str">
        <f aca="false">IF(ABS(F27-Statistics!$B$2)&gt;2*Statistics!$B$4, "STRONG","")</f>
        <v/>
      </c>
      <c r="L27" s="8" t="str">
        <f aca="false">IF(K26="STRONG",F30,"")</f>
        <v/>
      </c>
      <c r="M27" s="9" t="n">
        <f aca="false">B27-C27</f>
        <v>51</v>
      </c>
      <c r="N27" s="1" t="str">
        <f aca="false">IF(M27&gt; Statistics!$B$9, "High", IF(M27&lt; Statistics!$B$10, "Low", "Normal"))</f>
        <v>Normal</v>
      </c>
    </row>
    <row r="28" customFormat="false" ht="12.8" hidden="false" customHeight="false" outlineLevel="0" collapsed="false">
      <c r="A28" s="10" t="n">
        <v>45033.2083333333</v>
      </c>
      <c r="B28" s="5" t="n">
        <v>4180.5</v>
      </c>
      <c r="C28" s="5" t="n">
        <v>4148</v>
      </c>
      <c r="D28" s="5" t="n">
        <v>4176.75</v>
      </c>
      <c r="E28" s="7" t="n">
        <v>1298123</v>
      </c>
      <c r="F28" s="8" t="n">
        <f aca="false">LN(D28/D27)</f>
        <v>0.00311732162999823</v>
      </c>
      <c r="G28" s="1" t="str">
        <f aca="false">TEXT(A28,"ddd")</f>
        <v>Mon</v>
      </c>
      <c r="H28" s="1" t="str">
        <f aca="false">TEXT(A28,"MMM")</f>
        <v>Apr</v>
      </c>
      <c r="I28" s="3" t="n">
        <f aca="false">IF(F28&gt;0,1,IF(F28&lt;0,-1,0))</f>
        <v>1</v>
      </c>
      <c r="J28" s="1" t="n">
        <f aca="false">IF(I28=I27,J27+1,1)</f>
        <v>1</v>
      </c>
      <c r="K28" s="8" t="str">
        <f aca="false">IF(ABS(F28-Statistics!$B$2)&gt;2*Statistics!$B$4, "STRONG","")</f>
        <v/>
      </c>
      <c r="L28" s="8" t="str">
        <f aca="false">IF(K27="STRONG",F31,"")</f>
        <v/>
      </c>
      <c r="M28" s="9" t="n">
        <f aca="false">B28-C28</f>
        <v>32.5</v>
      </c>
      <c r="N28" s="1" t="str">
        <f aca="false">IF(M28&gt; Statistics!$B$9, "High", IF(M28&lt; Statistics!$B$10, "Low", "Normal"))</f>
        <v>Low</v>
      </c>
    </row>
    <row r="29" customFormat="false" ht="12.8" hidden="false" customHeight="false" outlineLevel="0" collapsed="false">
      <c r="A29" s="10" t="n">
        <v>45034.2083333333</v>
      </c>
      <c r="B29" s="5" t="n">
        <v>4198.25</v>
      </c>
      <c r="C29" s="5" t="n">
        <v>4164.5</v>
      </c>
      <c r="D29" s="5" t="n">
        <v>4180</v>
      </c>
      <c r="E29" s="7" t="n">
        <v>1427797</v>
      </c>
      <c r="F29" s="8" t="n">
        <f aca="false">LN(D29/D28)</f>
        <v>0.000777814380914231</v>
      </c>
      <c r="G29" s="1" t="str">
        <f aca="false">TEXT(A29,"ddd")</f>
        <v>Tue</v>
      </c>
      <c r="H29" s="1" t="str">
        <f aca="false">TEXT(A29,"MMM")</f>
        <v>Apr</v>
      </c>
      <c r="I29" s="3" t="n">
        <f aca="false">IF(F29&gt;0,1,IF(F29&lt;0,-1,0))</f>
        <v>1</v>
      </c>
      <c r="J29" s="1" t="n">
        <f aca="false">IF(I29=I28,J28+1,1)</f>
        <v>2</v>
      </c>
      <c r="K29" s="8" t="str">
        <f aca="false">IF(ABS(F29-Statistics!$B$2)&gt;2*Statistics!$B$4, "STRONG","")</f>
        <v/>
      </c>
      <c r="L29" s="8" t="str">
        <f aca="false">IF(K28="STRONG",F32,"")</f>
        <v/>
      </c>
      <c r="M29" s="9" t="n">
        <f aca="false">B29-C29</f>
        <v>33.75</v>
      </c>
      <c r="N29" s="1" t="str">
        <f aca="false">IF(M29&gt; Statistics!$B$9, "High", IF(M29&lt; Statistics!$B$10, "Low", "Normal"))</f>
        <v>Low</v>
      </c>
    </row>
    <row r="30" customFormat="false" ht="12.8" hidden="false" customHeight="false" outlineLevel="0" collapsed="false">
      <c r="A30" s="10" t="n">
        <v>45035.2083333333</v>
      </c>
      <c r="B30" s="5" t="n">
        <v>4187.5</v>
      </c>
      <c r="C30" s="5" t="n">
        <v>4150.5</v>
      </c>
      <c r="D30" s="5" t="n">
        <v>4178.5</v>
      </c>
      <c r="E30" s="7" t="n">
        <v>1292622</v>
      </c>
      <c r="F30" s="8" t="n">
        <f aca="false">LN(D30/D29)</f>
        <v>-0.000358916077311109</v>
      </c>
      <c r="G30" s="1" t="str">
        <f aca="false">TEXT(A30,"ddd")</f>
        <v>Wed</v>
      </c>
      <c r="H30" s="1" t="str">
        <f aca="false">TEXT(A30,"MMM")</f>
        <v>Apr</v>
      </c>
      <c r="I30" s="3" t="n">
        <f aca="false">IF(F30&gt;0,1,IF(F30&lt;0,-1,0))</f>
        <v>-1</v>
      </c>
      <c r="J30" s="1" t="n">
        <f aca="false">IF(I30=I29,J29+1,1)</f>
        <v>1</v>
      </c>
      <c r="K30" s="8" t="str">
        <f aca="false">IF(ABS(F30-Statistics!$B$2)&gt;2*Statistics!$B$4, "STRONG","")</f>
        <v/>
      </c>
      <c r="L30" s="8" t="str">
        <f aca="false">IF(K29="STRONG",F33,"")</f>
        <v/>
      </c>
      <c r="M30" s="9" t="n">
        <f aca="false">B30-C30</f>
        <v>37</v>
      </c>
      <c r="N30" s="1" t="str">
        <f aca="false">IF(M30&gt; Statistics!$B$9, "High", IF(M30&lt; Statistics!$B$10, "Low", "Normal"))</f>
        <v>Low</v>
      </c>
    </row>
    <row r="31" customFormat="false" ht="12.8" hidden="false" customHeight="false" outlineLevel="0" collapsed="false">
      <c r="A31" s="10" t="n">
        <v>45036.2083333333</v>
      </c>
      <c r="B31" s="5" t="n">
        <v>4173.5</v>
      </c>
      <c r="C31" s="5" t="n">
        <v>4137</v>
      </c>
      <c r="D31" s="5" t="n">
        <v>4152.5</v>
      </c>
      <c r="E31" s="7" t="n">
        <v>1768379</v>
      </c>
      <c r="F31" s="8" t="n">
        <f aca="false">LN(D31/D30)</f>
        <v>-0.00624176795404095</v>
      </c>
      <c r="G31" s="1" t="str">
        <f aca="false">TEXT(A31,"ddd")</f>
        <v>Thu</v>
      </c>
      <c r="H31" s="1" t="str">
        <f aca="false">TEXT(A31,"MMM")</f>
        <v>Apr</v>
      </c>
      <c r="I31" s="3" t="n">
        <f aca="false">IF(F31&gt;0,1,IF(F31&lt;0,-1,0))</f>
        <v>-1</v>
      </c>
      <c r="J31" s="1" t="n">
        <f aca="false">IF(I31=I30,J30+1,1)</f>
        <v>2</v>
      </c>
      <c r="K31" s="8" t="str">
        <f aca="false">IF(ABS(F31-Statistics!$B$2)&gt;2*Statistics!$B$4, "STRONG","")</f>
        <v/>
      </c>
      <c r="L31" s="8" t="str">
        <f aca="false">IF(K30="STRONG",F34,"")</f>
        <v/>
      </c>
      <c r="M31" s="9" t="n">
        <f aca="false">B31-C31</f>
        <v>36.5</v>
      </c>
      <c r="N31" s="1" t="str">
        <f aca="false">IF(M31&gt; Statistics!$B$9, "High", IF(M31&lt; Statistics!$B$10, "Low", "Normal"))</f>
        <v>Low</v>
      </c>
    </row>
    <row r="32" customFormat="false" ht="12.8" hidden="false" customHeight="false" outlineLevel="0" collapsed="false">
      <c r="A32" s="10" t="n">
        <v>45037.2083333333</v>
      </c>
      <c r="B32" s="5" t="n">
        <v>4161</v>
      </c>
      <c r="C32" s="5" t="n">
        <v>4135.25</v>
      </c>
      <c r="D32" s="5" t="n">
        <v>4156.75</v>
      </c>
      <c r="E32" s="7" t="n">
        <v>1645161</v>
      </c>
      <c r="F32" s="8" t="n">
        <f aca="false">LN(D32/D31)</f>
        <v>0.00102295643303883</v>
      </c>
      <c r="G32" s="1" t="str">
        <f aca="false">TEXT(A32,"ddd")</f>
        <v>Fri</v>
      </c>
      <c r="H32" s="1" t="str">
        <f aca="false">TEXT(A32,"MMM")</f>
        <v>Apr</v>
      </c>
      <c r="I32" s="3" t="n">
        <f aca="false">IF(F32&gt;0,1,IF(F32&lt;0,-1,0))</f>
        <v>1</v>
      </c>
      <c r="J32" s="1" t="n">
        <f aca="false">IF(I32=I31,J31+1,1)</f>
        <v>1</v>
      </c>
      <c r="K32" s="8" t="str">
        <f aca="false">IF(ABS(F32-Statistics!$B$2)&gt;2*Statistics!$B$4, "STRONG","")</f>
        <v/>
      </c>
      <c r="L32" s="8" t="str">
        <f aca="false">IF(K31="STRONG",F35,"")</f>
        <v/>
      </c>
      <c r="M32" s="9" t="n">
        <f aca="false">B32-C32</f>
        <v>25.75</v>
      </c>
      <c r="N32" s="1" t="str">
        <f aca="false">IF(M32&gt; Statistics!$B$9, "High", IF(M32&lt; Statistics!$B$10, "Low", "Normal"))</f>
        <v>Low</v>
      </c>
    </row>
    <row r="33" customFormat="false" ht="12.8" hidden="false" customHeight="false" outlineLevel="0" collapsed="false">
      <c r="A33" s="10" t="n">
        <v>45040.2083333333</v>
      </c>
      <c r="B33" s="5" t="n">
        <v>4164.25</v>
      </c>
      <c r="C33" s="5" t="n">
        <v>4133.5</v>
      </c>
      <c r="D33" s="5" t="n">
        <v>4159.5</v>
      </c>
      <c r="E33" s="7" t="n">
        <v>1328041</v>
      </c>
      <c r="F33" s="8" t="n">
        <f aca="false">LN(D33/D32)</f>
        <v>0.000661355803453518</v>
      </c>
      <c r="G33" s="1" t="str">
        <f aca="false">TEXT(A33,"ddd")</f>
        <v>Mon</v>
      </c>
      <c r="H33" s="1" t="str">
        <f aca="false">TEXT(A33,"MMM")</f>
        <v>Apr</v>
      </c>
      <c r="I33" s="3" t="n">
        <f aca="false">IF(F33&gt;0,1,IF(F33&lt;0,-1,0))</f>
        <v>1</v>
      </c>
      <c r="J33" s="1" t="n">
        <f aca="false">IF(I33=I32,J32+1,1)</f>
        <v>2</v>
      </c>
      <c r="K33" s="8" t="str">
        <f aca="false">IF(ABS(F33-Statistics!$B$2)&gt;2*Statistics!$B$4, "STRONG","")</f>
        <v/>
      </c>
      <c r="L33" s="8" t="str">
        <f aca="false">IF(K32="STRONG",F36,"")</f>
        <v/>
      </c>
      <c r="M33" s="9" t="n">
        <f aca="false">B33-C33</f>
        <v>30.75</v>
      </c>
      <c r="N33" s="1" t="str">
        <f aca="false">IF(M33&gt; Statistics!$B$9, "High", IF(M33&lt; Statistics!$B$10, "Low", "Normal"))</f>
        <v>Low</v>
      </c>
    </row>
    <row r="34" customFormat="false" ht="12.8" hidden="false" customHeight="false" outlineLevel="0" collapsed="false">
      <c r="A34" s="10" t="n">
        <v>45041.2083333333</v>
      </c>
      <c r="B34" s="5" t="n">
        <v>4158.5</v>
      </c>
      <c r="C34" s="5" t="n">
        <v>4091.5</v>
      </c>
      <c r="D34" s="5" t="n">
        <v>4093.25</v>
      </c>
      <c r="E34" s="7" t="n">
        <v>1770908</v>
      </c>
      <c r="F34" s="8" t="n">
        <f aca="false">LN(D34/D33)</f>
        <v>-0.0160555992043407</v>
      </c>
      <c r="G34" s="1" t="str">
        <f aca="false">TEXT(A34,"ddd")</f>
        <v>Tue</v>
      </c>
      <c r="H34" s="1" t="str">
        <f aca="false">TEXT(A34,"MMM")</f>
        <v>Apr</v>
      </c>
      <c r="I34" s="3" t="n">
        <f aca="false">IF(F34&gt;0,1,IF(F34&lt;0,-1,0))</f>
        <v>-1</v>
      </c>
      <c r="J34" s="1" t="n">
        <f aca="false">IF(I34=I33,J33+1,1)</f>
        <v>1</v>
      </c>
      <c r="K34" s="8" t="str">
        <f aca="false">IF(ABS(F34-Statistics!$B$2)&gt;2*Statistics!$B$4, "STRONG","")</f>
        <v>STRONG</v>
      </c>
      <c r="L34" s="8" t="str">
        <f aca="false">IF(K33="STRONG",F37,"")</f>
        <v/>
      </c>
      <c r="M34" s="9" t="n">
        <f aca="false">B34-C34</f>
        <v>67</v>
      </c>
      <c r="N34" s="1" t="str">
        <f aca="false">IF(M34&gt; Statistics!$B$9, "High", IF(M34&lt; Statistics!$B$10, "Low", "Normal"))</f>
        <v>Normal</v>
      </c>
    </row>
    <row r="35" customFormat="false" ht="12.8" hidden="false" customHeight="false" outlineLevel="0" collapsed="false">
      <c r="A35" s="10" t="n">
        <v>45042.2083333333</v>
      </c>
      <c r="B35" s="5" t="n">
        <v>4116.25</v>
      </c>
      <c r="C35" s="5" t="n">
        <v>4068.75</v>
      </c>
      <c r="D35" s="5" t="n">
        <v>4076</v>
      </c>
      <c r="E35" s="7" t="n">
        <v>1814741</v>
      </c>
      <c r="F35" s="8" t="n">
        <f aca="false">LN(D35/D34)</f>
        <v>-0.00422316017698633</v>
      </c>
      <c r="G35" s="1" t="str">
        <f aca="false">TEXT(A35,"ddd")</f>
        <v>Wed</v>
      </c>
      <c r="H35" s="1" t="str">
        <f aca="false">TEXT(A35,"MMM")</f>
        <v>Apr</v>
      </c>
      <c r="I35" s="3" t="n">
        <f aca="false">IF(F35&gt;0,1,IF(F35&lt;0,-1,0))</f>
        <v>-1</v>
      </c>
      <c r="J35" s="1" t="n">
        <f aca="false">IF(I35=I34,J34+1,1)</f>
        <v>2</v>
      </c>
      <c r="K35" s="8" t="str">
        <f aca="false">IF(ABS(F35-Statistics!$B$2)&gt;2*Statistics!$B$4, "STRONG","")</f>
        <v/>
      </c>
      <c r="L35" s="8" t="n">
        <f aca="false">IF(K34="STRONG",F38,"")</f>
        <v>-0.00065677525721154</v>
      </c>
      <c r="M35" s="9" t="n">
        <f aca="false">B35-C35</f>
        <v>47.5</v>
      </c>
      <c r="N35" s="1" t="str">
        <f aca="false">IF(M35&gt; Statistics!$B$9, "High", IF(M35&lt; Statistics!$B$10, "Low", "Normal"))</f>
        <v>Normal</v>
      </c>
    </row>
    <row r="36" customFormat="false" ht="12.8" hidden="false" customHeight="false" outlineLevel="0" collapsed="false">
      <c r="A36" s="10" t="n">
        <v>45043.2083333333</v>
      </c>
      <c r="B36" s="5" t="n">
        <v>4166.5</v>
      </c>
      <c r="C36" s="5" t="n">
        <v>4080.75</v>
      </c>
      <c r="D36" s="5" t="n">
        <v>4153.75</v>
      </c>
      <c r="E36" s="7" t="n">
        <v>1686692</v>
      </c>
      <c r="F36" s="8" t="n">
        <f aca="false">LN(D36/D35)</f>
        <v>0.0188954253261886</v>
      </c>
      <c r="G36" s="1" t="str">
        <f aca="false">TEXT(A36,"ddd")</f>
        <v>Thu</v>
      </c>
      <c r="H36" s="1" t="str">
        <f aca="false">TEXT(A36,"MMM")</f>
        <v>Apr</v>
      </c>
      <c r="I36" s="3" t="n">
        <f aca="false">IF(F36&gt;0,1,IF(F36&lt;0,-1,0))</f>
        <v>1</v>
      </c>
      <c r="J36" s="1" t="n">
        <f aca="false">IF(I36=I35,J35+1,1)</f>
        <v>1</v>
      </c>
      <c r="K36" s="8" t="str">
        <f aca="false">IF(ABS(F36-Statistics!$B$2)&gt;2*Statistics!$B$4, "STRONG","")</f>
        <v>STRONG</v>
      </c>
      <c r="L36" s="8" t="str">
        <f aca="false">IF(K35="STRONG",F39,"")</f>
        <v/>
      </c>
      <c r="M36" s="9" t="n">
        <f aca="false">B36-C36</f>
        <v>85.75</v>
      </c>
      <c r="N36" s="1" t="str">
        <f aca="false">IF(M36&gt; Statistics!$B$9, "High", IF(M36&lt; Statistics!$B$10, "Low", "Normal"))</f>
        <v>High</v>
      </c>
    </row>
    <row r="37" customFormat="false" ht="12.8" hidden="false" customHeight="false" outlineLevel="0" collapsed="false">
      <c r="A37" s="10" t="n">
        <v>45044.2083333333</v>
      </c>
      <c r="B37" s="5" t="n">
        <v>4193.75</v>
      </c>
      <c r="C37" s="5" t="n">
        <v>4131.5</v>
      </c>
      <c r="D37" s="5" t="n">
        <v>4188.5</v>
      </c>
      <c r="E37" s="7" t="n">
        <v>1753803</v>
      </c>
      <c r="F37" s="8" t="n">
        <f aca="false">LN(D37/D36)</f>
        <v>0.00833113392506019</v>
      </c>
      <c r="G37" s="1" t="str">
        <f aca="false">TEXT(A37,"ddd")</f>
        <v>Fri</v>
      </c>
      <c r="H37" s="1" t="str">
        <f aca="false">TEXT(A37,"MMM")</f>
        <v>Apr</v>
      </c>
      <c r="I37" s="3" t="n">
        <f aca="false">IF(F37&gt;0,1,IF(F37&lt;0,-1,0))</f>
        <v>1</v>
      </c>
      <c r="J37" s="1" t="n">
        <f aca="false">IF(I37=I36,J36+1,1)</f>
        <v>2</v>
      </c>
      <c r="K37" s="8" t="str">
        <f aca="false">IF(ABS(F37-Statistics!$B$2)&gt;2*Statistics!$B$4, "STRONG","")</f>
        <v/>
      </c>
      <c r="L37" s="8" t="n">
        <f aca="false">IF(K36="STRONG",F40,"")</f>
        <v>-0.00709588446053043</v>
      </c>
      <c r="M37" s="9" t="n">
        <f aca="false">B37-C37</f>
        <v>62.25</v>
      </c>
      <c r="N37" s="1" t="str">
        <f aca="false">IF(M37&gt; Statistics!$B$9, "High", IF(M37&lt; Statistics!$B$10, "Low", "Normal"))</f>
        <v>Normal</v>
      </c>
    </row>
    <row r="38" customFormat="false" ht="12.8" hidden="false" customHeight="false" outlineLevel="0" collapsed="false">
      <c r="A38" s="10" t="n">
        <v>45047.2083333333</v>
      </c>
      <c r="B38" s="5" t="n">
        <v>4206.25</v>
      </c>
      <c r="C38" s="5" t="n">
        <v>4178.5</v>
      </c>
      <c r="D38" s="5" t="n">
        <v>4185.75</v>
      </c>
      <c r="E38" s="7" t="n">
        <v>1240490</v>
      </c>
      <c r="F38" s="8" t="n">
        <f aca="false">LN(D38/D37)</f>
        <v>-0.00065677525721154</v>
      </c>
      <c r="G38" s="1" t="str">
        <f aca="false">TEXT(A38,"ddd")</f>
        <v>Mon</v>
      </c>
      <c r="H38" s="1" t="str">
        <f aca="false">TEXT(A38,"MMM")</f>
        <v>May</v>
      </c>
      <c r="I38" s="3" t="n">
        <f aca="false">IF(F38&gt;0,1,IF(F38&lt;0,-1,0))</f>
        <v>-1</v>
      </c>
      <c r="J38" s="1" t="n">
        <f aca="false">IF(I38=I37,J37+1,1)</f>
        <v>1</v>
      </c>
      <c r="K38" s="8" t="str">
        <f aca="false">IF(ABS(F38-Statistics!$B$2)&gt;2*Statistics!$B$4, "STRONG","")</f>
        <v/>
      </c>
      <c r="L38" s="8" t="str">
        <f aca="false">IF(K37="STRONG",F41,"")</f>
        <v/>
      </c>
      <c r="M38" s="9" t="n">
        <f aca="false">B38-C38</f>
        <v>27.75</v>
      </c>
      <c r="N38" s="1" t="str">
        <f aca="false">IF(M38&gt; Statistics!$B$9, "High", IF(M38&lt; Statistics!$B$10, "Low", "Normal"))</f>
        <v>Low</v>
      </c>
    </row>
    <row r="39" customFormat="false" ht="12.8" hidden="false" customHeight="false" outlineLevel="0" collapsed="false">
      <c r="A39" s="10" t="n">
        <v>45048.2083333333</v>
      </c>
      <c r="B39" s="5" t="n">
        <v>4191.5</v>
      </c>
      <c r="C39" s="5" t="n">
        <v>4105.5</v>
      </c>
      <c r="D39" s="5" t="n">
        <v>4136.75</v>
      </c>
      <c r="E39" s="7" t="n">
        <v>2034176</v>
      </c>
      <c r="F39" s="8" t="n">
        <f aca="false">LN(D39/D38)</f>
        <v>-0.0117754439646991</v>
      </c>
      <c r="G39" s="1" t="str">
        <f aca="false">TEXT(A39,"ddd")</f>
        <v>Tue</v>
      </c>
      <c r="H39" s="1" t="str">
        <f aca="false">TEXT(A39,"MMM")</f>
        <v>May</v>
      </c>
      <c r="I39" s="3" t="n">
        <f aca="false">IF(F39&gt;0,1,IF(F39&lt;0,-1,0))</f>
        <v>-1</v>
      </c>
      <c r="J39" s="1" t="n">
        <f aca="false">IF(I39=I38,J38+1,1)</f>
        <v>2</v>
      </c>
      <c r="K39" s="8" t="str">
        <f aca="false">IF(ABS(F39-Statistics!$B$2)&gt;2*Statistics!$B$4, "STRONG","")</f>
        <v/>
      </c>
      <c r="L39" s="8" t="str">
        <f aca="false">IF(K38="STRONG",F42,"")</f>
        <v/>
      </c>
      <c r="M39" s="9" t="n">
        <f aca="false">B39-C39</f>
        <v>86</v>
      </c>
      <c r="N39" s="1" t="str">
        <f aca="false">IF(M39&gt; Statistics!$B$9, "High", IF(M39&lt; Statistics!$B$10, "Low", "Normal"))</f>
        <v>High</v>
      </c>
    </row>
    <row r="40" customFormat="false" ht="12.8" hidden="false" customHeight="false" outlineLevel="0" collapsed="false">
      <c r="A40" s="10" t="n">
        <v>45049.2083333333</v>
      </c>
      <c r="B40" s="5" t="n">
        <v>4167</v>
      </c>
      <c r="C40" s="5" t="n">
        <v>4095</v>
      </c>
      <c r="D40" s="5" t="n">
        <v>4107.5</v>
      </c>
      <c r="E40" s="7" t="n">
        <v>1658392</v>
      </c>
      <c r="F40" s="8" t="n">
        <f aca="false">LN(D40/D39)</f>
        <v>-0.00709588446053043</v>
      </c>
      <c r="G40" s="1" t="str">
        <f aca="false">TEXT(A40,"ddd")</f>
        <v>Wed</v>
      </c>
      <c r="H40" s="1" t="str">
        <f aca="false">TEXT(A40,"MMM")</f>
        <v>May</v>
      </c>
      <c r="I40" s="3" t="n">
        <f aca="false">IF(F40&gt;0,1,IF(F40&lt;0,-1,0))</f>
        <v>-1</v>
      </c>
      <c r="J40" s="1" t="n">
        <f aca="false">IF(I40=I39,J39+1,1)</f>
        <v>3</v>
      </c>
      <c r="K40" s="8" t="str">
        <f aca="false">IF(ABS(F40-Statistics!$B$2)&gt;2*Statistics!$B$4, "STRONG","")</f>
        <v/>
      </c>
      <c r="L40" s="8" t="str">
        <f aca="false">IF(K39="STRONG",F43,"")</f>
        <v/>
      </c>
      <c r="M40" s="9" t="n">
        <f aca="false">B40-C40</f>
        <v>72</v>
      </c>
      <c r="N40" s="1" t="str">
        <f aca="false">IF(M40&gt; Statistics!$B$9, "High", IF(M40&lt; Statistics!$B$10, "Low", "Normal"))</f>
        <v>Normal</v>
      </c>
    </row>
    <row r="41" customFormat="false" ht="12.8" hidden="false" customHeight="false" outlineLevel="0" collapsed="false">
      <c r="A41" s="10" t="n">
        <v>45050.2083333333</v>
      </c>
      <c r="B41" s="5" t="n">
        <v>4118</v>
      </c>
      <c r="C41" s="5" t="n">
        <v>4062.25</v>
      </c>
      <c r="D41" s="5" t="n">
        <v>4075.75</v>
      </c>
      <c r="E41" s="7" t="n">
        <v>1994772</v>
      </c>
      <c r="F41" s="8" t="n">
        <f aca="false">LN(D41/D40)</f>
        <v>-0.00775979209165944</v>
      </c>
      <c r="G41" s="1" t="str">
        <f aca="false">TEXT(A41,"ddd")</f>
        <v>Thu</v>
      </c>
      <c r="H41" s="1" t="str">
        <f aca="false">TEXT(A41,"MMM")</f>
        <v>May</v>
      </c>
      <c r="I41" s="3" t="n">
        <f aca="false">IF(F41&gt;0,1,IF(F41&lt;0,-1,0))</f>
        <v>-1</v>
      </c>
      <c r="J41" s="1" t="n">
        <f aca="false">IF(I41=I40,J40+1,1)</f>
        <v>4</v>
      </c>
      <c r="K41" s="8" t="str">
        <f aca="false">IF(ABS(F41-Statistics!$B$2)&gt;2*Statistics!$B$4, "STRONG","")</f>
        <v/>
      </c>
      <c r="L41" s="8" t="str">
        <f aca="false">IF(K40="STRONG",F44,"")</f>
        <v/>
      </c>
      <c r="M41" s="9" t="n">
        <f aca="false">B41-C41</f>
        <v>55.75</v>
      </c>
      <c r="N41" s="1" t="str">
        <f aca="false">IF(M41&gt; Statistics!$B$9, "High", IF(M41&lt; Statistics!$B$10, "Low", "Normal"))</f>
        <v>Normal</v>
      </c>
    </row>
    <row r="42" customFormat="false" ht="12.8" hidden="false" customHeight="false" outlineLevel="0" collapsed="false">
      <c r="A42" s="10" t="n">
        <v>45051.2083333333</v>
      </c>
      <c r="B42" s="5" t="n">
        <v>4163.25</v>
      </c>
      <c r="C42" s="5" t="n">
        <v>4076.75</v>
      </c>
      <c r="D42" s="5" t="n">
        <v>4150.25</v>
      </c>
      <c r="E42" s="7" t="n">
        <v>1545895</v>
      </c>
      <c r="F42" s="8" t="n">
        <f aca="false">LN(D42/D41)</f>
        <v>0.0181137945544216</v>
      </c>
      <c r="G42" s="1" t="str">
        <f aca="false">TEXT(A42,"ddd")</f>
        <v>Fri</v>
      </c>
      <c r="H42" s="1" t="str">
        <f aca="false">TEXT(A42,"MMM")</f>
        <v>May</v>
      </c>
      <c r="I42" s="3" t="n">
        <f aca="false">IF(F42&gt;0,1,IF(F42&lt;0,-1,0))</f>
        <v>1</v>
      </c>
      <c r="J42" s="1" t="n">
        <f aca="false">IF(I42=I41,J41+1,1)</f>
        <v>1</v>
      </c>
      <c r="K42" s="8" t="str">
        <f aca="false">IF(ABS(F42-Statistics!$B$2)&gt;2*Statistics!$B$4, "STRONG","")</f>
        <v>STRONG</v>
      </c>
      <c r="L42" s="8" t="str">
        <f aca="false">IF(K41="STRONG",F45,"")</f>
        <v/>
      </c>
      <c r="M42" s="9" t="n">
        <f aca="false">B42-C42</f>
        <v>86.5</v>
      </c>
      <c r="N42" s="1" t="str">
        <f aca="false">IF(M42&gt; Statistics!$B$9, "High", IF(M42&lt; Statistics!$B$10, "Low", "Normal"))</f>
        <v>High</v>
      </c>
    </row>
    <row r="43" customFormat="false" ht="12.8" hidden="false" customHeight="false" outlineLevel="0" collapsed="false">
      <c r="A43" s="10" t="n">
        <v>45054.2083333333</v>
      </c>
      <c r="B43" s="5" t="n">
        <v>4161</v>
      </c>
      <c r="C43" s="5" t="n">
        <v>4137.5</v>
      </c>
      <c r="D43" s="5" t="n">
        <v>4152.75</v>
      </c>
      <c r="E43" s="7" t="n">
        <v>1026014</v>
      </c>
      <c r="F43" s="8" t="n">
        <f aca="false">LN(D43/D42)</f>
        <v>0.000602191997000885</v>
      </c>
      <c r="G43" s="1" t="str">
        <f aca="false">TEXT(A43,"ddd")</f>
        <v>Mon</v>
      </c>
      <c r="H43" s="1" t="str">
        <f aca="false">TEXT(A43,"MMM")</f>
        <v>May</v>
      </c>
      <c r="I43" s="3" t="n">
        <f aca="false">IF(F43&gt;0,1,IF(F43&lt;0,-1,0))</f>
        <v>1</v>
      </c>
      <c r="J43" s="1" t="n">
        <f aca="false">IF(I43=I42,J42+1,1)</f>
        <v>2</v>
      </c>
      <c r="K43" s="8" t="str">
        <f aca="false">IF(ABS(F43-Statistics!$B$2)&gt;2*Statistics!$B$4, "STRONG","")</f>
        <v/>
      </c>
      <c r="L43" s="8" t="n">
        <f aca="false">IF(K42="STRONG",F46,"")</f>
        <v>-0.00198897091155195</v>
      </c>
      <c r="M43" s="9" t="n">
        <f aca="false">B43-C43</f>
        <v>23.5</v>
      </c>
      <c r="N43" s="1" t="str">
        <f aca="false">IF(M43&gt; Statistics!$B$9, "High", IF(M43&lt; Statistics!$B$10, "Low", "Normal"))</f>
        <v>Low</v>
      </c>
    </row>
    <row r="44" customFormat="false" ht="12.8" hidden="false" customHeight="false" outlineLevel="0" collapsed="false">
      <c r="A44" s="10" t="n">
        <v>45055.2083333333</v>
      </c>
      <c r="B44" s="5" t="n">
        <v>4153</v>
      </c>
      <c r="C44" s="5" t="n">
        <v>4131</v>
      </c>
      <c r="D44" s="5" t="n">
        <v>4134</v>
      </c>
      <c r="E44" s="7" t="n">
        <v>1000924</v>
      </c>
      <c r="F44" s="8" t="n">
        <f aca="false">LN(D44/D43)</f>
        <v>-0.00452530412947264</v>
      </c>
      <c r="G44" s="1" t="str">
        <f aca="false">TEXT(A44,"ddd")</f>
        <v>Tue</v>
      </c>
      <c r="H44" s="1" t="str">
        <f aca="false">TEXT(A44,"MMM")</f>
        <v>May</v>
      </c>
      <c r="I44" s="3" t="n">
        <f aca="false">IF(F44&gt;0,1,IF(F44&lt;0,-1,0))</f>
        <v>-1</v>
      </c>
      <c r="J44" s="1" t="n">
        <f aca="false">IF(I44=I43,J43+1,1)</f>
        <v>1</v>
      </c>
      <c r="K44" s="8" t="str">
        <f aca="false">IF(ABS(F44-Statistics!$B$2)&gt;2*Statistics!$B$4, "STRONG","")</f>
        <v/>
      </c>
      <c r="L44" s="8" t="str">
        <f aca="false">IF(K43="STRONG",F47,"")</f>
        <v/>
      </c>
      <c r="M44" s="9" t="n">
        <f aca="false">B44-C44</f>
        <v>22</v>
      </c>
      <c r="N44" s="1" t="str">
        <f aca="false">IF(M44&gt; Statistics!$B$9, "High", IF(M44&lt; Statistics!$B$10, "Low", "Normal"))</f>
        <v>Low</v>
      </c>
    </row>
    <row r="45" customFormat="false" ht="12.8" hidden="false" customHeight="false" outlineLevel="0" collapsed="false">
      <c r="A45" s="10" t="n">
        <v>45056.2083333333</v>
      </c>
      <c r="B45" s="5" t="n">
        <v>4173.25</v>
      </c>
      <c r="C45" s="5" t="n">
        <v>4112.25</v>
      </c>
      <c r="D45" s="5" t="n">
        <v>4152</v>
      </c>
      <c r="E45" s="7" t="n">
        <v>1887587</v>
      </c>
      <c r="F45" s="8" t="n">
        <f aca="false">LN(D45/D44)</f>
        <v>0.00434468460401089</v>
      </c>
      <c r="G45" s="1" t="str">
        <f aca="false">TEXT(A45,"ddd")</f>
        <v>Wed</v>
      </c>
      <c r="H45" s="1" t="str">
        <f aca="false">TEXT(A45,"MMM")</f>
        <v>May</v>
      </c>
      <c r="I45" s="3" t="n">
        <f aca="false">IF(F45&gt;0,1,IF(F45&lt;0,-1,0))</f>
        <v>1</v>
      </c>
      <c r="J45" s="1" t="n">
        <f aca="false">IF(I45=I44,J44+1,1)</f>
        <v>1</v>
      </c>
      <c r="K45" s="8" t="str">
        <f aca="false">IF(ABS(F45-Statistics!$B$2)&gt;2*Statistics!$B$4, "STRONG","")</f>
        <v/>
      </c>
      <c r="L45" s="8" t="str">
        <f aca="false">IF(K44="STRONG",F48,"")</f>
        <v/>
      </c>
      <c r="M45" s="9" t="n">
        <f aca="false">B45-C45</f>
        <v>61</v>
      </c>
      <c r="N45" s="1" t="str">
        <f aca="false">IF(M45&gt; Statistics!$B$9, "High", IF(M45&lt; Statistics!$B$10, "Low", "Normal"))</f>
        <v>Normal</v>
      </c>
    </row>
    <row r="46" customFormat="false" ht="12.8" hidden="false" customHeight="false" outlineLevel="0" collapsed="false">
      <c r="A46" s="10" t="n">
        <v>45057.2083333333</v>
      </c>
      <c r="B46" s="5" t="n">
        <v>4168.5</v>
      </c>
      <c r="C46" s="5" t="n">
        <v>4121.5</v>
      </c>
      <c r="D46" s="5" t="n">
        <v>4143.75</v>
      </c>
      <c r="E46" s="7" t="n">
        <v>1473383</v>
      </c>
      <c r="F46" s="8" t="n">
        <f aca="false">LN(D46/D45)</f>
        <v>-0.00198897091155195</v>
      </c>
      <c r="G46" s="1" t="str">
        <f aca="false">TEXT(A46,"ddd")</f>
        <v>Thu</v>
      </c>
      <c r="H46" s="1" t="str">
        <f aca="false">TEXT(A46,"MMM")</f>
        <v>May</v>
      </c>
      <c r="I46" s="3" t="n">
        <f aca="false">IF(F46&gt;0,1,IF(F46&lt;0,-1,0))</f>
        <v>-1</v>
      </c>
      <c r="J46" s="1" t="n">
        <f aca="false">IF(I46=I45,J45+1,1)</f>
        <v>1</v>
      </c>
      <c r="K46" s="8" t="str">
        <f aca="false">IF(ABS(F46-Statistics!$B$2)&gt;2*Statistics!$B$4, "STRONG","")</f>
        <v/>
      </c>
      <c r="L46" s="8" t="str">
        <f aca="false">IF(K45="STRONG",F49,"")</f>
        <v/>
      </c>
      <c r="M46" s="9" t="n">
        <f aca="false">B46-C46</f>
        <v>47</v>
      </c>
      <c r="N46" s="1" t="str">
        <f aca="false">IF(M46&gt; Statistics!$B$9, "High", IF(M46&lt; Statistics!$B$10, "Low", "Normal"))</f>
        <v>Normal</v>
      </c>
    </row>
    <row r="47" customFormat="false" ht="12.8" hidden="false" customHeight="false" outlineLevel="0" collapsed="false">
      <c r="A47" s="10" t="n">
        <v>45058.2083333333</v>
      </c>
      <c r="B47" s="5" t="n">
        <v>4164.5</v>
      </c>
      <c r="C47" s="5" t="n">
        <v>4111.75</v>
      </c>
      <c r="D47" s="5" t="n">
        <v>4138</v>
      </c>
      <c r="E47" s="7" t="n">
        <v>1434601</v>
      </c>
      <c r="F47" s="8" t="n">
        <f aca="false">LN(D47/D46)</f>
        <v>-0.00138859562868425</v>
      </c>
      <c r="G47" s="1" t="str">
        <f aca="false">TEXT(A47,"ddd")</f>
        <v>Fri</v>
      </c>
      <c r="H47" s="1" t="str">
        <f aca="false">TEXT(A47,"MMM")</f>
        <v>May</v>
      </c>
      <c r="I47" s="3" t="n">
        <f aca="false">IF(F47&gt;0,1,IF(F47&lt;0,-1,0))</f>
        <v>-1</v>
      </c>
      <c r="J47" s="1" t="n">
        <f aca="false">IF(I47=I46,J46+1,1)</f>
        <v>2</v>
      </c>
      <c r="K47" s="8" t="str">
        <f aca="false">IF(ABS(F47-Statistics!$B$2)&gt;2*Statistics!$B$4, "STRONG","")</f>
        <v/>
      </c>
      <c r="L47" s="8" t="str">
        <f aca="false">IF(K46="STRONG",F50,"")</f>
        <v/>
      </c>
      <c r="M47" s="9" t="n">
        <f aca="false">B47-C47</f>
        <v>52.75</v>
      </c>
      <c r="N47" s="1" t="str">
        <f aca="false">IF(M47&gt; Statistics!$B$9, "High", IF(M47&lt; Statistics!$B$10, "Low", "Normal"))</f>
        <v>Normal</v>
      </c>
    </row>
    <row r="48" customFormat="false" ht="12.8" hidden="false" customHeight="false" outlineLevel="0" collapsed="false">
      <c r="A48" s="10" t="n">
        <v>45061.2083333333</v>
      </c>
      <c r="B48" s="5" t="n">
        <v>4156.25</v>
      </c>
      <c r="C48" s="5" t="n">
        <v>4123</v>
      </c>
      <c r="D48" s="5" t="n">
        <v>4150</v>
      </c>
      <c r="E48" s="7" t="n">
        <v>1179165</v>
      </c>
      <c r="F48" s="8" t="n">
        <f aca="false">LN(D48/D47)</f>
        <v>0.00289575491925558</v>
      </c>
      <c r="G48" s="1" t="str">
        <f aca="false">TEXT(A48,"ddd")</f>
        <v>Mon</v>
      </c>
      <c r="H48" s="1" t="str">
        <f aca="false">TEXT(A48,"MMM")</f>
        <v>May</v>
      </c>
      <c r="I48" s="3" t="n">
        <f aca="false">IF(F48&gt;0,1,IF(F48&lt;0,-1,0))</f>
        <v>1</v>
      </c>
      <c r="J48" s="1" t="n">
        <f aca="false">IF(I48=I47,J47+1,1)</f>
        <v>1</v>
      </c>
      <c r="K48" s="8" t="str">
        <f aca="false">IF(ABS(F48-Statistics!$B$2)&gt;2*Statistics!$B$4, "STRONG","")</f>
        <v/>
      </c>
      <c r="L48" s="8" t="str">
        <f aca="false">IF(K47="STRONG",F51,"")</f>
        <v/>
      </c>
      <c r="M48" s="9" t="n">
        <f aca="false">B48-C48</f>
        <v>33.25</v>
      </c>
      <c r="N48" s="1" t="str">
        <f aca="false">IF(M48&gt; Statistics!$B$9, "High", IF(M48&lt; Statistics!$B$10, "Low", "Normal"))</f>
        <v>Low</v>
      </c>
    </row>
    <row r="49" customFormat="false" ht="12.8" hidden="false" customHeight="false" outlineLevel="0" collapsed="false">
      <c r="A49" s="10" t="n">
        <v>45062.2083333333</v>
      </c>
      <c r="B49" s="5" t="n">
        <v>4151.5</v>
      </c>
      <c r="C49" s="5" t="n">
        <v>4120</v>
      </c>
      <c r="D49" s="5" t="n">
        <v>4123</v>
      </c>
      <c r="E49" s="7" t="n">
        <v>1316691</v>
      </c>
      <c r="F49" s="8" t="n">
        <f aca="false">LN(D49/D48)</f>
        <v>-0.00652728051784399</v>
      </c>
      <c r="G49" s="1" t="str">
        <f aca="false">TEXT(A49,"ddd")</f>
        <v>Tue</v>
      </c>
      <c r="H49" s="1" t="str">
        <f aca="false">TEXT(A49,"MMM")</f>
        <v>May</v>
      </c>
      <c r="I49" s="3" t="n">
        <f aca="false">IF(F49&gt;0,1,IF(F49&lt;0,-1,0))</f>
        <v>-1</v>
      </c>
      <c r="J49" s="1" t="n">
        <f aca="false">IF(I49=I48,J48+1,1)</f>
        <v>1</v>
      </c>
      <c r="K49" s="8" t="str">
        <f aca="false">IF(ABS(F49-Statistics!$B$2)&gt;2*Statistics!$B$4, "STRONG","")</f>
        <v/>
      </c>
      <c r="L49" s="8" t="str">
        <f aca="false">IF(K48="STRONG",F52,"")</f>
        <v/>
      </c>
      <c r="M49" s="9" t="n">
        <f aca="false">B49-C49</f>
        <v>31.5</v>
      </c>
      <c r="N49" s="1" t="str">
        <f aca="false">IF(M49&gt; Statistics!$B$9, "High", IF(M49&lt; Statistics!$B$10, "Low", "Normal"))</f>
        <v>Low</v>
      </c>
    </row>
    <row r="50" customFormat="false" ht="12.8" hidden="false" customHeight="false" outlineLevel="0" collapsed="false">
      <c r="A50" s="10" t="n">
        <v>45063.2083333333</v>
      </c>
      <c r="B50" s="5" t="n">
        <v>4179</v>
      </c>
      <c r="C50" s="5" t="n">
        <v>4122</v>
      </c>
      <c r="D50" s="5" t="n">
        <v>4171.5</v>
      </c>
      <c r="E50" s="7" t="n">
        <v>1584910</v>
      </c>
      <c r="F50" s="8" t="n">
        <f aca="false">LN(D50/D49)</f>
        <v>0.0116946296352293</v>
      </c>
      <c r="G50" s="1" t="str">
        <f aca="false">TEXT(A50,"ddd")</f>
        <v>Wed</v>
      </c>
      <c r="H50" s="1" t="str">
        <f aca="false">TEXT(A50,"MMM")</f>
        <v>May</v>
      </c>
      <c r="I50" s="3" t="n">
        <f aca="false">IF(F50&gt;0,1,IF(F50&lt;0,-1,0))</f>
        <v>1</v>
      </c>
      <c r="J50" s="1" t="n">
        <f aca="false">IF(I50=I49,J49+1,1)</f>
        <v>1</v>
      </c>
      <c r="K50" s="8" t="str">
        <f aca="false">IF(ABS(F50-Statistics!$B$2)&gt;2*Statistics!$B$4, "STRONG","")</f>
        <v/>
      </c>
      <c r="L50" s="8" t="str">
        <f aca="false">IF(K49="STRONG",F53,"")</f>
        <v/>
      </c>
      <c r="M50" s="9" t="n">
        <f aca="false">B50-C50</f>
        <v>57</v>
      </c>
      <c r="N50" s="1" t="str">
        <f aca="false">IF(M50&gt; Statistics!$B$9, "High", IF(M50&lt; Statistics!$B$10, "Low", "Normal"))</f>
        <v>Normal</v>
      </c>
    </row>
    <row r="51" customFormat="false" ht="12.8" hidden="false" customHeight="false" outlineLevel="0" collapsed="false">
      <c r="A51" s="10" t="n">
        <v>45064.2083333333</v>
      </c>
      <c r="B51" s="5" t="n">
        <v>4215.75</v>
      </c>
      <c r="C51" s="5" t="n">
        <v>4161.25</v>
      </c>
      <c r="D51" s="5" t="n">
        <v>4212</v>
      </c>
      <c r="E51" s="7" t="n">
        <v>1760668</v>
      </c>
      <c r="F51" s="8" t="n">
        <f aca="false">LN(D51/D50)</f>
        <v>0.00966191091173689</v>
      </c>
      <c r="G51" s="1" t="str">
        <f aca="false">TEXT(A51,"ddd")</f>
        <v>Thu</v>
      </c>
      <c r="H51" s="1" t="str">
        <f aca="false">TEXT(A51,"MMM")</f>
        <v>May</v>
      </c>
      <c r="I51" s="3" t="n">
        <f aca="false">IF(F51&gt;0,1,IF(F51&lt;0,-1,0))</f>
        <v>1</v>
      </c>
      <c r="J51" s="1" t="n">
        <f aca="false">IF(I51=I50,J50+1,1)</f>
        <v>2</v>
      </c>
      <c r="K51" s="8" t="str">
        <f aca="false">IF(ABS(F51-Statistics!$B$2)&gt;2*Statistics!$B$4, "STRONG","")</f>
        <v/>
      </c>
      <c r="L51" s="8" t="str">
        <f aca="false">IF(K50="STRONG",F54,"")</f>
        <v/>
      </c>
      <c r="M51" s="9" t="n">
        <f aca="false">B51-C51</f>
        <v>54.5</v>
      </c>
      <c r="N51" s="1" t="str">
        <f aca="false">IF(M51&gt; Statistics!$B$9, "High", IF(M51&lt; Statistics!$B$10, "Low", "Normal"))</f>
        <v>Normal</v>
      </c>
    </row>
    <row r="52" customFormat="false" ht="12.8" hidden="false" customHeight="false" outlineLevel="0" collapsed="false">
      <c r="A52" s="10" t="n">
        <v>45065.2083333333</v>
      </c>
      <c r="B52" s="5" t="n">
        <v>4227.25</v>
      </c>
      <c r="C52" s="5" t="n">
        <v>4191.5</v>
      </c>
      <c r="D52" s="5" t="n">
        <v>4204.75</v>
      </c>
      <c r="E52" s="7" t="n">
        <v>1713351</v>
      </c>
      <c r="F52" s="8" t="n">
        <f aca="false">LN(D52/D51)</f>
        <v>-0.00172275564632386</v>
      </c>
      <c r="G52" s="1" t="str">
        <f aca="false">TEXT(A52,"ddd")</f>
        <v>Fri</v>
      </c>
      <c r="H52" s="1" t="str">
        <f aca="false">TEXT(A52,"MMM")</f>
        <v>May</v>
      </c>
      <c r="I52" s="3" t="n">
        <f aca="false">IF(F52&gt;0,1,IF(F52&lt;0,-1,0))</f>
        <v>-1</v>
      </c>
      <c r="J52" s="1" t="n">
        <f aca="false">IF(I52=I51,J51+1,1)</f>
        <v>1</v>
      </c>
      <c r="K52" s="8" t="str">
        <f aca="false">IF(ABS(F52-Statistics!$B$2)&gt;2*Statistics!$B$4, "STRONG","")</f>
        <v/>
      </c>
      <c r="L52" s="8" t="str">
        <f aca="false">IF(K51="STRONG",F55,"")</f>
        <v/>
      </c>
      <c r="M52" s="9" t="n">
        <f aca="false">B52-C52</f>
        <v>35.75</v>
      </c>
      <c r="N52" s="1" t="str">
        <f aca="false">IF(M52&gt; Statistics!$B$9, "High", IF(M52&lt; Statistics!$B$10, "Low", "Normal"))</f>
        <v>Low</v>
      </c>
    </row>
    <row r="53" customFormat="false" ht="12.8" hidden="false" customHeight="false" outlineLevel="0" collapsed="false">
      <c r="A53" s="10" t="n">
        <v>45068.2083333333</v>
      </c>
      <c r="B53" s="5" t="n">
        <v>4221.75</v>
      </c>
      <c r="C53" s="5" t="n">
        <v>4186.5</v>
      </c>
      <c r="D53" s="5" t="n">
        <v>4205</v>
      </c>
      <c r="E53" s="7" t="n">
        <v>1302845</v>
      </c>
      <c r="F53" s="8" t="n">
        <f aca="false">LN(D53/D52)</f>
        <v>5.94547995061911E-005</v>
      </c>
      <c r="G53" s="1" t="str">
        <f aca="false">TEXT(A53,"ddd")</f>
        <v>Mon</v>
      </c>
      <c r="H53" s="1" t="str">
        <f aca="false">TEXT(A53,"MMM")</f>
        <v>May</v>
      </c>
      <c r="I53" s="3" t="n">
        <f aca="false">IF(F53&gt;0,1,IF(F53&lt;0,-1,0))</f>
        <v>1</v>
      </c>
      <c r="J53" s="1" t="n">
        <f aca="false">IF(I53=I52,J52+1,1)</f>
        <v>1</v>
      </c>
      <c r="K53" s="8" t="str">
        <f aca="false">IF(ABS(F53-Statistics!$B$2)&gt;2*Statistics!$B$4, "STRONG","")</f>
        <v/>
      </c>
      <c r="L53" s="8" t="str">
        <f aca="false">IF(K52="STRONG",F56,"")</f>
        <v/>
      </c>
      <c r="M53" s="9" t="n">
        <f aca="false">B53-C53</f>
        <v>35.25</v>
      </c>
      <c r="N53" s="1" t="str">
        <f aca="false">IF(M53&gt; Statistics!$B$9, "High", IF(M53&lt; Statistics!$B$10, "Low", "Normal"))</f>
        <v>Low</v>
      </c>
    </row>
    <row r="54" customFormat="false" ht="12.8" hidden="false" customHeight="false" outlineLevel="0" collapsed="false">
      <c r="A54" s="10" t="n">
        <v>45069.2083333333</v>
      </c>
      <c r="B54" s="5" t="n">
        <v>4222.75</v>
      </c>
      <c r="C54" s="5" t="n">
        <v>4153</v>
      </c>
      <c r="D54" s="5" t="n">
        <v>4158.75</v>
      </c>
      <c r="E54" s="7" t="n">
        <v>1685056</v>
      </c>
      <c r="F54" s="8" t="n">
        <f aca="false">LN(D54/D53)</f>
        <v>-0.011059745074362</v>
      </c>
      <c r="G54" s="1" t="str">
        <f aca="false">TEXT(A54,"ddd")</f>
        <v>Tue</v>
      </c>
      <c r="H54" s="1" t="str">
        <f aca="false">TEXT(A54,"MMM")</f>
        <v>May</v>
      </c>
      <c r="I54" s="3" t="n">
        <f aca="false">IF(F54&gt;0,1,IF(F54&lt;0,-1,0))</f>
        <v>-1</v>
      </c>
      <c r="J54" s="1" t="n">
        <f aca="false">IF(I54=I53,J53+1,1)</f>
        <v>1</v>
      </c>
      <c r="K54" s="8" t="str">
        <f aca="false">IF(ABS(F54-Statistics!$B$2)&gt;2*Statistics!$B$4, "STRONG","")</f>
        <v/>
      </c>
      <c r="L54" s="8" t="str">
        <f aca="false">IF(K53="STRONG",F57,"")</f>
        <v/>
      </c>
      <c r="M54" s="9" t="n">
        <f aca="false">B54-C54</f>
        <v>69.75</v>
      </c>
      <c r="N54" s="1" t="str">
        <f aca="false">IF(M54&gt; Statistics!$B$9, "High", IF(M54&lt; Statistics!$B$10, "Low", "Normal"))</f>
        <v>Normal</v>
      </c>
    </row>
    <row r="55" customFormat="false" ht="12.8" hidden="false" customHeight="false" outlineLevel="0" collapsed="false">
      <c r="A55" s="10" t="n">
        <v>45070.2083333333</v>
      </c>
      <c r="B55" s="5" t="n">
        <v>4166.25</v>
      </c>
      <c r="C55" s="5" t="n">
        <v>4114</v>
      </c>
      <c r="D55" s="5" t="n">
        <v>4126</v>
      </c>
      <c r="E55" s="7" t="n">
        <v>1911903</v>
      </c>
      <c r="F55" s="8" t="n">
        <f aca="false">LN(D55/D54)</f>
        <v>-0.00790613370148939</v>
      </c>
      <c r="G55" s="1" t="str">
        <f aca="false">TEXT(A55,"ddd")</f>
        <v>Wed</v>
      </c>
      <c r="H55" s="1" t="str">
        <f aca="false">TEXT(A55,"MMM")</f>
        <v>May</v>
      </c>
      <c r="I55" s="3" t="n">
        <f aca="false">IF(F55&gt;0,1,IF(F55&lt;0,-1,0))</f>
        <v>-1</v>
      </c>
      <c r="J55" s="1" t="n">
        <f aca="false">IF(I55=I54,J54+1,1)</f>
        <v>2</v>
      </c>
      <c r="K55" s="8" t="str">
        <f aca="false">IF(ABS(F55-Statistics!$B$2)&gt;2*Statistics!$B$4, "STRONG","")</f>
        <v/>
      </c>
      <c r="L55" s="8" t="str">
        <f aca="false">IF(K54="STRONG",F58,"")</f>
        <v/>
      </c>
      <c r="M55" s="9" t="n">
        <f aca="false">B55-C55</f>
        <v>52.25</v>
      </c>
      <c r="N55" s="1" t="str">
        <f aca="false">IF(M55&gt; Statistics!$B$9, "High", IF(M55&lt; Statistics!$B$10, "Low", "Normal"))</f>
        <v>Normal</v>
      </c>
    </row>
    <row r="56" customFormat="false" ht="12.8" hidden="false" customHeight="false" outlineLevel="0" collapsed="false">
      <c r="A56" s="10" t="n">
        <v>45071.2083333333</v>
      </c>
      <c r="B56" s="5" t="n">
        <v>4175.5</v>
      </c>
      <c r="C56" s="5" t="n">
        <v>4131.5</v>
      </c>
      <c r="D56" s="5" t="n">
        <v>4159.75</v>
      </c>
      <c r="E56" s="7" t="n">
        <v>1966626</v>
      </c>
      <c r="F56" s="8" t="n">
        <f aca="false">LN(D56/D55)</f>
        <v>0.00814656166441955</v>
      </c>
      <c r="G56" s="1" t="str">
        <f aca="false">TEXT(A56,"ddd")</f>
        <v>Thu</v>
      </c>
      <c r="H56" s="1" t="str">
        <f aca="false">TEXT(A56,"MMM")</f>
        <v>May</v>
      </c>
      <c r="I56" s="3" t="n">
        <f aca="false">IF(F56&gt;0,1,IF(F56&lt;0,-1,0))</f>
        <v>1</v>
      </c>
      <c r="J56" s="1" t="n">
        <f aca="false">IF(I56=I55,J55+1,1)</f>
        <v>1</v>
      </c>
      <c r="K56" s="8" t="str">
        <f aca="false">IF(ABS(F56-Statistics!$B$2)&gt;2*Statistics!$B$4, "STRONG","")</f>
        <v/>
      </c>
      <c r="L56" s="8" t="str">
        <f aca="false">IF(K55="STRONG",F59,"")</f>
        <v/>
      </c>
      <c r="M56" s="9" t="n">
        <f aca="false">B56-C56</f>
        <v>44</v>
      </c>
      <c r="N56" s="1" t="str">
        <f aca="false">IF(M56&gt; Statistics!$B$9, "High", IF(M56&lt; Statistics!$B$10, "Low", "Normal"))</f>
        <v>Normal</v>
      </c>
    </row>
    <row r="57" customFormat="false" ht="12.8" hidden="false" customHeight="false" outlineLevel="0" collapsed="false">
      <c r="A57" s="10" t="n">
        <v>45072.2083333333</v>
      </c>
      <c r="B57" s="5" t="n">
        <v>4221.25</v>
      </c>
      <c r="C57" s="5" t="n">
        <v>4146</v>
      </c>
      <c r="D57" s="5" t="n">
        <v>4213.25</v>
      </c>
      <c r="E57" s="7" t="n">
        <v>1744425</v>
      </c>
      <c r="F57" s="8" t="n">
        <f aca="false">LN(D57/D56)</f>
        <v>0.0127793450605128</v>
      </c>
      <c r="G57" s="1" t="str">
        <f aca="false">TEXT(A57,"ddd")</f>
        <v>Fri</v>
      </c>
      <c r="H57" s="1" t="str">
        <f aca="false">TEXT(A57,"MMM")</f>
        <v>May</v>
      </c>
      <c r="I57" s="3" t="n">
        <f aca="false">IF(F57&gt;0,1,IF(F57&lt;0,-1,0))</f>
        <v>1</v>
      </c>
      <c r="J57" s="1" t="n">
        <f aca="false">IF(I57=I56,J56+1,1)</f>
        <v>2</v>
      </c>
      <c r="K57" s="8" t="str">
        <f aca="false">IF(ABS(F57-Statistics!$B$2)&gt;2*Statistics!$B$4, "STRONG","")</f>
        <v/>
      </c>
      <c r="L57" s="8" t="str">
        <f aca="false">IF(K56="STRONG",F60,"")</f>
        <v/>
      </c>
      <c r="M57" s="9" t="n">
        <f aca="false">B57-C57</f>
        <v>75.25</v>
      </c>
      <c r="N57" s="1" t="str">
        <f aca="false">IF(M57&gt; Statistics!$B$9, "High", IF(M57&lt; Statistics!$B$10, "Low", "Normal"))</f>
        <v>High</v>
      </c>
    </row>
    <row r="58" customFormat="false" ht="12.8" hidden="false" customHeight="false" outlineLevel="0" collapsed="false">
      <c r="A58" s="10" t="n">
        <v>45076.2083333333</v>
      </c>
      <c r="B58" s="5" t="n">
        <v>4243.25</v>
      </c>
      <c r="C58" s="5" t="n">
        <v>4200</v>
      </c>
      <c r="D58" s="5" t="n">
        <v>4215</v>
      </c>
      <c r="E58" s="7" t="n">
        <v>1957579</v>
      </c>
      <c r="F58" s="8" t="n">
        <f aca="false">LN(D58/D57)</f>
        <v>0.000415270079826557</v>
      </c>
      <c r="G58" s="1" t="str">
        <f aca="false">TEXT(A58,"ddd")</f>
        <v>Tue</v>
      </c>
      <c r="H58" s="1" t="str">
        <f aca="false">TEXT(A58,"MMM")</f>
        <v>May</v>
      </c>
      <c r="I58" s="3" t="n">
        <f aca="false">IF(F58&gt;0,1,IF(F58&lt;0,-1,0))</f>
        <v>1</v>
      </c>
      <c r="J58" s="1" t="n">
        <f aca="false">IF(I58=I57,J57+1,1)</f>
        <v>3</v>
      </c>
      <c r="K58" s="8" t="str">
        <f aca="false">IF(ABS(F58-Statistics!$B$2)&gt;2*Statistics!$B$4, "STRONG","")</f>
        <v/>
      </c>
      <c r="L58" s="8" t="str">
        <f aca="false">IF(K57="STRONG",F61,"")</f>
        <v/>
      </c>
      <c r="M58" s="9" t="n">
        <f aca="false">B58-C58</f>
        <v>43.25</v>
      </c>
      <c r="N58" s="1" t="str">
        <f aca="false">IF(M58&gt; Statistics!$B$9, "High", IF(M58&lt; Statistics!$B$10, "Low", "Normal"))</f>
        <v>Normal</v>
      </c>
    </row>
    <row r="59" customFormat="false" ht="12.8" hidden="false" customHeight="false" outlineLevel="0" collapsed="false">
      <c r="A59" s="10" t="n">
        <v>45077.2083333333</v>
      </c>
      <c r="B59" s="5" t="n">
        <v>4217.75</v>
      </c>
      <c r="C59" s="5" t="n">
        <v>4174</v>
      </c>
      <c r="D59" s="5" t="n">
        <v>4190.5</v>
      </c>
      <c r="E59" s="7" t="n">
        <v>2138566</v>
      </c>
      <c r="F59" s="8" t="n">
        <f aca="false">LN(D59/D58)</f>
        <v>-0.00582953289699495</v>
      </c>
      <c r="G59" s="1" t="str">
        <f aca="false">TEXT(A59,"ddd")</f>
        <v>Wed</v>
      </c>
      <c r="H59" s="1" t="str">
        <f aca="false">TEXT(A59,"MMM")</f>
        <v>May</v>
      </c>
      <c r="I59" s="3" t="n">
        <f aca="false">IF(F59&gt;0,1,IF(F59&lt;0,-1,0))</f>
        <v>-1</v>
      </c>
      <c r="J59" s="1" t="n">
        <f aca="false">IF(I59=I58,J58+1,1)</f>
        <v>1</v>
      </c>
      <c r="K59" s="8" t="str">
        <f aca="false">IF(ABS(F59-Statistics!$B$2)&gt;2*Statistics!$B$4, "STRONG","")</f>
        <v/>
      </c>
      <c r="L59" s="8" t="str">
        <f aca="false">IF(K58="STRONG",F62,"")</f>
        <v/>
      </c>
      <c r="M59" s="9" t="n">
        <f aca="false">B59-C59</f>
        <v>43.75</v>
      </c>
      <c r="N59" s="1" t="str">
        <f aca="false">IF(M59&gt; Statistics!$B$9, "High", IF(M59&lt; Statistics!$B$10, "Low", "Normal"))</f>
        <v>Normal</v>
      </c>
    </row>
    <row r="60" customFormat="false" ht="12.8" hidden="false" customHeight="false" outlineLevel="0" collapsed="false">
      <c r="A60" s="10" t="n">
        <v>45078.2083333333</v>
      </c>
      <c r="B60" s="5" t="n">
        <v>4239.75</v>
      </c>
      <c r="C60" s="5" t="n">
        <v>4178</v>
      </c>
      <c r="D60" s="5" t="n">
        <v>4228</v>
      </c>
      <c r="E60" s="7" t="n">
        <v>1868363</v>
      </c>
      <c r="F60" s="8" t="n">
        <f aca="false">LN(D60/D59)</f>
        <v>0.00890900945116733</v>
      </c>
      <c r="G60" s="1" t="str">
        <f aca="false">TEXT(A60,"ddd")</f>
        <v>Thu</v>
      </c>
      <c r="H60" s="1" t="str">
        <f aca="false">TEXT(A60,"MMM")</f>
        <v>Jun</v>
      </c>
      <c r="I60" s="3" t="n">
        <f aca="false">IF(F60&gt;0,1,IF(F60&lt;0,-1,0))</f>
        <v>1</v>
      </c>
      <c r="J60" s="1" t="n">
        <f aca="false">IF(I60=I59,J59+1,1)</f>
        <v>1</v>
      </c>
      <c r="K60" s="8" t="str">
        <f aca="false">IF(ABS(F60-Statistics!$B$2)&gt;2*Statistics!$B$4, "STRONG","")</f>
        <v/>
      </c>
      <c r="L60" s="8" t="str">
        <f aca="false">IF(K59="STRONG",F63,"")</f>
        <v/>
      </c>
      <c r="M60" s="9" t="n">
        <f aca="false">B60-C60</f>
        <v>61.75</v>
      </c>
      <c r="N60" s="1" t="str">
        <f aca="false">IF(M60&gt; Statistics!$B$9, "High", IF(M60&lt; Statistics!$B$10, "Low", "Normal"))</f>
        <v>Normal</v>
      </c>
    </row>
    <row r="61" customFormat="false" ht="12.8" hidden="false" customHeight="false" outlineLevel="0" collapsed="false">
      <c r="A61" s="10" t="n">
        <v>45079.2083333333</v>
      </c>
      <c r="B61" s="5" t="n">
        <v>4297.75</v>
      </c>
      <c r="C61" s="5" t="n">
        <v>4229</v>
      </c>
      <c r="D61" s="5" t="n">
        <v>4288</v>
      </c>
      <c r="E61" s="7" t="n">
        <v>1955603</v>
      </c>
      <c r="F61" s="8" t="n">
        <f aca="false">LN(D61/D60)</f>
        <v>0.0140913557605097</v>
      </c>
      <c r="G61" s="1" t="str">
        <f aca="false">TEXT(A61,"ddd")</f>
        <v>Fri</v>
      </c>
      <c r="H61" s="1" t="str">
        <f aca="false">TEXT(A61,"MMM")</f>
        <v>Jun</v>
      </c>
      <c r="I61" s="3" t="n">
        <f aca="false">IF(F61&gt;0,1,IF(F61&lt;0,-1,0))</f>
        <v>1</v>
      </c>
      <c r="J61" s="1" t="n">
        <f aca="false">IF(I61=I60,J60+1,1)</f>
        <v>2</v>
      </c>
      <c r="K61" s="8" t="str">
        <f aca="false">IF(ABS(F61-Statistics!$B$2)&gt;2*Statistics!$B$4, "STRONG","")</f>
        <v/>
      </c>
      <c r="L61" s="8" t="str">
        <f aca="false">IF(K60="STRONG",F64,"")</f>
        <v/>
      </c>
      <c r="M61" s="9" t="n">
        <f aca="false">B61-C61</f>
        <v>68.75</v>
      </c>
      <c r="N61" s="1" t="str">
        <f aca="false">IF(M61&gt; Statistics!$B$9, "High", IF(M61&lt; Statistics!$B$10, "Low", "Normal"))</f>
        <v>Normal</v>
      </c>
    </row>
    <row r="62" customFormat="false" ht="12.8" hidden="false" customHeight="false" outlineLevel="0" collapsed="false">
      <c r="A62" s="10" t="n">
        <v>45082.2083333333</v>
      </c>
      <c r="B62" s="5" t="n">
        <v>4305.75</v>
      </c>
      <c r="C62" s="5" t="n">
        <v>4273</v>
      </c>
      <c r="D62" s="5" t="n">
        <v>4281</v>
      </c>
      <c r="E62" s="7" t="n">
        <v>1668759</v>
      </c>
      <c r="F62" s="8" t="n">
        <f aca="false">LN(D62/D61)</f>
        <v>-0.00163379660569178</v>
      </c>
      <c r="G62" s="1" t="str">
        <f aca="false">TEXT(A62,"ddd")</f>
        <v>Mon</v>
      </c>
      <c r="H62" s="1" t="str">
        <f aca="false">TEXT(A62,"MMM")</f>
        <v>Jun</v>
      </c>
      <c r="I62" s="3" t="n">
        <f aca="false">IF(F62&gt;0,1,IF(F62&lt;0,-1,0))</f>
        <v>-1</v>
      </c>
      <c r="J62" s="1" t="n">
        <f aca="false">IF(I62=I61,J61+1,1)</f>
        <v>1</v>
      </c>
      <c r="K62" s="8" t="str">
        <f aca="false">IF(ABS(F62-Statistics!$B$2)&gt;2*Statistics!$B$4, "STRONG","")</f>
        <v/>
      </c>
      <c r="L62" s="8" t="str">
        <f aca="false">IF(K61="STRONG",F65,"")</f>
        <v/>
      </c>
      <c r="M62" s="9" t="n">
        <f aca="false">B62-C62</f>
        <v>32.75</v>
      </c>
      <c r="N62" s="1" t="str">
        <f aca="false">IF(M62&gt; Statistics!$B$9, "High", IF(M62&lt; Statistics!$B$10, "Low", "Normal"))</f>
        <v>Low</v>
      </c>
    </row>
    <row r="63" customFormat="false" ht="12.8" hidden="false" customHeight="false" outlineLevel="0" collapsed="false">
      <c r="A63" s="10" t="n">
        <v>45083.2083333333</v>
      </c>
      <c r="B63" s="5" t="n">
        <v>4294.75</v>
      </c>
      <c r="C63" s="5" t="n">
        <v>4268.5</v>
      </c>
      <c r="D63" s="5" t="n">
        <v>4289.75</v>
      </c>
      <c r="E63" s="7" t="n">
        <v>1548125</v>
      </c>
      <c r="F63" s="8" t="n">
        <f aca="false">LN(D63/D62)</f>
        <v>0.00204182902078424</v>
      </c>
      <c r="G63" s="1" t="str">
        <f aca="false">TEXT(A63,"ddd")</f>
        <v>Tue</v>
      </c>
      <c r="H63" s="1" t="str">
        <f aca="false">TEXT(A63,"MMM")</f>
        <v>Jun</v>
      </c>
      <c r="I63" s="3" t="n">
        <f aca="false">IF(F63&gt;0,1,IF(F63&lt;0,-1,0))</f>
        <v>1</v>
      </c>
      <c r="J63" s="1" t="n">
        <f aca="false">IF(I63=I62,J62+1,1)</f>
        <v>1</v>
      </c>
      <c r="K63" s="8" t="str">
        <f aca="false">IF(ABS(F63-Statistics!$B$2)&gt;2*Statistics!$B$4, "STRONG","")</f>
        <v/>
      </c>
      <c r="L63" s="8" t="str">
        <f aca="false">IF(K62="STRONG",F66,"")</f>
        <v/>
      </c>
      <c r="M63" s="9" t="n">
        <f aca="false">B63-C63</f>
        <v>26.25</v>
      </c>
      <c r="N63" s="1" t="str">
        <f aca="false">IF(M63&gt; Statistics!$B$9, "High", IF(M63&lt; Statistics!$B$10, "Low", "Normal"))</f>
        <v>Low</v>
      </c>
    </row>
    <row r="64" customFormat="false" ht="12.8" hidden="false" customHeight="false" outlineLevel="0" collapsed="false">
      <c r="A64" s="10" t="n">
        <v>45084.2083333333</v>
      </c>
      <c r="B64" s="5" t="n">
        <v>4304.75</v>
      </c>
      <c r="C64" s="5" t="n">
        <v>4269.25</v>
      </c>
      <c r="D64" s="5" t="n">
        <v>4274.25</v>
      </c>
      <c r="E64" s="7" t="n">
        <v>1925195</v>
      </c>
      <c r="F64" s="8" t="n">
        <f aca="false">LN(D64/D63)</f>
        <v>-0.00361980778251183</v>
      </c>
      <c r="G64" s="1" t="str">
        <f aca="false">TEXT(A64,"ddd")</f>
        <v>Wed</v>
      </c>
      <c r="H64" s="1" t="str">
        <f aca="false">TEXT(A64,"MMM")</f>
        <v>Jun</v>
      </c>
      <c r="I64" s="3" t="n">
        <f aca="false">IF(F64&gt;0,1,IF(F64&lt;0,-1,0))</f>
        <v>-1</v>
      </c>
      <c r="J64" s="1" t="n">
        <f aca="false">IF(I64=I63,J63+1,1)</f>
        <v>1</v>
      </c>
      <c r="K64" s="8" t="str">
        <f aca="false">IF(ABS(F64-Statistics!$B$2)&gt;2*Statistics!$B$4, "STRONG","")</f>
        <v/>
      </c>
      <c r="L64" s="8" t="str">
        <f aca="false">IF(K63="STRONG",F67,"")</f>
        <v/>
      </c>
      <c r="M64" s="9" t="n">
        <f aca="false">B64-C64</f>
        <v>35.5</v>
      </c>
      <c r="N64" s="1" t="str">
        <f aca="false">IF(M64&gt; Statistics!$B$9, "High", IF(M64&lt; Statistics!$B$10, "Low", "Normal"))</f>
        <v>Low</v>
      </c>
    </row>
    <row r="65" customFormat="false" ht="12.8" hidden="false" customHeight="false" outlineLevel="0" collapsed="false">
      <c r="A65" s="10" t="n">
        <v>45085.2083333333</v>
      </c>
      <c r="B65" s="5" t="n">
        <v>4302.5</v>
      </c>
      <c r="C65" s="5" t="n">
        <v>4262.75</v>
      </c>
      <c r="D65" s="5" t="n">
        <v>4298.25</v>
      </c>
      <c r="E65" s="7" t="n">
        <v>1664333</v>
      </c>
      <c r="F65" s="8" t="n">
        <f aca="false">LN(D65/D64)</f>
        <v>0.00559931471673799</v>
      </c>
      <c r="G65" s="1" t="str">
        <f aca="false">TEXT(A65,"ddd")</f>
        <v>Thu</v>
      </c>
      <c r="H65" s="1" t="str">
        <f aca="false">TEXT(A65,"MMM")</f>
        <v>Jun</v>
      </c>
      <c r="I65" s="3" t="n">
        <f aca="false">IF(F65&gt;0,1,IF(F65&lt;0,-1,0))</f>
        <v>1</v>
      </c>
      <c r="J65" s="1" t="n">
        <f aca="false">IF(I65=I64,J64+1,1)</f>
        <v>1</v>
      </c>
      <c r="K65" s="8" t="str">
        <f aca="false">IF(ABS(F65-Statistics!$B$2)&gt;2*Statistics!$B$4, "STRONG","")</f>
        <v/>
      </c>
      <c r="L65" s="8" t="str">
        <f aca="false">IF(K64="STRONG",F68,"")</f>
        <v/>
      </c>
      <c r="M65" s="9" t="n">
        <f aca="false">B65-C65</f>
        <v>39.75</v>
      </c>
      <c r="N65" s="1" t="str">
        <f aca="false">IF(M65&gt; Statistics!$B$9, "High", IF(M65&lt; Statistics!$B$10, "Low", "Normal"))</f>
        <v>Normal</v>
      </c>
    </row>
    <row r="66" customFormat="false" ht="12.8" hidden="false" customHeight="false" outlineLevel="0" collapsed="false">
      <c r="A66" s="10" t="n">
        <v>45086.2083333333</v>
      </c>
      <c r="B66" s="5" t="n">
        <v>4325.5</v>
      </c>
      <c r="C66" s="5" t="n">
        <v>4284</v>
      </c>
      <c r="D66" s="5" t="n">
        <v>4304.75</v>
      </c>
      <c r="E66" s="7" t="n">
        <v>2176645</v>
      </c>
      <c r="F66" s="8" t="n">
        <f aca="false">LN(D66/D65)</f>
        <v>0.00151110106633877</v>
      </c>
      <c r="G66" s="1" t="str">
        <f aca="false">TEXT(A66,"ddd")</f>
        <v>Fri</v>
      </c>
      <c r="H66" s="1" t="str">
        <f aca="false">TEXT(A66,"MMM")</f>
        <v>Jun</v>
      </c>
      <c r="I66" s="3" t="n">
        <f aca="false">IF(F66&gt;0,1,IF(F66&lt;0,-1,0))</f>
        <v>1</v>
      </c>
      <c r="J66" s="1" t="n">
        <f aca="false">IF(I66=I65,J65+1,1)</f>
        <v>2</v>
      </c>
      <c r="K66" s="8" t="str">
        <f aca="false">IF(ABS(F66-Statistics!$B$2)&gt;2*Statistics!$B$4, "STRONG","")</f>
        <v/>
      </c>
      <c r="L66" s="8" t="str">
        <f aca="false">IF(K65="STRONG",F69,"")</f>
        <v/>
      </c>
      <c r="M66" s="9" t="n">
        <f aca="false">B66-C66</f>
        <v>41.5</v>
      </c>
      <c r="N66" s="1" t="str">
        <f aca="false">IF(M66&gt; Statistics!$B$9, "High", IF(M66&lt; Statistics!$B$10, "Low", "Normal"))</f>
        <v>Normal</v>
      </c>
    </row>
    <row r="67" customFormat="false" ht="12.8" hidden="false" customHeight="false" outlineLevel="0" collapsed="false">
      <c r="A67" s="10" t="n">
        <v>45089.2083333333</v>
      </c>
      <c r="B67" s="5" t="n">
        <v>4346.5</v>
      </c>
      <c r="C67" s="5" t="n">
        <v>4305.25</v>
      </c>
      <c r="D67" s="5" t="n">
        <v>4342.75</v>
      </c>
      <c r="E67" s="7" t="n">
        <v>1665175</v>
      </c>
      <c r="F67" s="8" t="n">
        <f aca="false">LN(D67/D66)</f>
        <v>0.00878872381573743</v>
      </c>
      <c r="G67" s="1" t="str">
        <f aca="false">TEXT(A67,"ddd")</f>
        <v>Mon</v>
      </c>
      <c r="H67" s="1" t="str">
        <f aca="false">TEXT(A67,"MMM")</f>
        <v>Jun</v>
      </c>
      <c r="I67" s="3" t="n">
        <f aca="false">IF(F67&gt;0,1,IF(F67&lt;0,-1,0))</f>
        <v>1</v>
      </c>
      <c r="J67" s="1" t="n">
        <f aca="false">IF(I67=I66,J66+1,1)</f>
        <v>3</v>
      </c>
      <c r="K67" s="8" t="str">
        <f aca="false">IF(ABS(F67-Statistics!$B$2)&gt;2*Statistics!$B$4, "STRONG","")</f>
        <v/>
      </c>
      <c r="L67" s="8" t="str">
        <f aca="false">IF(K66="STRONG",F70,"")</f>
        <v/>
      </c>
      <c r="M67" s="9" t="n">
        <f aca="false">B67-C67</f>
        <v>41.25</v>
      </c>
      <c r="N67" s="1" t="str">
        <f aca="false">IF(M67&gt; Statistics!$B$9, "High", IF(M67&lt; Statistics!$B$10, "Low", "Normal"))</f>
        <v>Normal</v>
      </c>
    </row>
    <row r="68" customFormat="false" ht="12.8" hidden="false" customHeight="false" outlineLevel="0" collapsed="false">
      <c r="A68" s="10" t="n">
        <v>45090.2083333333</v>
      </c>
      <c r="B68" s="5" t="n">
        <v>4377.75</v>
      </c>
      <c r="C68" s="5" t="n">
        <v>4335.75</v>
      </c>
      <c r="D68" s="5" t="n">
        <v>4371.75</v>
      </c>
      <c r="E68" s="7" t="n">
        <v>1317118</v>
      </c>
      <c r="F68" s="8" t="n">
        <f aca="false">LN(D68/D67)</f>
        <v>0.00665559861173607</v>
      </c>
      <c r="G68" s="1" t="str">
        <f aca="false">TEXT(A68,"ddd")</f>
        <v>Tue</v>
      </c>
      <c r="H68" s="1" t="str">
        <f aca="false">TEXT(A68,"MMM")</f>
        <v>Jun</v>
      </c>
      <c r="I68" s="3" t="n">
        <f aca="false">IF(F68&gt;0,1,IF(F68&lt;0,-1,0))</f>
        <v>1</v>
      </c>
      <c r="J68" s="1" t="n">
        <f aca="false">IF(I68=I67,J67+1,1)</f>
        <v>4</v>
      </c>
      <c r="K68" s="8" t="str">
        <f aca="false">IF(ABS(F68-Statistics!$B$2)&gt;2*Statistics!$B$4, "STRONG","")</f>
        <v/>
      </c>
      <c r="L68" s="8" t="str">
        <f aca="false">IF(K67="STRONG",F71,"")</f>
        <v/>
      </c>
      <c r="M68" s="9" t="n">
        <f aca="false">B68-C68</f>
        <v>42</v>
      </c>
      <c r="N68" s="1" t="str">
        <f aca="false">IF(M68&gt; Statistics!$B$9, "High", IF(M68&lt; Statistics!$B$10, "Low", "Normal"))</f>
        <v>Normal</v>
      </c>
    </row>
    <row r="69" customFormat="false" ht="12.8" hidden="false" customHeight="false" outlineLevel="0" collapsed="false">
      <c r="A69" s="10" t="n">
        <v>45091.2083333333</v>
      </c>
      <c r="B69" s="5" t="n">
        <v>4394.75</v>
      </c>
      <c r="C69" s="5" t="n">
        <v>4339.75</v>
      </c>
      <c r="D69" s="5" t="n">
        <v>4374.25</v>
      </c>
      <c r="E69" s="7" t="n">
        <v>758316</v>
      </c>
      <c r="F69" s="8" t="n">
        <f aca="false">LN(D69/D68)</f>
        <v>0.000571689930960342</v>
      </c>
      <c r="G69" s="1" t="str">
        <f aca="false">TEXT(A69,"ddd")</f>
        <v>Wed</v>
      </c>
      <c r="H69" s="1" t="str">
        <f aca="false">TEXT(A69,"MMM")</f>
        <v>Jun</v>
      </c>
      <c r="I69" s="3" t="n">
        <f aca="false">IF(F69&gt;0,1,IF(F69&lt;0,-1,0))</f>
        <v>1</v>
      </c>
      <c r="J69" s="1" t="n">
        <f aca="false">IF(I69=I68,J68+1,1)</f>
        <v>5</v>
      </c>
      <c r="K69" s="8" t="str">
        <f aca="false">IF(ABS(F69-Statistics!$B$2)&gt;2*Statistics!$B$4, "STRONG","")</f>
        <v/>
      </c>
      <c r="L69" s="8" t="str">
        <f aca="false">IF(K68="STRONG",F72,"")</f>
        <v/>
      </c>
      <c r="M69" s="9" t="n">
        <f aca="false">B69-C69</f>
        <v>55</v>
      </c>
      <c r="N69" s="1" t="str">
        <f aca="false">IF(M69&gt; Statistics!$B$9, "High", IF(M69&lt; Statistics!$B$10, "Low", "Normal"))</f>
        <v>Normal</v>
      </c>
    </row>
    <row r="70" customFormat="false" ht="12.8" hidden="false" customHeight="false" outlineLevel="0" collapsed="false">
      <c r="A70" s="10" t="n">
        <v>45092.2083333333</v>
      </c>
      <c r="B70" s="5" t="n">
        <v>4441</v>
      </c>
      <c r="C70" s="5" t="n">
        <v>4350</v>
      </c>
      <c r="D70" s="5" t="n">
        <v>4426.5</v>
      </c>
      <c r="E70" s="7" t="n">
        <v>486414</v>
      </c>
      <c r="F70" s="8" t="n">
        <f aca="false">LN(D70/D69)</f>
        <v>0.0118741275263745</v>
      </c>
      <c r="G70" s="1" t="str">
        <f aca="false">TEXT(A70,"ddd")</f>
        <v>Thu</v>
      </c>
      <c r="H70" s="1" t="str">
        <f aca="false">TEXT(A70,"MMM")</f>
        <v>Jun</v>
      </c>
      <c r="I70" s="3" t="n">
        <f aca="false">IF(F70&gt;0,1,IF(F70&lt;0,-1,0))</f>
        <v>1</v>
      </c>
      <c r="J70" s="1" t="n">
        <f aca="false">IF(I70=I69,J69+1,1)</f>
        <v>6</v>
      </c>
      <c r="K70" s="8" t="str">
        <f aca="false">IF(ABS(F70-Statistics!$B$2)&gt;2*Statistics!$B$4, "STRONG","")</f>
        <v/>
      </c>
      <c r="L70" s="8" t="str">
        <f aca="false">IF(K69="STRONG",F73,"")</f>
        <v/>
      </c>
      <c r="M70" s="9" t="n">
        <f aca="false">B70-C70</f>
        <v>91</v>
      </c>
      <c r="N70" s="1" t="str">
        <f aca="false">IF(M70&gt; Statistics!$B$9, "High", IF(M70&lt; Statistics!$B$10, "Low", "Normal"))</f>
        <v>High</v>
      </c>
    </row>
    <row r="71" customFormat="false" ht="12.8" hidden="false" customHeight="false" outlineLevel="0" collapsed="false">
      <c r="A71" s="10" t="n">
        <v>45093.2083333333</v>
      </c>
      <c r="B71" s="5" t="n">
        <v>4453.35</v>
      </c>
      <c r="C71" s="5" t="n">
        <v>4415.25</v>
      </c>
      <c r="D71" s="5" t="n">
        <v>4453.35</v>
      </c>
      <c r="E71" s="7" t="n">
        <v>1895105</v>
      </c>
      <c r="F71" s="8" t="n">
        <f aca="false">LN(D71/D70)</f>
        <v>0.00604741787939014</v>
      </c>
      <c r="G71" s="1" t="str">
        <f aca="false">TEXT(A71,"ddd")</f>
        <v>Fri</v>
      </c>
      <c r="H71" s="1" t="str">
        <f aca="false">TEXT(A71,"MMM")</f>
        <v>Jun</v>
      </c>
      <c r="I71" s="3" t="n">
        <f aca="false">IF(F71&gt;0,1,IF(F71&lt;0,-1,0))</f>
        <v>1</v>
      </c>
      <c r="J71" s="1" t="n">
        <f aca="false">IF(I71=I70,J70+1,1)</f>
        <v>7</v>
      </c>
      <c r="K71" s="8" t="str">
        <f aca="false">IF(ABS(F71-Statistics!$B$2)&gt;2*Statistics!$B$4, "STRONG","")</f>
        <v/>
      </c>
      <c r="L71" s="8" t="str">
        <f aca="false">IF(K70="STRONG",F74,"")</f>
        <v/>
      </c>
      <c r="M71" s="9" t="n">
        <f aca="false">B71-C71</f>
        <v>38.1000000000004</v>
      </c>
      <c r="N71" s="1" t="str">
        <f aca="false">IF(M71&gt; Statistics!$B$9, "High", IF(M71&lt; Statistics!$B$10, "Low", "Normal"))</f>
        <v>Normal</v>
      </c>
    </row>
    <row r="72" customFormat="false" ht="12.8" hidden="false" customHeight="false" outlineLevel="0" collapsed="false">
      <c r="A72" s="10" t="n">
        <v>45097.2083333333</v>
      </c>
      <c r="B72" s="5" t="n">
        <v>4462</v>
      </c>
      <c r="C72" s="5" t="n">
        <v>4410.5</v>
      </c>
      <c r="D72" s="5" t="n">
        <v>4434.75</v>
      </c>
      <c r="E72" s="7" t="n">
        <v>1540416</v>
      </c>
      <c r="F72" s="8" t="n">
        <f aca="false">LN(D72/D71)</f>
        <v>-0.00418537756144503</v>
      </c>
      <c r="G72" s="1" t="str">
        <f aca="false">TEXT(A72,"ddd")</f>
        <v>Tue</v>
      </c>
      <c r="H72" s="1" t="str">
        <f aca="false">TEXT(A72,"MMM")</f>
        <v>Jun</v>
      </c>
      <c r="I72" s="3" t="n">
        <f aca="false">IF(F72&gt;0,1,IF(F72&lt;0,-1,0))</f>
        <v>-1</v>
      </c>
      <c r="J72" s="1" t="n">
        <f aca="false">IF(I72=I71,J71+1,1)</f>
        <v>1</v>
      </c>
      <c r="K72" s="8" t="str">
        <f aca="false">IF(ABS(F72-Statistics!$B$2)&gt;2*Statistics!$B$4, "STRONG","")</f>
        <v/>
      </c>
      <c r="L72" s="8" t="str">
        <f aca="false">IF(K71="STRONG",F75,"")</f>
        <v/>
      </c>
      <c r="M72" s="9" t="n">
        <f aca="false">B72-C72</f>
        <v>51.5</v>
      </c>
      <c r="N72" s="1" t="str">
        <f aca="false">IF(M72&gt; Statistics!$B$9, "High", IF(M72&lt; Statistics!$B$10, "Low", "Normal"))</f>
        <v>Normal</v>
      </c>
    </row>
    <row r="73" customFormat="false" ht="12.8" hidden="false" customHeight="false" outlineLevel="0" collapsed="false">
      <c r="A73" s="10" t="n">
        <v>45098.2083333333</v>
      </c>
      <c r="B73" s="5" t="n">
        <v>4438.5</v>
      </c>
      <c r="C73" s="5" t="n">
        <v>4403.5</v>
      </c>
      <c r="D73" s="5" t="n">
        <v>4409.25</v>
      </c>
      <c r="E73" s="7" t="n">
        <v>1468258</v>
      </c>
      <c r="F73" s="8" t="n">
        <f aca="false">LN(D73/D72)</f>
        <v>-0.00576663741857496</v>
      </c>
      <c r="G73" s="1" t="str">
        <f aca="false">TEXT(A73,"ddd")</f>
        <v>Wed</v>
      </c>
      <c r="H73" s="1" t="str">
        <f aca="false">TEXT(A73,"MMM")</f>
        <v>Jun</v>
      </c>
      <c r="I73" s="3" t="n">
        <f aca="false">IF(F73&gt;0,1,IF(F73&lt;0,-1,0))</f>
        <v>-1</v>
      </c>
      <c r="J73" s="1" t="n">
        <f aca="false">IF(I73=I72,J72+1,1)</f>
        <v>2</v>
      </c>
      <c r="K73" s="8" t="str">
        <f aca="false">IF(ABS(F73-Statistics!$B$2)&gt;2*Statistics!$B$4, "STRONG","")</f>
        <v/>
      </c>
      <c r="L73" s="8" t="str">
        <f aca="false">IF(K72="STRONG",F76,"")</f>
        <v/>
      </c>
      <c r="M73" s="9" t="n">
        <f aca="false">B73-C73</f>
        <v>35</v>
      </c>
      <c r="N73" s="1" t="str">
        <f aca="false">IF(M73&gt; Statistics!$B$9, "High", IF(M73&lt; Statistics!$B$10, "Low", "Normal"))</f>
        <v>Low</v>
      </c>
    </row>
    <row r="74" customFormat="false" ht="12.8" hidden="false" customHeight="false" outlineLevel="0" collapsed="false">
      <c r="A74" s="10" t="n">
        <v>45099.2083333333</v>
      </c>
      <c r="B74" s="5" t="n">
        <v>4427</v>
      </c>
      <c r="C74" s="5" t="n">
        <v>4393</v>
      </c>
      <c r="D74" s="5" t="n">
        <v>4423.75</v>
      </c>
      <c r="E74" s="7" t="n">
        <v>1384002</v>
      </c>
      <c r="F74" s="8" t="n">
        <f aca="false">LN(D74/D73)</f>
        <v>0.00328314570919923</v>
      </c>
      <c r="G74" s="1" t="str">
        <f aca="false">TEXT(A74,"ddd")</f>
        <v>Thu</v>
      </c>
      <c r="H74" s="1" t="str">
        <f aca="false">TEXT(A74,"MMM")</f>
        <v>Jun</v>
      </c>
      <c r="I74" s="3" t="n">
        <f aca="false">IF(F74&gt;0,1,IF(F74&lt;0,-1,0))</f>
        <v>1</v>
      </c>
      <c r="J74" s="1" t="n">
        <f aca="false">IF(I74=I73,J73+1,1)</f>
        <v>1</v>
      </c>
      <c r="K74" s="8" t="str">
        <f aca="false">IF(ABS(F74-Statistics!$B$2)&gt;2*Statistics!$B$4, "STRONG","")</f>
        <v/>
      </c>
      <c r="L74" s="8" t="str">
        <f aca="false">IF(K73="STRONG",F77,"")</f>
        <v/>
      </c>
      <c r="M74" s="9" t="n">
        <f aca="false">B74-C74</f>
        <v>34</v>
      </c>
      <c r="N74" s="1" t="str">
        <f aca="false">IF(M74&gt; Statistics!$B$9, "High", IF(M74&lt; Statistics!$B$10, "Low", "Normal"))</f>
        <v>Low</v>
      </c>
    </row>
    <row r="75" customFormat="false" ht="12.8" hidden="false" customHeight="false" outlineLevel="0" collapsed="false">
      <c r="A75" s="10" t="n">
        <v>45100.2083333333</v>
      </c>
      <c r="B75" s="5" t="n">
        <v>4426.25</v>
      </c>
      <c r="C75" s="5" t="n">
        <v>4381.5</v>
      </c>
      <c r="D75" s="5" t="n">
        <v>4389</v>
      </c>
      <c r="E75" s="7" t="n">
        <v>1550992</v>
      </c>
      <c r="F75" s="8" t="n">
        <f aca="false">LN(D75/D74)</f>
        <v>-0.00788634197143914</v>
      </c>
      <c r="G75" s="1" t="str">
        <f aca="false">TEXT(A75,"ddd")</f>
        <v>Fri</v>
      </c>
      <c r="H75" s="1" t="str">
        <f aca="false">TEXT(A75,"MMM")</f>
        <v>Jun</v>
      </c>
      <c r="I75" s="3" t="n">
        <f aca="false">IF(F75&gt;0,1,IF(F75&lt;0,-1,0))</f>
        <v>-1</v>
      </c>
      <c r="J75" s="1" t="n">
        <f aca="false">IF(I75=I74,J74+1,1)</f>
        <v>1</v>
      </c>
      <c r="K75" s="8" t="str">
        <f aca="false">IF(ABS(F75-Statistics!$B$2)&gt;2*Statistics!$B$4, "STRONG","")</f>
        <v/>
      </c>
      <c r="L75" s="8" t="str">
        <f aca="false">IF(K74="STRONG",F78,"")</f>
        <v/>
      </c>
      <c r="M75" s="9" t="n">
        <f aca="false">B75-C75</f>
        <v>44.75</v>
      </c>
      <c r="N75" s="1" t="str">
        <f aca="false">IF(M75&gt; Statistics!$B$9, "High", IF(M75&lt; Statistics!$B$10, "Low", "Normal"))</f>
        <v>Normal</v>
      </c>
    </row>
    <row r="76" customFormat="false" ht="12.8" hidden="false" customHeight="false" outlineLevel="0" collapsed="false">
      <c r="A76" s="10" t="n">
        <v>45103.2083333333</v>
      </c>
      <c r="B76" s="5" t="n">
        <v>4403</v>
      </c>
      <c r="C76" s="5" t="n">
        <v>4368.5</v>
      </c>
      <c r="D76" s="5" t="n">
        <v>4370.25</v>
      </c>
      <c r="E76" s="7" t="n">
        <v>1622416</v>
      </c>
      <c r="F76" s="8" t="n">
        <f aca="false">LN(D76/D75)</f>
        <v>-0.00428119499694076</v>
      </c>
      <c r="G76" s="1" t="str">
        <f aca="false">TEXT(A76,"ddd")</f>
        <v>Mon</v>
      </c>
      <c r="H76" s="1" t="str">
        <f aca="false">TEXT(A76,"MMM")</f>
        <v>Jun</v>
      </c>
      <c r="I76" s="3" t="n">
        <f aca="false">IF(F76&gt;0,1,IF(F76&lt;0,-1,0))</f>
        <v>-1</v>
      </c>
      <c r="J76" s="1" t="n">
        <f aca="false">IF(I76=I75,J75+1,1)</f>
        <v>2</v>
      </c>
      <c r="K76" s="8" t="str">
        <f aca="false">IF(ABS(F76-Statistics!$B$2)&gt;2*Statistics!$B$4, "STRONG","")</f>
        <v/>
      </c>
      <c r="L76" s="8" t="str">
        <f aca="false">IF(K75="STRONG",F79,"")</f>
        <v/>
      </c>
      <c r="M76" s="9" t="n">
        <f aca="false">B76-C76</f>
        <v>34.5</v>
      </c>
      <c r="N76" s="1" t="str">
        <f aca="false">IF(M76&gt; Statistics!$B$9, "High", IF(M76&lt; Statistics!$B$10, "Low", "Normal"))</f>
        <v>Low</v>
      </c>
    </row>
    <row r="77" customFormat="false" ht="12.8" hidden="false" customHeight="false" outlineLevel="0" collapsed="false">
      <c r="A77" s="10" t="n">
        <v>45104.2083333333</v>
      </c>
      <c r="B77" s="5" t="n">
        <v>4424.75</v>
      </c>
      <c r="C77" s="5" t="n">
        <v>4371.5</v>
      </c>
      <c r="D77" s="5" t="n">
        <v>4418.75</v>
      </c>
      <c r="E77" s="7" t="n">
        <v>1512256</v>
      </c>
      <c r="F77" s="8" t="n">
        <f aca="false">LN(D77/D76)</f>
        <v>0.0110366349535895</v>
      </c>
      <c r="G77" s="1" t="str">
        <f aca="false">TEXT(A77,"ddd")</f>
        <v>Tue</v>
      </c>
      <c r="H77" s="1" t="str">
        <f aca="false">TEXT(A77,"MMM")</f>
        <v>Jun</v>
      </c>
      <c r="I77" s="3" t="n">
        <f aca="false">IF(F77&gt;0,1,IF(F77&lt;0,-1,0))</f>
        <v>1</v>
      </c>
      <c r="J77" s="1" t="n">
        <f aca="false">IF(I77=I76,J76+1,1)</f>
        <v>1</v>
      </c>
      <c r="K77" s="8" t="str">
        <f aca="false">IF(ABS(F77-Statistics!$B$2)&gt;2*Statistics!$B$4, "STRONG","")</f>
        <v/>
      </c>
      <c r="L77" s="8" t="str">
        <f aca="false">IF(K76="STRONG",F80,"")</f>
        <v/>
      </c>
      <c r="M77" s="9" t="n">
        <f aca="false">B77-C77</f>
        <v>53.25</v>
      </c>
      <c r="N77" s="1" t="str">
        <f aca="false">IF(M77&gt; Statistics!$B$9, "High", IF(M77&lt; Statistics!$B$10, "Low", "Normal"))</f>
        <v>Normal</v>
      </c>
    </row>
    <row r="78" customFormat="false" ht="12.8" hidden="false" customHeight="false" outlineLevel="0" collapsed="false">
      <c r="A78" s="10" t="n">
        <v>45105.2083333333</v>
      </c>
      <c r="B78" s="5" t="n">
        <v>4430.25</v>
      </c>
      <c r="C78" s="5" t="n">
        <v>4399.25</v>
      </c>
      <c r="D78" s="5" t="n">
        <v>4417.5</v>
      </c>
      <c r="E78" s="7" t="n">
        <v>1689461</v>
      </c>
      <c r="F78" s="8" t="n">
        <f aca="false">LN(D78/D77)</f>
        <v>-0.000282925451031456</v>
      </c>
      <c r="G78" s="1" t="str">
        <f aca="false">TEXT(A78,"ddd")</f>
        <v>Wed</v>
      </c>
      <c r="H78" s="1" t="str">
        <f aca="false">TEXT(A78,"MMM")</f>
        <v>Jun</v>
      </c>
      <c r="I78" s="3" t="n">
        <f aca="false">IF(F78&gt;0,1,IF(F78&lt;0,-1,0))</f>
        <v>-1</v>
      </c>
      <c r="J78" s="1" t="n">
        <f aca="false">IF(I78=I77,J77+1,1)</f>
        <v>1</v>
      </c>
      <c r="K78" s="8" t="str">
        <f aca="false">IF(ABS(F78-Statistics!$B$2)&gt;2*Statistics!$B$4, "STRONG","")</f>
        <v/>
      </c>
      <c r="L78" s="8" t="str">
        <f aca="false">IF(K77="STRONG",F81,"")</f>
        <v/>
      </c>
      <c r="M78" s="9" t="n">
        <f aca="false">B78-C78</f>
        <v>31</v>
      </c>
      <c r="N78" s="1" t="str">
        <f aca="false">IF(M78&gt; Statistics!$B$9, "High", IF(M78&lt; Statistics!$B$10, "Low", "Normal"))</f>
        <v>Low</v>
      </c>
    </row>
    <row r="79" customFormat="false" ht="12.8" hidden="false" customHeight="false" outlineLevel="0" collapsed="false">
      <c r="A79" s="10" t="n">
        <v>45106.2083333333</v>
      </c>
      <c r="B79" s="5" t="n">
        <v>4438</v>
      </c>
      <c r="C79" s="5" t="n">
        <v>4409.75</v>
      </c>
      <c r="D79" s="5" t="n">
        <v>4435.75</v>
      </c>
      <c r="E79" s="7" t="n">
        <v>1628750</v>
      </c>
      <c r="F79" s="8" t="n">
        <f aca="false">LN(D79/D78)</f>
        <v>0.00412278560983733</v>
      </c>
      <c r="G79" s="1" t="str">
        <f aca="false">TEXT(A79,"ddd")</f>
        <v>Thu</v>
      </c>
      <c r="H79" s="1" t="str">
        <f aca="false">TEXT(A79,"MMM")</f>
        <v>Jun</v>
      </c>
      <c r="I79" s="3" t="n">
        <f aca="false">IF(F79&gt;0,1,IF(F79&lt;0,-1,0))</f>
        <v>1</v>
      </c>
      <c r="J79" s="1" t="n">
        <f aca="false">IF(I79=I78,J78+1,1)</f>
        <v>1</v>
      </c>
      <c r="K79" s="8" t="str">
        <f aca="false">IF(ABS(F79-Statistics!$B$2)&gt;2*Statistics!$B$4, "STRONG","")</f>
        <v/>
      </c>
      <c r="L79" s="8" t="str">
        <f aca="false">IF(K78="STRONG",F82,"")</f>
        <v/>
      </c>
      <c r="M79" s="9" t="n">
        <f aca="false">B79-C79</f>
        <v>28.25</v>
      </c>
      <c r="N79" s="1" t="str">
        <f aca="false">IF(M79&gt; Statistics!$B$9, "High", IF(M79&lt; Statistics!$B$10, "Low", "Normal"))</f>
        <v>Low</v>
      </c>
    </row>
    <row r="80" customFormat="false" ht="12.8" hidden="false" customHeight="false" outlineLevel="0" collapsed="false">
      <c r="A80" s="10" t="n">
        <v>45107.2083333333</v>
      </c>
      <c r="B80" s="5" t="n">
        <v>4498</v>
      </c>
      <c r="C80" s="5" t="n">
        <v>4433</v>
      </c>
      <c r="D80" s="5" t="n">
        <v>4488.25</v>
      </c>
      <c r="E80" s="7" t="n">
        <v>1774940</v>
      </c>
      <c r="F80" s="8" t="n">
        <f aca="false">LN(D80/D79)</f>
        <v>0.0117661599472494</v>
      </c>
      <c r="G80" s="1" t="str">
        <f aca="false">TEXT(A80,"ddd")</f>
        <v>Fri</v>
      </c>
      <c r="H80" s="1" t="str">
        <f aca="false">TEXT(A80,"MMM")</f>
        <v>Jun</v>
      </c>
      <c r="I80" s="3" t="n">
        <f aca="false">IF(F80&gt;0,1,IF(F80&lt;0,-1,0))</f>
        <v>1</v>
      </c>
      <c r="J80" s="1" t="n">
        <f aca="false">IF(I80=I79,J79+1,1)</f>
        <v>2</v>
      </c>
      <c r="K80" s="8" t="str">
        <f aca="false">IF(ABS(F80-Statistics!$B$2)&gt;2*Statistics!$B$4, "STRONG","")</f>
        <v/>
      </c>
      <c r="L80" s="8" t="str">
        <f aca="false">IF(K79="STRONG",F83,"")</f>
        <v/>
      </c>
      <c r="M80" s="9" t="n">
        <f aca="false">B80-C80</f>
        <v>65</v>
      </c>
      <c r="N80" s="1" t="str">
        <f aca="false">IF(M80&gt; Statistics!$B$9, "High", IF(M80&lt; Statistics!$B$10, "Low", "Normal"))</f>
        <v>Normal</v>
      </c>
    </row>
    <row r="81" customFormat="false" ht="12.8" hidden="false" customHeight="false" outlineLevel="0" collapsed="false">
      <c r="A81" s="10" t="n">
        <v>45110.2083333333</v>
      </c>
      <c r="B81" s="5" t="n">
        <v>4494</v>
      </c>
      <c r="C81" s="5" t="n">
        <v>4479.5</v>
      </c>
      <c r="D81" s="5" t="n">
        <v>4492.25</v>
      </c>
      <c r="E81" s="7" t="n">
        <v>641289</v>
      </c>
      <c r="F81" s="8" t="n">
        <f aca="false">LN(D81/D80)</f>
        <v>0.00089081905562495</v>
      </c>
      <c r="G81" s="1" t="str">
        <f aca="false">TEXT(A81,"ddd")</f>
        <v>Mon</v>
      </c>
      <c r="H81" s="1" t="str">
        <f aca="false">TEXT(A81,"MMM")</f>
        <v>Jul</v>
      </c>
      <c r="I81" s="3" t="n">
        <f aca="false">IF(F81&gt;0,1,IF(F81&lt;0,-1,0))</f>
        <v>1</v>
      </c>
      <c r="J81" s="1" t="n">
        <f aca="false">IF(I81=I80,J80+1,1)</f>
        <v>3</v>
      </c>
      <c r="K81" s="8" t="str">
        <f aca="false">IF(ABS(F81-Statistics!$B$2)&gt;2*Statistics!$B$4, "STRONG","")</f>
        <v/>
      </c>
      <c r="L81" s="8" t="str">
        <f aca="false">IF(K80="STRONG",F84,"")</f>
        <v/>
      </c>
      <c r="M81" s="9" t="n">
        <f aca="false">B81-C81</f>
        <v>14.5</v>
      </c>
      <c r="N81" s="1" t="str">
        <f aca="false">IF(M81&gt; Statistics!$B$9, "High", IF(M81&lt; Statistics!$B$10, "Low", "Normal"))</f>
        <v>Low</v>
      </c>
    </row>
    <row r="82" customFormat="false" ht="12.8" hidden="false" customHeight="false" outlineLevel="0" collapsed="false">
      <c r="A82" s="10" t="n">
        <v>45112.2083333333</v>
      </c>
      <c r="B82" s="5" t="n">
        <v>4493.75</v>
      </c>
      <c r="C82" s="5" t="n">
        <v>4466.25</v>
      </c>
      <c r="D82" s="5" t="n">
        <v>4483.75</v>
      </c>
      <c r="E82" s="7" t="n">
        <v>1193759</v>
      </c>
      <c r="F82" s="8" t="n">
        <f aca="false">LN(D82/D81)</f>
        <v>-0.00189393996007071</v>
      </c>
      <c r="G82" s="1" t="str">
        <f aca="false">TEXT(A82,"ddd")</f>
        <v>Wed</v>
      </c>
      <c r="H82" s="1" t="str">
        <f aca="false">TEXT(A82,"MMM")</f>
        <v>Jul</v>
      </c>
      <c r="I82" s="3" t="n">
        <f aca="false">IF(F82&gt;0,1,IF(F82&lt;0,-1,0))</f>
        <v>-1</v>
      </c>
      <c r="J82" s="1" t="n">
        <f aca="false">IF(I82=I81,J81+1,1)</f>
        <v>1</v>
      </c>
      <c r="K82" s="8" t="str">
        <f aca="false">IF(ABS(F82-Statistics!$B$2)&gt;2*Statistics!$B$4, "STRONG","")</f>
        <v/>
      </c>
      <c r="L82" s="8" t="str">
        <f aca="false">IF(K81="STRONG",F85,"")</f>
        <v/>
      </c>
      <c r="M82" s="9" t="n">
        <f aca="false">B82-C82</f>
        <v>27.5</v>
      </c>
      <c r="N82" s="1" t="str">
        <f aca="false">IF(M82&gt; Statistics!$B$9, "High", IF(M82&lt; Statistics!$B$10, "Low", "Normal"))</f>
        <v>Low</v>
      </c>
    </row>
    <row r="83" customFormat="false" ht="12.8" hidden="false" customHeight="false" outlineLevel="0" collapsed="false">
      <c r="A83" s="10" t="n">
        <v>45113.2083333333</v>
      </c>
      <c r="B83" s="5" t="n">
        <v>4483.5</v>
      </c>
      <c r="C83" s="5" t="n">
        <v>4419.5</v>
      </c>
      <c r="D83" s="5" t="n">
        <v>4447</v>
      </c>
      <c r="E83" s="7" t="n">
        <v>1741520</v>
      </c>
      <c r="F83" s="8" t="n">
        <f aca="false">LN(D83/D82)</f>
        <v>-0.00823003833579587</v>
      </c>
      <c r="G83" s="1" t="str">
        <f aca="false">TEXT(A83,"ddd")</f>
        <v>Thu</v>
      </c>
      <c r="H83" s="1" t="str">
        <f aca="false">TEXT(A83,"MMM")</f>
        <v>Jul</v>
      </c>
      <c r="I83" s="3" t="n">
        <f aca="false">IF(F83&gt;0,1,IF(F83&lt;0,-1,0))</f>
        <v>-1</v>
      </c>
      <c r="J83" s="1" t="n">
        <f aca="false">IF(I83=I82,J82+1,1)</f>
        <v>2</v>
      </c>
      <c r="K83" s="8" t="str">
        <f aca="false">IF(ABS(F83-Statistics!$B$2)&gt;2*Statistics!$B$4, "STRONG","")</f>
        <v/>
      </c>
      <c r="L83" s="8" t="str">
        <f aca="false">IF(K82="STRONG",F86,"")</f>
        <v/>
      </c>
      <c r="M83" s="9" t="n">
        <f aca="false">B83-C83</f>
        <v>64</v>
      </c>
      <c r="N83" s="1" t="str">
        <f aca="false">IF(M83&gt; Statistics!$B$9, "High", IF(M83&lt; Statistics!$B$10, "Low", "Normal"))</f>
        <v>Normal</v>
      </c>
    </row>
    <row r="84" customFormat="false" ht="12.8" hidden="false" customHeight="false" outlineLevel="0" collapsed="false">
      <c r="A84" s="10" t="n">
        <v>45114.2083333333</v>
      </c>
      <c r="B84" s="5" t="n">
        <v>4476</v>
      </c>
      <c r="C84" s="5" t="n">
        <v>4431.5</v>
      </c>
      <c r="D84" s="5" t="n">
        <v>4434</v>
      </c>
      <c r="E84" s="7" t="n">
        <v>1691644</v>
      </c>
      <c r="F84" s="8" t="n">
        <f aca="false">LN(D84/D83)</f>
        <v>-0.00292760033443962</v>
      </c>
      <c r="G84" s="1" t="str">
        <f aca="false">TEXT(A84,"ddd")</f>
        <v>Fri</v>
      </c>
      <c r="H84" s="1" t="str">
        <f aca="false">TEXT(A84,"MMM")</f>
        <v>Jul</v>
      </c>
      <c r="I84" s="3" t="n">
        <f aca="false">IF(F84&gt;0,1,IF(F84&lt;0,-1,0))</f>
        <v>-1</v>
      </c>
      <c r="J84" s="1" t="n">
        <f aca="false">IF(I84=I83,J83+1,1)</f>
        <v>3</v>
      </c>
      <c r="K84" s="8" t="str">
        <f aca="false">IF(ABS(F84-Statistics!$B$2)&gt;2*Statistics!$B$4, "STRONG","")</f>
        <v/>
      </c>
      <c r="L84" s="8" t="str">
        <f aca="false">IF(K83="STRONG",F87,"")</f>
        <v/>
      </c>
      <c r="M84" s="9" t="n">
        <f aca="false">B84-C84</f>
        <v>44.5</v>
      </c>
      <c r="N84" s="1" t="str">
        <f aca="false">IF(M84&gt; Statistics!$B$9, "High", IF(M84&lt; Statistics!$B$10, "Low", "Normal"))</f>
        <v>Normal</v>
      </c>
    </row>
    <row r="85" customFormat="false" ht="12.8" hidden="false" customHeight="false" outlineLevel="0" collapsed="false">
      <c r="A85" s="10" t="n">
        <v>45117.2083333333</v>
      </c>
      <c r="B85" s="5" t="n">
        <v>4448.25</v>
      </c>
      <c r="C85" s="5" t="n">
        <v>4411.25</v>
      </c>
      <c r="D85" s="5" t="n">
        <v>4444.25</v>
      </c>
      <c r="E85" s="7" t="n">
        <v>1361155</v>
      </c>
      <c r="F85" s="8" t="n">
        <f aca="false">LN(D85/D84)</f>
        <v>0.00230901462653802</v>
      </c>
      <c r="G85" s="1" t="str">
        <f aca="false">TEXT(A85,"ddd")</f>
        <v>Mon</v>
      </c>
      <c r="H85" s="1" t="str">
        <f aca="false">TEXT(A85,"MMM")</f>
        <v>Jul</v>
      </c>
      <c r="I85" s="3" t="n">
        <f aca="false">IF(F85&gt;0,1,IF(F85&lt;0,-1,0))</f>
        <v>1</v>
      </c>
      <c r="J85" s="1" t="n">
        <f aca="false">IF(I85=I84,J84+1,1)</f>
        <v>1</v>
      </c>
      <c r="K85" s="8" t="str">
        <f aca="false">IF(ABS(F85-Statistics!$B$2)&gt;2*Statistics!$B$4, "STRONG","")</f>
        <v/>
      </c>
      <c r="L85" s="8" t="str">
        <f aca="false">IF(K84="STRONG",F88,"")</f>
        <v/>
      </c>
      <c r="M85" s="9" t="n">
        <f aca="false">B85-C85</f>
        <v>37</v>
      </c>
      <c r="N85" s="1" t="str">
        <f aca="false">IF(M85&gt; Statistics!$B$9, "High", IF(M85&lt; Statistics!$B$10, "Low", "Normal"))</f>
        <v>Low</v>
      </c>
    </row>
    <row r="86" customFormat="false" ht="12.8" hidden="false" customHeight="false" outlineLevel="0" collapsed="false">
      <c r="A86" s="10" t="n">
        <v>45118.2083333333</v>
      </c>
      <c r="B86" s="5" t="n">
        <v>4478.5</v>
      </c>
      <c r="C86" s="5" t="n">
        <v>4439</v>
      </c>
      <c r="D86" s="5" t="n">
        <v>4473.5</v>
      </c>
      <c r="E86" s="7" t="n">
        <v>1340232</v>
      </c>
      <c r="F86" s="8" t="n">
        <f aca="false">LN(D86/D85)</f>
        <v>0.00655997418485578</v>
      </c>
      <c r="G86" s="1" t="str">
        <f aca="false">TEXT(A86,"ddd")</f>
        <v>Tue</v>
      </c>
      <c r="H86" s="1" t="str">
        <f aca="false">TEXT(A86,"MMM")</f>
        <v>Jul</v>
      </c>
      <c r="I86" s="3" t="n">
        <f aca="false">IF(F86&gt;0,1,IF(F86&lt;0,-1,0))</f>
        <v>1</v>
      </c>
      <c r="J86" s="1" t="n">
        <f aca="false">IF(I86=I85,J85+1,1)</f>
        <v>2</v>
      </c>
      <c r="K86" s="8" t="str">
        <f aca="false">IF(ABS(F86-Statistics!$B$2)&gt;2*Statistics!$B$4, "STRONG","")</f>
        <v/>
      </c>
      <c r="L86" s="8" t="str">
        <f aca="false">IF(K85="STRONG",F89,"")</f>
        <v/>
      </c>
      <c r="M86" s="9" t="n">
        <f aca="false">B86-C86</f>
        <v>39.5</v>
      </c>
      <c r="N86" s="1" t="str">
        <f aca="false">IF(M86&gt; Statistics!$B$9, "High", IF(M86&lt; Statistics!$B$10, "Low", "Normal"))</f>
        <v>Normal</v>
      </c>
    </row>
    <row r="87" customFormat="false" ht="12.8" hidden="false" customHeight="false" outlineLevel="0" collapsed="false">
      <c r="A87" s="10" t="n">
        <v>45119.2083333333</v>
      </c>
      <c r="B87" s="5" t="n">
        <v>4523.75</v>
      </c>
      <c r="C87" s="5" t="n">
        <v>4470</v>
      </c>
      <c r="D87" s="5" t="n">
        <v>4507.5</v>
      </c>
      <c r="E87" s="7" t="n">
        <v>1784296</v>
      </c>
      <c r="F87" s="8" t="n">
        <f aca="false">LN(D87/D86)</f>
        <v>0.00757157608982156</v>
      </c>
      <c r="G87" s="1" t="str">
        <f aca="false">TEXT(A87,"ddd")</f>
        <v>Wed</v>
      </c>
      <c r="H87" s="1" t="str">
        <f aca="false">TEXT(A87,"MMM")</f>
        <v>Jul</v>
      </c>
      <c r="I87" s="3" t="n">
        <f aca="false">IF(F87&gt;0,1,IF(F87&lt;0,-1,0))</f>
        <v>1</v>
      </c>
      <c r="J87" s="1" t="n">
        <f aca="false">IF(I87=I86,J86+1,1)</f>
        <v>3</v>
      </c>
      <c r="K87" s="8" t="str">
        <f aca="false">IF(ABS(F87-Statistics!$B$2)&gt;2*Statistics!$B$4, "STRONG","")</f>
        <v/>
      </c>
      <c r="L87" s="8" t="str">
        <f aca="false">IF(K86="STRONG",F90,"")</f>
        <v/>
      </c>
      <c r="M87" s="9" t="n">
        <f aca="false">B87-C87</f>
        <v>53.75</v>
      </c>
      <c r="N87" s="1" t="str">
        <f aca="false">IF(M87&gt; Statistics!$B$9, "High", IF(M87&lt; Statistics!$B$10, "Low", "Normal"))</f>
        <v>Normal</v>
      </c>
    </row>
    <row r="88" customFormat="false" ht="12.8" hidden="false" customHeight="false" outlineLevel="0" collapsed="false">
      <c r="A88" s="10" t="n">
        <v>45120.2083333333</v>
      </c>
      <c r="B88" s="5" t="n">
        <v>4551.5</v>
      </c>
      <c r="C88" s="5" t="n">
        <v>4509.25</v>
      </c>
      <c r="D88" s="5" t="n">
        <v>4543.5</v>
      </c>
      <c r="E88" s="7" t="n">
        <v>1158193</v>
      </c>
      <c r="F88" s="8" t="n">
        <f aca="false">LN(D88/D87)</f>
        <v>0.00795496405792943</v>
      </c>
      <c r="G88" s="1" t="str">
        <f aca="false">TEXT(A88,"ddd")</f>
        <v>Thu</v>
      </c>
      <c r="H88" s="1" t="str">
        <f aca="false">TEXT(A88,"MMM")</f>
        <v>Jul</v>
      </c>
      <c r="I88" s="3" t="n">
        <f aca="false">IF(F88&gt;0,1,IF(F88&lt;0,-1,0))</f>
        <v>1</v>
      </c>
      <c r="J88" s="1" t="n">
        <f aca="false">IF(I88=I87,J87+1,1)</f>
        <v>4</v>
      </c>
      <c r="K88" s="8" t="str">
        <f aca="false">IF(ABS(F88-Statistics!$B$2)&gt;2*Statistics!$B$4, "STRONG","")</f>
        <v/>
      </c>
      <c r="L88" s="8" t="str">
        <f aca="false">IF(K87="STRONG",F91,"")</f>
        <v/>
      </c>
      <c r="M88" s="9" t="n">
        <f aca="false">B88-C88</f>
        <v>42.25</v>
      </c>
      <c r="N88" s="1" t="str">
        <f aca="false">IF(M88&gt; Statistics!$B$9, "High", IF(M88&lt; Statistics!$B$10, "Low", "Normal"))</f>
        <v>Normal</v>
      </c>
    </row>
    <row r="89" customFormat="false" ht="12.8" hidden="false" customHeight="false" outlineLevel="0" collapsed="false">
      <c r="A89" s="10" t="n">
        <v>45121.2083333333</v>
      </c>
      <c r="B89" s="5" t="n">
        <v>4560.5</v>
      </c>
      <c r="C89" s="5" t="n">
        <v>4531</v>
      </c>
      <c r="D89" s="5" t="n">
        <v>4536.75</v>
      </c>
      <c r="E89" s="7" t="n">
        <v>1381069</v>
      </c>
      <c r="F89" s="8" t="n">
        <f aca="false">LN(D89/D88)</f>
        <v>-0.00148674348026841</v>
      </c>
      <c r="G89" s="1" t="str">
        <f aca="false">TEXT(A89,"ddd")</f>
        <v>Fri</v>
      </c>
      <c r="H89" s="1" t="str">
        <f aca="false">TEXT(A89,"MMM")</f>
        <v>Jul</v>
      </c>
      <c r="I89" s="3" t="n">
        <f aca="false">IF(F89&gt;0,1,IF(F89&lt;0,-1,0))</f>
        <v>-1</v>
      </c>
      <c r="J89" s="1" t="n">
        <f aca="false">IF(I89=I88,J88+1,1)</f>
        <v>1</v>
      </c>
      <c r="K89" s="8" t="str">
        <f aca="false">IF(ABS(F89-Statistics!$B$2)&gt;2*Statistics!$B$4, "STRONG","")</f>
        <v/>
      </c>
      <c r="L89" s="8" t="str">
        <f aca="false">IF(K88="STRONG",F92,"")</f>
        <v/>
      </c>
      <c r="M89" s="9" t="n">
        <f aca="false">B89-C89</f>
        <v>29.5</v>
      </c>
      <c r="N89" s="1" t="str">
        <f aca="false">IF(M89&gt; Statistics!$B$9, "High", IF(M89&lt; Statistics!$B$10, "Low", "Normal"))</f>
        <v>Low</v>
      </c>
    </row>
    <row r="90" customFormat="false" ht="12.8" hidden="false" customHeight="false" outlineLevel="0" collapsed="false">
      <c r="A90" s="10" t="n">
        <v>45124.2083333333</v>
      </c>
      <c r="B90" s="5" t="n">
        <v>4565.75</v>
      </c>
      <c r="C90" s="5" t="n">
        <v>4528</v>
      </c>
      <c r="D90" s="5" t="n">
        <v>4553.75</v>
      </c>
      <c r="E90" s="7" t="n">
        <v>1057965</v>
      </c>
      <c r="F90" s="8" t="n">
        <f aca="false">LN(D90/D89)</f>
        <v>0.00374017266764021</v>
      </c>
      <c r="G90" s="1" t="str">
        <f aca="false">TEXT(A90,"ddd")</f>
        <v>Mon</v>
      </c>
      <c r="H90" s="1" t="str">
        <f aca="false">TEXT(A90,"MMM")</f>
        <v>Jul</v>
      </c>
      <c r="I90" s="3" t="n">
        <f aca="false">IF(F90&gt;0,1,IF(F90&lt;0,-1,0))</f>
        <v>1</v>
      </c>
      <c r="J90" s="1" t="n">
        <f aca="false">IF(I90=I89,J89+1,1)</f>
        <v>1</v>
      </c>
      <c r="K90" s="8" t="str">
        <f aca="false">IF(ABS(F90-Statistics!$B$2)&gt;2*Statistics!$B$4, "STRONG","")</f>
        <v/>
      </c>
      <c r="L90" s="8" t="str">
        <f aca="false">IF(K89="STRONG",F93,"")</f>
        <v/>
      </c>
      <c r="M90" s="9" t="n">
        <f aca="false">B90-C90</f>
        <v>37.75</v>
      </c>
      <c r="N90" s="1" t="str">
        <f aca="false">IF(M90&gt; Statistics!$B$9, "High", IF(M90&lt; Statistics!$B$10, "Low", "Normal"))</f>
        <v>Normal</v>
      </c>
    </row>
    <row r="91" customFormat="false" ht="12.8" hidden="false" customHeight="false" outlineLevel="0" collapsed="false">
      <c r="A91" s="10" t="n">
        <v>45125.2083333333</v>
      </c>
      <c r="B91" s="5" t="n">
        <v>4594.5</v>
      </c>
      <c r="C91" s="5" t="n">
        <v>4544.75</v>
      </c>
      <c r="D91" s="5" t="n">
        <v>4587.75</v>
      </c>
      <c r="E91" s="7" t="n">
        <v>1301460</v>
      </c>
      <c r="F91" s="8" t="n">
        <f aca="false">LN(D91/D90)</f>
        <v>0.00743863846801037</v>
      </c>
      <c r="G91" s="1" t="str">
        <f aca="false">TEXT(A91,"ddd")</f>
        <v>Tue</v>
      </c>
      <c r="H91" s="1" t="str">
        <f aca="false">TEXT(A91,"MMM")</f>
        <v>Jul</v>
      </c>
      <c r="I91" s="3" t="n">
        <f aca="false">IF(F91&gt;0,1,IF(F91&lt;0,-1,0))</f>
        <v>1</v>
      </c>
      <c r="J91" s="1" t="n">
        <f aca="false">IF(I91=I90,J90+1,1)</f>
        <v>2</v>
      </c>
      <c r="K91" s="8" t="str">
        <f aca="false">IF(ABS(F91-Statistics!$B$2)&gt;2*Statistics!$B$4, "STRONG","")</f>
        <v/>
      </c>
      <c r="L91" s="8" t="str">
        <f aca="false">IF(K90="STRONG",F94,"")</f>
        <v/>
      </c>
      <c r="M91" s="9" t="n">
        <f aca="false">B91-C91</f>
        <v>49.75</v>
      </c>
      <c r="N91" s="1" t="str">
        <f aca="false">IF(M91&gt; Statistics!$B$9, "High", IF(M91&lt; Statistics!$B$10, "Low", "Normal"))</f>
        <v>Normal</v>
      </c>
    </row>
    <row r="92" customFormat="false" ht="12.8" hidden="false" customHeight="false" outlineLevel="0" collapsed="false">
      <c r="A92" s="10" t="n">
        <v>45126.2083333333</v>
      </c>
      <c r="B92" s="5" t="n">
        <v>4609.25</v>
      </c>
      <c r="C92" s="5" t="n">
        <v>4582.25</v>
      </c>
      <c r="D92" s="5" t="n">
        <v>4597</v>
      </c>
      <c r="E92" s="7" t="n">
        <v>1538747</v>
      </c>
      <c r="F92" s="8" t="n">
        <f aca="false">LN(D92/D91)</f>
        <v>0.00201420901544404</v>
      </c>
      <c r="G92" s="1" t="str">
        <f aca="false">TEXT(A92,"ddd")</f>
        <v>Wed</v>
      </c>
      <c r="H92" s="1" t="str">
        <f aca="false">TEXT(A92,"MMM")</f>
        <v>Jul</v>
      </c>
      <c r="I92" s="3" t="n">
        <f aca="false">IF(F92&gt;0,1,IF(F92&lt;0,-1,0))</f>
        <v>1</v>
      </c>
      <c r="J92" s="1" t="n">
        <f aca="false">IF(I92=I91,J91+1,1)</f>
        <v>3</v>
      </c>
      <c r="K92" s="8" t="str">
        <f aca="false">IF(ABS(F92-Statistics!$B$2)&gt;2*Statistics!$B$4, "STRONG","")</f>
        <v/>
      </c>
      <c r="L92" s="8" t="str">
        <f aca="false">IF(K91="STRONG",F95,"")</f>
        <v/>
      </c>
      <c r="M92" s="9" t="n">
        <f aca="false">B92-C92</f>
        <v>27</v>
      </c>
      <c r="N92" s="1" t="str">
        <f aca="false">IF(M92&gt; Statistics!$B$9, "High", IF(M92&lt; Statistics!$B$10, "Low", "Normal"))</f>
        <v>Low</v>
      </c>
    </row>
    <row r="93" customFormat="false" ht="12.8" hidden="false" customHeight="false" outlineLevel="0" collapsed="false">
      <c r="A93" s="10" t="n">
        <v>45127.2083333333</v>
      </c>
      <c r="B93" s="5" t="n">
        <v>4594.25</v>
      </c>
      <c r="C93" s="5" t="n">
        <v>4557.25</v>
      </c>
      <c r="D93" s="5" t="n">
        <v>4565.5</v>
      </c>
      <c r="E93" s="7" t="n">
        <v>1527727</v>
      </c>
      <c r="F93" s="8" t="n">
        <f aca="false">LN(D93/D92)</f>
        <v>-0.00687587974983314</v>
      </c>
      <c r="G93" s="1" t="str">
        <f aca="false">TEXT(A93,"ddd")</f>
        <v>Thu</v>
      </c>
      <c r="H93" s="1" t="str">
        <f aca="false">TEXT(A93,"MMM")</f>
        <v>Jul</v>
      </c>
      <c r="I93" s="3" t="n">
        <f aca="false">IF(F93&gt;0,1,IF(F93&lt;0,-1,0))</f>
        <v>-1</v>
      </c>
      <c r="J93" s="1" t="n">
        <f aca="false">IF(I93=I92,J92+1,1)</f>
        <v>1</v>
      </c>
      <c r="K93" s="8" t="str">
        <f aca="false">IF(ABS(F93-Statistics!$B$2)&gt;2*Statistics!$B$4, "STRONG","")</f>
        <v/>
      </c>
      <c r="L93" s="8" t="str">
        <f aca="false">IF(K92="STRONG",F96,"")</f>
        <v/>
      </c>
      <c r="M93" s="9" t="n">
        <f aca="false">B93-C93</f>
        <v>37</v>
      </c>
      <c r="N93" s="1" t="str">
        <f aca="false">IF(M93&gt; Statistics!$B$9, "High", IF(M93&lt; Statistics!$B$10, "Low", "Normal"))</f>
        <v>Low</v>
      </c>
    </row>
    <row r="94" customFormat="false" ht="12.8" hidden="false" customHeight="false" outlineLevel="0" collapsed="false">
      <c r="A94" s="10" t="n">
        <v>45128.2083333333</v>
      </c>
      <c r="B94" s="5" t="n">
        <v>4590</v>
      </c>
      <c r="C94" s="5" t="n">
        <v>4561.75</v>
      </c>
      <c r="D94" s="5" t="n">
        <v>4564.75</v>
      </c>
      <c r="E94" s="7" t="n">
        <v>1432643</v>
      </c>
      <c r="F94" s="8" t="n">
        <f aca="false">LN(D94/D93)</f>
        <v>-0.000164289039552452</v>
      </c>
      <c r="G94" s="1" t="str">
        <f aca="false">TEXT(A94,"ddd")</f>
        <v>Fri</v>
      </c>
      <c r="H94" s="1" t="str">
        <f aca="false">TEXT(A94,"MMM")</f>
        <v>Jul</v>
      </c>
      <c r="I94" s="3" t="n">
        <f aca="false">IF(F94&gt;0,1,IF(F94&lt;0,-1,0))</f>
        <v>-1</v>
      </c>
      <c r="J94" s="1" t="n">
        <f aca="false">IF(I94=I93,J93+1,1)</f>
        <v>2</v>
      </c>
      <c r="K94" s="8" t="str">
        <f aca="false">IF(ABS(F94-Statistics!$B$2)&gt;2*Statistics!$B$4, "STRONG","")</f>
        <v/>
      </c>
      <c r="L94" s="8" t="str">
        <f aca="false">IF(K93="STRONG",F97,"")</f>
        <v/>
      </c>
      <c r="M94" s="9" t="n">
        <f aca="false">B94-C94</f>
        <v>28.25</v>
      </c>
      <c r="N94" s="1" t="str">
        <f aca="false">IF(M94&gt; Statistics!$B$9, "High", IF(M94&lt; Statistics!$B$10, "Low", "Normal"))</f>
        <v>Low</v>
      </c>
    </row>
    <row r="95" customFormat="false" ht="12.8" hidden="false" customHeight="false" outlineLevel="0" collapsed="false">
      <c r="A95" s="10" t="n">
        <v>45131.2083333333</v>
      </c>
      <c r="B95" s="5" t="n">
        <v>4592.5</v>
      </c>
      <c r="C95" s="5" t="n">
        <v>4560</v>
      </c>
      <c r="D95" s="5" t="n">
        <v>4583.5</v>
      </c>
      <c r="E95" s="7" t="n">
        <v>1203661</v>
      </c>
      <c r="F95" s="8" t="n">
        <f aca="false">LN(D95/D94)</f>
        <v>0.00409915038498806</v>
      </c>
      <c r="G95" s="1" t="str">
        <f aca="false">TEXT(A95,"ddd")</f>
        <v>Mon</v>
      </c>
      <c r="H95" s="1" t="str">
        <f aca="false">TEXT(A95,"MMM")</f>
        <v>Jul</v>
      </c>
      <c r="I95" s="3" t="n">
        <f aca="false">IF(F95&gt;0,1,IF(F95&lt;0,-1,0))</f>
        <v>1</v>
      </c>
      <c r="J95" s="1" t="n">
        <f aca="false">IF(I95=I94,J94+1,1)</f>
        <v>1</v>
      </c>
      <c r="K95" s="8" t="str">
        <f aca="false">IF(ABS(F95-Statistics!$B$2)&gt;2*Statistics!$B$4, "STRONG","")</f>
        <v/>
      </c>
      <c r="L95" s="8" t="str">
        <f aca="false">IF(K94="STRONG",F98,"")</f>
        <v/>
      </c>
      <c r="M95" s="9" t="n">
        <f aca="false">B95-C95</f>
        <v>32.5</v>
      </c>
      <c r="N95" s="1" t="str">
        <f aca="false">IF(M95&gt; Statistics!$B$9, "High", IF(M95&lt; Statistics!$B$10, "Low", "Normal"))</f>
        <v>Low</v>
      </c>
    </row>
    <row r="96" customFormat="false" ht="12.8" hidden="false" customHeight="false" outlineLevel="0" collapsed="false">
      <c r="A96" s="10" t="n">
        <v>45132.2083333333</v>
      </c>
      <c r="B96" s="5" t="n">
        <v>4608.75</v>
      </c>
      <c r="C96" s="5" t="n">
        <v>4579.25</v>
      </c>
      <c r="D96" s="5" t="n">
        <v>4596</v>
      </c>
      <c r="E96" s="7" t="n">
        <v>1219737</v>
      </c>
      <c r="F96" s="8" t="n">
        <f aca="false">LN(D96/D95)</f>
        <v>0.00272346156681592</v>
      </c>
      <c r="G96" s="1" t="str">
        <f aca="false">TEXT(A96,"ddd")</f>
        <v>Tue</v>
      </c>
      <c r="H96" s="1" t="str">
        <f aca="false">TEXT(A96,"MMM")</f>
        <v>Jul</v>
      </c>
      <c r="I96" s="3" t="n">
        <f aca="false">IF(F96&gt;0,1,IF(F96&lt;0,-1,0))</f>
        <v>1</v>
      </c>
      <c r="J96" s="1" t="n">
        <f aca="false">IF(I96=I95,J95+1,1)</f>
        <v>2</v>
      </c>
      <c r="K96" s="8" t="str">
        <f aca="false">IF(ABS(F96-Statistics!$B$2)&gt;2*Statistics!$B$4, "STRONG","")</f>
        <v/>
      </c>
      <c r="L96" s="8" t="str">
        <f aca="false">IF(K95="STRONG",F99,"")</f>
        <v/>
      </c>
      <c r="M96" s="9" t="n">
        <f aca="false">B96-C96</f>
        <v>29.5</v>
      </c>
      <c r="N96" s="1" t="str">
        <f aca="false">IF(M96&gt; Statistics!$B$9, "High", IF(M96&lt; Statistics!$B$10, "Low", "Normal"))</f>
        <v>Low</v>
      </c>
    </row>
    <row r="97" customFormat="false" ht="12.8" hidden="false" customHeight="false" outlineLevel="0" collapsed="false">
      <c r="A97" s="10" t="n">
        <v>45133.2083333333</v>
      </c>
      <c r="B97" s="5" t="n">
        <v>4610.75</v>
      </c>
      <c r="C97" s="5" t="n">
        <v>4573.75</v>
      </c>
      <c r="D97" s="5" t="n">
        <v>4595.25</v>
      </c>
      <c r="E97" s="7" t="n">
        <v>1372426</v>
      </c>
      <c r="F97" s="8" t="n">
        <f aca="false">LN(D97/D96)</f>
        <v>-0.000163198694772642</v>
      </c>
      <c r="G97" s="1" t="str">
        <f aca="false">TEXT(A97,"ddd")</f>
        <v>Wed</v>
      </c>
      <c r="H97" s="1" t="str">
        <f aca="false">TEXT(A97,"MMM")</f>
        <v>Jul</v>
      </c>
      <c r="I97" s="3" t="n">
        <f aca="false">IF(F97&gt;0,1,IF(F97&lt;0,-1,0))</f>
        <v>-1</v>
      </c>
      <c r="J97" s="1" t="n">
        <f aca="false">IF(I97=I96,J96+1,1)</f>
        <v>1</v>
      </c>
      <c r="K97" s="8" t="str">
        <f aca="false">IF(ABS(F97-Statistics!$B$2)&gt;2*Statistics!$B$4, "STRONG","")</f>
        <v/>
      </c>
      <c r="L97" s="8" t="str">
        <f aca="false">IF(K96="STRONG",F100,"")</f>
        <v/>
      </c>
      <c r="M97" s="9" t="n">
        <f aca="false">B97-C97</f>
        <v>37</v>
      </c>
      <c r="N97" s="1" t="str">
        <f aca="false">IF(M97&gt; Statistics!$B$9, "High", IF(M97&lt; Statistics!$B$10, "Low", "Normal"))</f>
        <v>Low</v>
      </c>
    </row>
    <row r="98" customFormat="false" ht="12.8" hidden="false" customHeight="false" outlineLevel="0" collapsed="false">
      <c r="A98" s="10" t="n">
        <v>45134.2083333333</v>
      </c>
      <c r="B98" s="5" t="n">
        <v>4634.5</v>
      </c>
      <c r="C98" s="5" t="n">
        <v>4553.75</v>
      </c>
      <c r="D98" s="5" t="n">
        <v>4564.25</v>
      </c>
      <c r="E98" s="7" t="n">
        <v>1924565</v>
      </c>
      <c r="F98" s="8" t="n">
        <f aca="false">LN(D98/D97)</f>
        <v>-0.00676895428025396</v>
      </c>
      <c r="G98" s="1" t="str">
        <f aca="false">TEXT(A98,"ddd")</f>
        <v>Thu</v>
      </c>
      <c r="H98" s="1" t="str">
        <f aca="false">TEXT(A98,"MMM")</f>
        <v>Jul</v>
      </c>
      <c r="I98" s="3" t="n">
        <f aca="false">IF(F98&gt;0,1,IF(F98&lt;0,-1,0))</f>
        <v>-1</v>
      </c>
      <c r="J98" s="1" t="n">
        <f aca="false">IF(I98=I97,J97+1,1)</f>
        <v>2</v>
      </c>
      <c r="K98" s="8" t="str">
        <f aca="false">IF(ABS(F98-Statistics!$B$2)&gt;2*Statistics!$B$4, "STRONG","")</f>
        <v/>
      </c>
      <c r="L98" s="8" t="str">
        <f aca="false">IF(K97="STRONG",F101,"")</f>
        <v/>
      </c>
      <c r="M98" s="9" t="n">
        <f aca="false">B98-C98</f>
        <v>80.75</v>
      </c>
      <c r="N98" s="1" t="str">
        <f aca="false">IF(M98&gt; Statistics!$B$9, "High", IF(M98&lt; Statistics!$B$10, "Low", "Normal"))</f>
        <v>High</v>
      </c>
    </row>
    <row r="99" customFormat="false" ht="12.8" hidden="false" customHeight="false" outlineLevel="0" collapsed="false">
      <c r="A99" s="10" t="n">
        <v>45135.2083333333</v>
      </c>
      <c r="B99" s="5" t="n">
        <v>4616.5</v>
      </c>
      <c r="C99" s="5" t="n">
        <v>4558</v>
      </c>
      <c r="D99" s="5" t="n">
        <v>4606.5</v>
      </c>
      <c r="E99" s="7" t="n">
        <v>1573973</v>
      </c>
      <c r="F99" s="8" t="n">
        <f aca="false">LN(D99/D98)</f>
        <v>0.00921414255536716</v>
      </c>
      <c r="G99" s="1" t="str">
        <f aca="false">TEXT(A99,"ddd")</f>
        <v>Fri</v>
      </c>
      <c r="H99" s="1" t="str">
        <f aca="false">TEXT(A99,"MMM")</f>
        <v>Jul</v>
      </c>
      <c r="I99" s="3" t="n">
        <f aca="false">IF(F99&gt;0,1,IF(F99&lt;0,-1,0))</f>
        <v>1</v>
      </c>
      <c r="J99" s="1" t="n">
        <f aca="false">IF(I99=I98,J98+1,1)</f>
        <v>1</v>
      </c>
      <c r="K99" s="8" t="str">
        <f aca="false">IF(ABS(F99-Statistics!$B$2)&gt;2*Statistics!$B$4, "STRONG","")</f>
        <v/>
      </c>
      <c r="L99" s="8" t="str">
        <f aca="false">IF(K98="STRONG",F102,"")</f>
        <v/>
      </c>
      <c r="M99" s="9" t="n">
        <f aca="false">B99-C99</f>
        <v>58.5</v>
      </c>
      <c r="N99" s="1" t="str">
        <f aca="false">IF(M99&gt; Statistics!$B$9, "High", IF(M99&lt; Statistics!$B$10, "Low", "Normal"))</f>
        <v>Normal</v>
      </c>
    </row>
    <row r="100" customFormat="false" ht="12.8" hidden="false" customHeight="false" outlineLevel="0" collapsed="false">
      <c r="A100" s="10" t="n">
        <v>45138.2083333333</v>
      </c>
      <c r="B100" s="5" t="n">
        <v>4619.25</v>
      </c>
      <c r="C100" s="5" t="n">
        <v>4595.25</v>
      </c>
      <c r="D100" s="5" t="n">
        <v>4614.5</v>
      </c>
      <c r="E100" s="7" t="n">
        <v>1299434</v>
      </c>
      <c r="F100" s="8" t="n">
        <f aca="false">LN(D100/D99)</f>
        <v>0.00173517015664464</v>
      </c>
      <c r="G100" s="1" t="str">
        <f aca="false">TEXT(A100,"ddd")</f>
        <v>Mon</v>
      </c>
      <c r="H100" s="1" t="str">
        <f aca="false">TEXT(A100,"MMM")</f>
        <v>Jul</v>
      </c>
      <c r="I100" s="3" t="n">
        <f aca="false">IF(F100&gt;0,1,IF(F100&lt;0,-1,0))</f>
        <v>1</v>
      </c>
      <c r="J100" s="1" t="n">
        <f aca="false">IF(I100=I99,J99+1,1)</f>
        <v>2</v>
      </c>
      <c r="K100" s="8" t="str">
        <f aca="false">IF(ABS(F100-Statistics!$B$2)&gt;2*Statistics!$B$4, "STRONG","")</f>
        <v/>
      </c>
      <c r="L100" s="8" t="str">
        <f aca="false">IF(K99="STRONG",F103,"")</f>
        <v/>
      </c>
      <c r="M100" s="9" t="n">
        <f aca="false">B100-C100</f>
        <v>24</v>
      </c>
      <c r="N100" s="1" t="str">
        <f aca="false">IF(M100&gt; Statistics!$B$9, "High", IF(M100&lt; Statistics!$B$10, "Low", "Normal"))</f>
        <v>Low</v>
      </c>
    </row>
    <row r="101" customFormat="false" ht="12.8" hidden="false" customHeight="false" outlineLevel="0" collapsed="false">
      <c r="A101" s="10" t="n">
        <v>45139.2083333333</v>
      </c>
      <c r="B101" s="5" t="n">
        <v>4621.75</v>
      </c>
      <c r="C101" s="5" t="n">
        <v>4591</v>
      </c>
      <c r="D101" s="5" t="n">
        <v>4601.25</v>
      </c>
      <c r="E101" s="7" t="n">
        <v>1212261</v>
      </c>
      <c r="F101" s="8" t="n">
        <f aca="false">LN(D101/D100)</f>
        <v>-0.00287551401240051</v>
      </c>
      <c r="G101" s="1" t="str">
        <f aca="false">TEXT(A101,"ddd")</f>
        <v>Tue</v>
      </c>
      <c r="H101" s="1" t="str">
        <f aca="false">TEXT(A101,"MMM")</f>
        <v>Aug</v>
      </c>
      <c r="I101" s="3" t="n">
        <f aca="false">IF(F101&gt;0,1,IF(F101&lt;0,-1,0))</f>
        <v>-1</v>
      </c>
      <c r="J101" s="1" t="n">
        <f aca="false">IF(I101=I100,J100+1,1)</f>
        <v>1</v>
      </c>
      <c r="K101" s="8" t="str">
        <f aca="false">IF(ABS(F101-Statistics!$B$2)&gt;2*Statistics!$B$4, "STRONG","")</f>
        <v/>
      </c>
      <c r="L101" s="8" t="str">
        <f aca="false">IF(K100="STRONG",F104,"")</f>
        <v/>
      </c>
      <c r="M101" s="9" t="n">
        <f aca="false">B101-C101</f>
        <v>30.75</v>
      </c>
      <c r="N101" s="1" t="str">
        <f aca="false">IF(M101&gt; Statistics!$B$9, "High", IF(M101&lt; Statistics!$B$10, "Low", "Normal"))</f>
        <v>Low</v>
      </c>
    </row>
    <row r="102" customFormat="false" ht="12.8" hidden="false" customHeight="false" outlineLevel="0" collapsed="false">
      <c r="A102" s="10" t="n">
        <v>45140.2083333333</v>
      </c>
      <c r="B102" s="5" t="n">
        <v>4593.5</v>
      </c>
      <c r="C102" s="5" t="n">
        <v>4527.75</v>
      </c>
      <c r="D102" s="5" t="n">
        <v>4537.25</v>
      </c>
      <c r="E102" s="7" t="n">
        <v>1917865</v>
      </c>
      <c r="F102" s="8" t="n">
        <f aca="false">LN(D102/D101)</f>
        <v>-0.0140069040567209</v>
      </c>
      <c r="G102" s="1" t="str">
        <f aca="false">TEXT(A102,"ddd")</f>
        <v>Wed</v>
      </c>
      <c r="H102" s="1" t="str">
        <f aca="false">TEXT(A102,"MMM")</f>
        <v>Aug</v>
      </c>
      <c r="I102" s="3" t="n">
        <f aca="false">IF(F102&gt;0,1,IF(F102&lt;0,-1,0))</f>
        <v>-1</v>
      </c>
      <c r="J102" s="1" t="n">
        <f aca="false">IF(I102=I101,J101+1,1)</f>
        <v>2</v>
      </c>
      <c r="K102" s="8" t="str">
        <f aca="false">IF(ABS(F102-Statistics!$B$2)&gt;2*Statistics!$B$4, "STRONG","")</f>
        <v/>
      </c>
      <c r="L102" s="8" t="str">
        <f aca="false">IF(K101="STRONG",F105,"")</f>
        <v/>
      </c>
      <c r="M102" s="9" t="n">
        <f aca="false">B102-C102</f>
        <v>65.75</v>
      </c>
      <c r="N102" s="1" t="str">
        <f aca="false">IF(M102&gt; Statistics!$B$9, "High", IF(M102&lt; Statistics!$B$10, "Low", "Normal"))</f>
        <v>Normal</v>
      </c>
    </row>
    <row r="103" customFormat="false" ht="12.8" hidden="false" customHeight="false" outlineLevel="0" collapsed="false">
      <c r="A103" s="10" t="n">
        <v>45141.2083333333</v>
      </c>
      <c r="B103" s="5" t="n">
        <v>4547.5</v>
      </c>
      <c r="C103" s="5" t="n">
        <v>4505.75</v>
      </c>
      <c r="D103" s="5" t="n">
        <v>4521.75</v>
      </c>
      <c r="E103" s="7" t="n">
        <v>1764076</v>
      </c>
      <c r="F103" s="8" t="n">
        <f aca="false">LN(D103/D102)</f>
        <v>-0.00342201459888532</v>
      </c>
      <c r="G103" s="1" t="str">
        <f aca="false">TEXT(A103,"ddd")</f>
        <v>Thu</v>
      </c>
      <c r="H103" s="1" t="str">
        <f aca="false">TEXT(A103,"MMM")</f>
        <v>Aug</v>
      </c>
      <c r="I103" s="3" t="n">
        <f aca="false">IF(F103&gt;0,1,IF(F103&lt;0,-1,0))</f>
        <v>-1</v>
      </c>
      <c r="J103" s="1" t="n">
        <f aca="false">IF(I103=I102,J102+1,1)</f>
        <v>3</v>
      </c>
      <c r="K103" s="8" t="str">
        <f aca="false">IF(ABS(F103-Statistics!$B$2)&gt;2*Statistics!$B$4, "STRONG","")</f>
        <v/>
      </c>
      <c r="L103" s="8" t="str">
        <f aca="false">IF(K102="STRONG",F106,"")</f>
        <v/>
      </c>
      <c r="M103" s="9" t="n">
        <f aca="false">B103-C103</f>
        <v>41.75</v>
      </c>
      <c r="N103" s="1" t="str">
        <f aca="false">IF(M103&gt; Statistics!$B$9, "High", IF(M103&lt; Statistics!$B$10, "Low", "Normal"))</f>
        <v>Normal</v>
      </c>
    </row>
    <row r="104" customFormat="false" ht="12.8" hidden="false" customHeight="false" outlineLevel="0" collapsed="false">
      <c r="A104" s="10" t="n">
        <v>45142.2083333333</v>
      </c>
      <c r="B104" s="5" t="n">
        <v>4560.75</v>
      </c>
      <c r="C104" s="5" t="n">
        <v>4493.75</v>
      </c>
      <c r="D104" s="5" t="n">
        <v>4498</v>
      </c>
      <c r="E104" s="7" t="n">
        <v>2044936</v>
      </c>
      <c r="F104" s="8" t="n">
        <f aca="false">LN(D104/D103)</f>
        <v>-0.0052662335183636</v>
      </c>
      <c r="G104" s="1" t="str">
        <f aca="false">TEXT(A104,"ddd")</f>
        <v>Fri</v>
      </c>
      <c r="H104" s="1" t="str">
        <f aca="false">TEXT(A104,"MMM")</f>
        <v>Aug</v>
      </c>
      <c r="I104" s="3" t="n">
        <f aca="false">IF(F104&gt;0,1,IF(F104&lt;0,-1,0))</f>
        <v>-1</v>
      </c>
      <c r="J104" s="1" t="n">
        <f aca="false">IF(I104=I103,J103+1,1)</f>
        <v>4</v>
      </c>
      <c r="K104" s="8" t="str">
        <f aca="false">IF(ABS(F104-Statistics!$B$2)&gt;2*Statistics!$B$4, "STRONG","")</f>
        <v/>
      </c>
      <c r="L104" s="8" t="str">
        <f aca="false">IF(K103="STRONG",F107,"")</f>
        <v/>
      </c>
      <c r="M104" s="9" t="n">
        <f aca="false">B104-C104</f>
        <v>67</v>
      </c>
      <c r="N104" s="1" t="str">
        <f aca="false">IF(M104&gt; Statistics!$B$9, "High", IF(M104&lt; Statistics!$B$10, "Low", "Normal"))</f>
        <v>Normal</v>
      </c>
    </row>
    <row r="105" customFormat="false" ht="12.8" hidden="false" customHeight="false" outlineLevel="0" collapsed="false">
      <c r="A105" s="10" t="n">
        <v>45145.2083333333</v>
      </c>
      <c r="B105" s="5" t="n">
        <v>4541.75</v>
      </c>
      <c r="C105" s="5" t="n">
        <v>4500.5</v>
      </c>
      <c r="D105" s="5" t="n">
        <v>4537.75</v>
      </c>
      <c r="E105" s="7" t="n">
        <v>1397301</v>
      </c>
      <c r="F105" s="8" t="n">
        <f aca="false">LN(D105/D104)</f>
        <v>0.00879844095482603</v>
      </c>
      <c r="G105" s="1" t="str">
        <f aca="false">TEXT(A105,"ddd")</f>
        <v>Mon</v>
      </c>
      <c r="H105" s="1" t="str">
        <f aca="false">TEXT(A105,"MMM")</f>
        <v>Aug</v>
      </c>
      <c r="I105" s="3" t="n">
        <f aca="false">IF(F105&gt;0,1,IF(F105&lt;0,-1,0))</f>
        <v>1</v>
      </c>
      <c r="J105" s="1" t="n">
        <f aca="false">IF(I105=I104,J104+1,1)</f>
        <v>1</v>
      </c>
      <c r="K105" s="8" t="str">
        <f aca="false">IF(ABS(F105-Statistics!$B$2)&gt;2*Statistics!$B$4, "STRONG","")</f>
        <v/>
      </c>
      <c r="L105" s="8" t="str">
        <f aca="false">IF(K104="STRONG",F108,"")</f>
        <v/>
      </c>
      <c r="M105" s="9" t="n">
        <f aca="false">B105-C105</f>
        <v>41.25</v>
      </c>
      <c r="N105" s="1" t="str">
        <f aca="false">IF(M105&gt; Statistics!$B$9, "High", IF(M105&lt; Statistics!$B$10, "Low", "Normal"))</f>
        <v>Normal</v>
      </c>
    </row>
    <row r="106" customFormat="false" ht="12.8" hidden="false" customHeight="false" outlineLevel="0" collapsed="false">
      <c r="A106" s="10" t="n">
        <v>45146.2083333333</v>
      </c>
      <c r="B106" s="5" t="n">
        <v>4541</v>
      </c>
      <c r="C106" s="5" t="n">
        <v>4482</v>
      </c>
      <c r="D106" s="5" t="n">
        <v>4518.5</v>
      </c>
      <c r="E106" s="7" t="n">
        <v>1696546</v>
      </c>
      <c r="F106" s="8" t="n">
        <f aca="false">LN(D106/D105)</f>
        <v>-0.00425121413207659</v>
      </c>
      <c r="G106" s="1" t="str">
        <f aca="false">TEXT(A106,"ddd")</f>
        <v>Tue</v>
      </c>
      <c r="H106" s="1" t="str">
        <f aca="false">TEXT(A106,"MMM")</f>
        <v>Aug</v>
      </c>
      <c r="I106" s="3" t="n">
        <f aca="false">IF(F106&gt;0,1,IF(F106&lt;0,-1,0))</f>
        <v>-1</v>
      </c>
      <c r="J106" s="1" t="n">
        <f aca="false">IF(I106=I105,J105+1,1)</f>
        <v>1</v>
      </c>
      <c r="K106" s="8" t="str">
        <f aca="false">IF(ABS(F106-Statistics!$B$2)&gt;2*Statistics!$B$4, "STRONG","")</f>
        <v/>
      </c>
      <c r="L106" s="8" t="str">
        <f aca="false">IF(K105="STRONG",F109,"")</f>
        <v/>
      </c>
      <c r="M106" s="9" t="n">
        <f aca="false">B106-C106</f>
        <v>59</v>
      </c>
      <c r="N106" s="1" t="str">
        <f aca="false">IF(M106&gt; Statistics!$B$9, "High", IF(M106&lt; Statistics!$B$10, "Low", "Normal"))</f>
        <v>Normal</v>
      </c>
    </row>
    <row r="107" customFormat="false" ht="12.8" hidden="false" customHeight="false" outlineLevel="0" collapsed="false">
      <c r="A107" s="10" t="n">
        <v>45147.2083333333</v>
      </c>
      <c r="B107" s="5" t="n">
        <v>4536.25</v>
      </c>
      <c r="C107" s="5" t="n">
        <v>4478.25</v>
      </c>
      <c r="D107" s="5" t="n">
        <v>4485.75</v>
      </c>
      <c r="E107" s="7" t="n">
        <v>1640285</v>
      </c>
      <c r="F107" s="8" t="n">
        <f aca="false">LN(D107/D106)</f>
        <v>-0.00727437474923443</v>
      </c>
      <c r="G107" s="1" t="str">
        <f aca="false">TEXT(A107,"ddd")</f>
        <v>Wed</v>
      </c>
      <c r="H107" s="1" t="str">
        <f aca="false">TEXT(A107,"MMM")</f>
        <v>Aug</v>
      </c>
      <c r="I107" s="3" t="n">
        <f aca="false">IF(F107&gt;0,1,IF(F107&lt;0,-1,0))</f>
        <v>-1</v>
      </c>
      <c r="J107" s="1" t="n">
        <f aca="false">IF(I107=I106,J106+1,1)</f>
        <v>2</v>
      </c>
      <c r="K107" s="8" t="str">
        <f aca="false">IF(ABS(F107-Statistics!$B$2)&gt;2*Statistics!$B$4, "STRONG","")</f>
        <v/>
      </c>
      <c r="L107" s="8" t="str">
        <f aca="false">IF(K106="STRONG",F110,"")</f>
        <v/>
      </c>
      <c r="M107" s="9" t="n">
        <f aca="false">B107-C107</f>
        <v>58</v>
      </c>
      <c r="N107" s="1" t="str">
        <f aca="false">IF(M107&gt; Statistics!$B$9, "High", IF(M107&lt; Statistics!$B$10, "Low", "Normal"))</f>
        <v>Normal</v>
      </c>
    </row>
    <row r="108" customFormat="false" ht="12.8" hidden="false" customHeight="false" outlineLevel="0" collapsed="false">
      <c r="A108" s="10" t="n">
        <v>45148.2083333333</v>
      </c>
      <c r="B108" s="5" t="n">
        <v>4544.75</v>
      </c>
      <c r="C108" s="5" t="n">
        <v>4473.5</v>
      </c>
      <c r="D108" s="5" t="n">
        <v>4485.75</v>
      </c>
      <c r="E108" s="7" t="n">
        <v>2227022</v>
      </c>
      <c r="F108" s="8" t="n">
        <f aca="false">LN(D108/D107)</f>
        <v>0</v>
      </c>
      <c r="G108" s="1" t="str">
        <f aca="false">TEXT(A108,"ddd")</f>
        <v>Thu</v>
      </c>
      <c r="H108" s="1" t="str">
        <f aca="false">TEXT(A108,"MMM")</f>
        <v>Aug</v>
      </c>
      <c r="I108" s="3" t="n">
        <f aca="false">IF(F108&gt;0,1,IF(F108&lt;0,-1,0))</f>
        <v>0</v>
      </c>
      <c r="J108" s="1" t="n">
        <f aca="false">IF(I108=I107,J107+1,1)</f>
        <v>1</v>
      </c>
      <c r="K108" s="8" t="str">
        <f aca="false">IF(ABS(F108-Statistics!$B$2)&gt;2*Statistics!$B$4, "STRONG","")</f>
        <v/>
      </c>
      <c r="L108" s="8" t="str">
        <f aca="false">IF(K107="STRONG",F111,"")</f>
        <v/>
      </c>
      <c r="M108" s="9" t="n">
        <f aca="false">B108-C108</f>
        <v>71.25</v>
      </c>
      <c r="N108" s="1" t="str">
        <f aca="false">IF(M108&gt; Statistics!$B$9, "High", IF(M108&lt; Statistics!$B$10, "Low", "Normal"))</f>
        <v>Normal</v>
      </c>
    </row>
    <row r="109" customFormat="false" ht="12.8" hidden="false" customHeight="false" outlineLevel="0" collapsed="false">
      <c r="A109" s="10" t="n">
        <v>45149.2083333333</v>
      </c>
      <c r="B109" s="5" t="n">
        <v>4496.25</v>
      </c>
      <c r="C109" s="5" t="n">
        <v>4459</v>
      </c>
      <c r="D109" s="5" t="n">
        <v>4480.75</v>
      </c>
      <c r="E109" s="7" t="n">
        <v>1511048</v>
      </c>
      <c r="F109" s="8" t="n">
        <f aca="false">LN(D109/D108)</f>
        <v>-0.00111526248106941</v>
      </c>
      <c r="G109" s="1" t="str">
        <f aca="false">TEXT(A109,"ddd")</f>
        <v>Fri</v>
      </c>
      <c r="H109" s="1" t="str">
        <f aca="false">TEXT(A109,"MMM")</f>
        <v>Aug</v>
      </c>
      <c r="I109" s="3" t="n">
        <f aca="false">IF(F109&gt;0,1,IF(F109&lt;0,-1,0))</f>
        <v>-1</v>
      </c>
      <c r="J109" s="1" t="n">
        <f aca="false">IF(I109=I108,J108+1,1)</f>
        <v>1</v>
      </c>
      <c r="K109" s="8" t="str">
        <f aca="false">IF(ABS(F109-Statistics!$B$2)&gt;2*Statistics!$B$4, "STRONG","")</f>
        <v/>
      </c>
      <c r="L109" s="8" t="str">
        <f aca="false">IF(K108="STRONG",F112,"")</f>
        <v/>
      </c>
      <c r="M109" s="9" t="n">
        <f aca="false">B109-C109</f>
        <v>37.25</v>
      </c>
      <c r="N109" s="1" t="str">
        <f aca="false">IF(M109&gt; Statistics!$B$9, "High", IF(M109&lt; Statistics!$B$10, "Low", "Normal"))</f>
        <v>Low</v>
      </c>
    </row>
    <row r="110" customFormat="false" ht="12.8" hidden="false" customHeight="false" outlineLevel="0" collapsed="false">
      <c r="A110" s="10" t="n">
        <v>45152.2083333333</v>
      </c>
      <c r="B110" s="5" t="n">
        <v>4507.75</v>
      </c>
      <c r="C110" s="5" t="n">
        <v>4465</v>
      </c>
      <c r="D110" s="5" t="n">
        <v>4506</v>
      </c>
      <c r="E110" s="7" t="n">
        <v>1277132</v>
      </c>
      <c r="F110" s="8" t="n">
        <f aca="false">LN(D110/D109)</f>
        <v>0.005619398880483</v>
      </c>
      <c r="G110" s="1" t="str">
        <f aca="false">TEXT(A110,"ddd")</f>
        <v>Mon</v>
      </c>
      <c r="H110" s="1" t="str">
        <f aca="false">TEXT(A110,"MMM")</f>
        <v>Aug</v>
      </c>
      <c r="I110" s="3" t="n">
        <f aca="false">IF(F110&gt;0,1,IF(F110&lt;0,-1,0))</f>
        <v>1</v>
      </c>
      <c r="J110" s="1" t="n">
        <f aca="false">IF(I110=I109,J109+1,1)</f>
        <v>1</v>
      </c>
      <c r="K110" s="8" t="str">
        <f aca="false">IF(ABS(F110-Statistics!$B$2)&gt;2*Statistics!$B$4, "STRONG","")</f>
        <v/>
      </c>
      <c r="L110" s="8" t="str">
        <f aca="false">IF(K109="STRONG",F113,"")</f>
        <v/>
      </c>
      <c r="M110" s="9" t="n">
        <f aca="false">B110-C110</f>
        <v>42.75</v>
      </c>
      <c r="N110" s="1" t="str">
        <f aca="false">IF(M110&gt; Statistics!$B$9, "High", IF(M110&lt; Statistics!$B$10, "Low", "Normal"))</f>
        <v>Normal</v>
      </c>
    </row>
    <row r="111" customFormat="false" ht="12.8" hidden="false" customHeight="false" outlineLevel="0" collapsed="false">
      <c r="A111" s="10" t="n">
        <v>45153.2083333333</v>
      </c>
      <c r="B111" s="5" t="n">
        <v>4517.75</v>
      </c>
      <c r="C111" s="5" t="n">
        <v>4447</v>
      </c>
      <c r="D111" s="5" t="n">
        <v>4454</v>
      </c>
      <c r="E111" s="7" t="n">
        <v>1492516</v>
      </c>
      <c r="F111" s="8" t="n">
        <f aca="false">LN(D111/D110)</f>
        <v>-0.0116072731748768</v>
      </c>
      <c r="G111" s="1" t="str">
        <f aca="false">TEXT(A111,"ddd")</f>
        <v>Tue</v>
      </c>
      <c r="H111" s="1" t="str">
        <f aca="false">TEXT(A111,"MMM")</f>
        <v>Aug</v>
      </c>
      <c r="I111" s="3" t="n">
        <f aca="false">IF(F111&gt;0,1,IF(F111&lt;0,-1,0))</f>
        <v>-1</v>
      </c>
      <c r="J111" s="1" t="n">
        <f aca="false">IF(I111=I110,J110+1,1)</f>
        <v>1</v>
      </c>
      <c r="K111" s="8" t="str">
        <f aca="false">IF(ABS(F111-Statistics!$B$2)&gt;2*Statistics!$B$4, "STRONG","")</f>
        <v/>
      </c>
      <c r="L111" s="8" t="str">
        <f aca="false">IF(K110="STRONG",F114,"")</f>
        <v/>
      </c>
      <c r="M111" s="9" t="n">
        <f aca="false">B111-C111</f>
        <v>70.75</v>
      </c>
      <c r="N111" s="1" t="str">
        <f aca="false">IF(M111&gt; Statistics!$B$9, "High", IF(M111&lt; Statistics!$B$10, "Low", "Normal"))</f>
        <v>Normal</v>
      </c>
    </row>
    <row r="112" customFormat="false" ht="12.8" hidden="false" customHeight="false" outlineLevel="0" collapsed="false">
      <c r="A112" s="10" t="n">
        <v>45154.2083333333</v>
      </c>
      <c r="B112" s="5" t="n">
        <v>4467.25</v>
      </c>
      <c r="C112" s="5" t="n">
        <v>4417</v>
      </c>
      <c r="D112" s="5" t="n">
        <v>4420</v>
      </c>
      <c r="E112" s="7" t="n">
        <v>1499218</v>
      </c>
      <c r="F112" s="8" t="n">
        <f aca="false">LN(D112/D111)</f>
        <v>-0.00766287274556914</v>
      </c>
      <c r="G112" s="1" t="str">
        <f aca="false">TEXT(A112,"ddd")</f>
        <v>Wed</v>
      </c>
      <c r="H112" s="1" t="str">
        <f aca="false">TEXT(A112,"MMM")</f>
        <v>Aug</v>
      </c>
      <c r="I112" s="3" t="n">
        <f aca="false">IF(F112&gt;0,1,IF(F112&lt;0,-1,0))</f>
        <v>-1</v>
      </c>
      <c r="J112" s="1" t="n">
        <f aca="false">IF(I112=I111,J111+1,1)</f>
        <v>2</v>
      </c>
      <c r="K112" s="8" t="str">
        <f aca="false">IF(ABS(F112-Statistics!$B$2)&gt;2*Statistics!$B$4, "STRONG","")</f>
        <v/>
      </c>
      <c r="L112" s="8" t="str">
        <f aca="false">IF(K111="STRONG",F115,"")</f>
        <v/>
      </c>
      <c r="M112" s="9" t="n">
        <f aca="false">B112-C112</f>
        <v>50.25</v>
      </c>
      <c r="N112" s="1" t="str">
        <f aca="false">IF(M112&gt; Statistics!$B$9, "High", IF(M112&lt; Statistics!$B$10, "Low", "Normal"))</f>
        <v>Normal</v>
      </c>
    </row>
    <row r="113" customFormat="false" ht="12.8" hidden="false" customHeight="false" outlineLevel="0" collapsed="false">
      <c r="A113" s="10" t="n">
        <v>45155.2083333333</v>
      </c>
      <c r="B113" s="5" t="n">
        <v>4436.75</v>
      </c>
      <c r="C113" s="5" t="n">
        <v>4377.75</v>
      </c>
      <c r="D113" s="5" t="n">
        <v>4384.5</v>
      </c>
      <c r="E113" s="7" t="n">
        <v>1630481</v>
      </c>
      <c r="F113" s="8" t="n">
        <f aca="false">LN(D113/D112)</f>
        <v>-0.00806410185233346</v>
      </c>
      <c r="G113" s="1" t="str">
        <f aca="false">TEXT(A113,"ddd")</f>
        <v>Thu</v>
      </c>
      <c r="H113" s="1" t="str">
        <f aca="false">TEXT(A113,"MMM")</f>
        <v>Aug</v>
      </c>
      <c r="I113" s="3" t="n">
        <f aca="false">IF(F113&gt;0,1,IF(F113&lt;0,-1,0))</f>
        <v>-1</v>
      </c>
      <c r="J113" s="1" t="n">
        <f aca="false">IF(I113=I112,J112+1,1)</f>
        <v>3</v>
      </c>
      <c r="K113" s="8" t="str">
        <f aca="false">IF(ABS(F113-Statistics!$B$2)&gt;2*Statistics!$B$4, "STRONG","")</f>
        <v/>
      </c>
      <c r="L113" s="8" t="str">
        <f aca="false">IF(K112="STRONG",F116,"")</f>
        <v/>
      </c>
      <c r="M113" s="9" t="n">
        <f aca="false">B113-C113</f>
        <v>59</v>
      </c>
      <c r="N113" s="1" t="str">
        <f aca="false">IF(M113&gt; Statistics!$B$9, "High", IF(M113&lt; Statistics!$B$10, "Low", "Normal"))</f>
        <v>Normal</v>
      </c>
    </row>
    <row r="114" customFormat="false" ht="12.8" hidden="false" customHeight="false" outlineLevel="0" collapsed="false">
      <c r="A114" s="10" t="n">
        <v>45156.2083333333</v>
      </c>
      <c r="B114" s="5" t="n">
        <v>4396</v>
      </c>
      <c r="C114" s="5" t="n">
        <v>4350</v>
      </c>
      <c r="D114" s="5" t="n">
        <v>4382.75</v>
      </c>
      <c r="E114" s="7" t="n">
        <v>1746289</v>
      </c>
      <c r="F114" s="8" t="n">
        <f aca="false">LN(D114/D113)</f>
        <v>-0.000399212985426863</v>
      </c>
      <c r="G114" s="1" t="str">
        <f aca="false">TEXT(A114,"ddd")</f>
        <v>Fri</v>
      </c>
      <c r="H114" s="1" t="str">
        <f aca="false">TEXT(A114,"MMM")</f>
        <v>Aug</v>
      </c>
      <c r="I114" s="3" t="n">
        <f aca="false">IF(F114&gt;0,1,IF(F114&lt;0,-1,0))</f>
        <v>-1</v>
      </c>
      <c r="J114" s="1" t="n">
        <f aca="false">IF(I114=I113,J113+1,1)</f>
        <v>4</v>
      </c>
      <c r="K114" s="8" t="str">
        <f aca="false">IF(ABS(F114-Statistics!$B$2)&gt;2*Statistics!$B$4, "STRONG","")</f>
        <v/>
      </c>
      <c r="L114" s="8" t="str">
        <f aca="false">IF(K113="STRONG",F117,"")</f>
        <v/>
      </c>
      <c r="M114" s="9" t="n">
        <f aca="false">B114-C114</f>
        <v>46</v>
      </c>
      <c r="N114" s="1" t="str">
        <f aca="false">IF(M114&gt; Statistics!$B$9, "High", IF(M114&lt; Statistics!$B$10, "Low", "Normal"))</f>
        <v>Normal</v>
      </c>
    </row>
    <row r="115" customFormat="false" ht="12.8" hidden="false" customHeight="false" outlineLevel="0" collapsed="false">
      <c r="A115" s="10" t="n">
        <v>45159.2083333333</v>
      </c>
      <c r="B115" s="5" t="n">
        <v>4421</v>
      </c>
      <c r="C115" s="5" t="n">
        <v>4372.25</v>
      </c>
      <c r="D115" s="5" t="n">
        <v>4412.5</v>
      </c>
      <c r="E115" s="7" t="n">
        <v>1361470</v>
      </c>
      <c r="F115" s="8" t="n">
        <f aca="false">LN(D115/D114)</f>
        <v>0.00676504100756875</v>
      </c>
      <c r="G115" s="1" t="str">
        <f aca="false">TEXT(A115,"ddd")</f>
        <v>Mon</v>
      </c>
      <c r="H115" s="1" t="str">
        <f aca="false">TEXT(A115,"MMM")</f>
        <v>Aug</v>
      </c>
      <c r="I115" s="3" t="n">
        <f aca="false">IF(F115&gt;0,1,IF(F115&lt;0,-1,0))</f>
        <v>1</v>
      </c>
      <c r="J115" s="1" t="n">
        <f aca="false">IF(I115=I114,J114+1,1)</f>
        <v>1</v>
      </c>
      <c r="K115" s="8" t="str">
        <f aca="false">IF(ABS(F115-Statistics!$B$2)&gt;2*Statistics!$B$4, "STRONG","")</f>
        <v/>
      </c>
      <c r="L115" s="8" t="str">
        <f aca="false">IF(K114="STRONG",F118,"")</f>
        <v/>
      </c>
      <c r="M115" s="9" t="n">
        <f aca="false">B115-C115</f>
        <v>48.75</v>
      </c>
      <c r="N115" s="1" t="str">
        <f aca="false">IF(M115&gt; Statistics!$B$9, "High", IF(M115&lt; Statistics!$B$10, "Low", "Normal"))</f>
        <v>Normal</v>
      </c>
    </row>
    <row r="116" customFormat="false" ht="12.8" hidden="false" customHeight="false" outlineLevel="0" collapsed="false">
      <c r="A116" s="10" t="n">
        <v>45160.2083333333</v>
      </c>
      <c r="B116" s="5" t="n">
        <v>4440</v>
      </c>
      <c r="C116" s="5" t="n">
        <v>4394.25</v>
      </c>
      <c r="D116" s="5" t="n">
        <v>4399.25</v>
      </c>
      <c r="E116" s="7" t="n">
        <v>1375651</v>
      </c>
      <c r="F116" s="8" t="n">
        <f aca="false">LN(D116/D115)</f>
        <v>-0.00300735040968136</v>
      </c>
      <c r="G116" s="1" t="str">
        <f aca="false">TEXT(A116,"ddd")</f>
        <v>Tue</v>
      </c>
      <c r="H116" s="1" t="str">
        <f aca="false">TEXT(A116,"MMM")</f>
        <v>Aug</v>
      </c>
      <c r="I116" s="3" t="n">
        <f aca="false">IF(F116&gt;0,1,IF(F116&lt;0,-1,0))</f>
        <v>-1</v>
      </c>
      <c r="J116" s="1" t="n">
        <f aca="false">IF(I116=I115,J115+1,1)</f>
        <v>1</v>
      </c>
      <c r="K116" s="8" t="str">
        <f aca="false">IF(ABS(F116-Statistics!$B$2)&gt;2*Statistics!$B$4, "STRONG","")</f>
        <v/>
      </c>
      <c r="L116" s="8" t="str">
        <f aca="false">IF(K115="STRONG",F119,"")</f>
        <v/>
      </c>
      <c r="M116" s="9" t="n">
        <f aca="false">B116-C116</f>
        <v>45.75</v>
      </c>
      <c r="N116" s="1" t="str">
        <f aca="false">IF(M116&gt; Statistics!$B$9, "High", IF(M116&lt; Statistics!$B$10, "Low", "Normal"))</f>
        <v>Normal</v>
      </c>
    </row>
    <row r="117" customFormat="false" ht="12.8" hidden="false" customHeight="false" outlineLevel="0" collapsed="false">
      <c r="A117" s="10" t="n">
        <v>45161.2083333333</v>
      </c>
      <c r="B117" s="5" t="n">
        <v>4476.25</v>
      </c>
      <c r="C117" s="5" t="n">
        <v>4399.5</v>
      </c>
      <c r="D117" s="5" t="n">
        <v>4447</v>
      </c>
      <c r="E117" s="7" t="n">
        <v>1306640</v>
      </c>
      <c r="F117" s="8" t="n">
        <f aca="false">LN(D117/D116)</f>
        <v>0.0107956396788256</v>
      </c>
      <c r="G117" s="1" t="str">
        <f aca="false">TEXT(A117,"ddd")</f>
        <v>Wed</v>
      </c>
      <c r="H117" s="1" t="str">
        <f aca="false">TEXT(A117,"MMM")</f>
        <v>Aug</v>
      </c>
      <c r="I117" s="3" t="n">
        <f aca="false">IF(F117&gt;0,1,IF(F117&lt;0,-1,0))</f>
        <v>1</v>
      </c>
      <c r="J117" s="1" t="n">
        <f aca="false">IF(I117=I116,J116+1,1)</f>
        <v>1</v>
      </c>
      <c r="K117" s="8" t="str">
        <f aca="false">IF(ABS(F117-Statistics!$B$2)&gt;2*Statistics!$B$4, "STRONG","")</f>
        <v/>
      </c>
      <c r="L117" s="8" t="str">
        <f aca="false">IF(K116="STRONG",F120,"")</f>
        <v/>
      </c>
      <c r="M117" s="9" t="n">
        <f aca="false">B117-C117</f>
        <v>76.75</v>
      </c>
      <c r="N117" s="1" t="str">
        <f aca="false">IF(M117&gt; Statistics!$B$9, "High", IF(M117&lt; Statistics!$B$10, "Low", "Normal"))</f>
        <v>High</v>
      </c>
    </row>
    <row r="118" customFormat="false" ht="12.8" hidden="false" customHeight="false" outlineLevel="0" collapsed="false">
      <c r="A118" s="10" t="n">
        <v>45162.2083333333</v>
      </c>
      <c r="B118" s="5" t="n">
        <v>4485.5</v>
      </c>
      <c r="C118" s="5" t="n">
        <v>4378.5</v>
      </c>
      <c r="D118" s="5" t="n">
        <v>4386</v>
      </c>
      <c r="E118" s="7" t="n">
        <v>1783795</v>
      </c>
      <c r="F118" s="8" t="n">
        <f aca="false">LN(D118/D117)</f>
        <v>-0.0138120615328629</v>
      </c>
      <c r="G118" s="1" t="str">
        <f aca="false">TEXT(A118,"ddd")</f>
        <v>Thu</v>
      </c>
      <c r="H118" s="1" t="str">
        <f aca="false">TEXT(A118,"MMM")</f>
        <v>Aug</v>
      </c>
      <c r="I118" s="3" t="n">
        <f aca="false">IF(F118&gt;0,1,IF(F118&lt;0,-1,0))</f>
        <v>-1</v>
      </c>
      <c r="J118" s="1" t="n">
        <f aca="false">IF(I118=I117,J117+1,1)</f>
        <v>1</v>
      </c>
      <c r="K118" s="8" t="str">
        <f aca="false">IF(ABS(F118-Statistics!$B$2)&gt;2*Statistics!$B$4, "STRONG","")</f>
        <v/>
      </c>
      <c r="L118" s="8" t="str">
        <f aca="false">IF(K117="STRONG",F121,"")</f>
        <v/>
      </c>
      <c r="M118" s="9" t="n">
        <f aca="false">B118-C118</f>
        <v>107</v>
      </c>
      <c r="N118" s="1" t="str">
        <f aca="false">IF(M118&gt; Statistics!$B$9, "High", IF(M118&lt; Statistics!$B$10, "Low", "Normal"))</f>
        <v>High</v>
      </c>
    </row>
    <row r="119" customFormat="false" ht="12.8" hidden="false" customHeight="false" outlineLevel="0" collapsed="false">
      <c r="A119" s="10" t="n">
        <v>45163.2083333333</v>
      </c>
      <c r="B119" s="5" t="n">
        <v>4429</v>
      </c>
      <c r="C119" s="5" t="n">
        <v>4365.25</v>
      </c>
      <c r="D119" s="5" t="n">
        <v>4414.25</v>
      </c>
      <c r="E119" s="7" t="n">
        <v>1853335</v>
      </c>
      <c r="F119" s="8" t="n">
        <f aca="false">LN(D119/D118)</f>
        <v>0.00642029420507403</v>
      </c>
      <c r="G119" s="1" t="str">
        <f aca="false">TEXT(A119,"ddd")</f>
        <v>Fri</v>
      </c>
      <c r="H119" s="1" t="str">
        <f aca="false">TEXT(A119,"MMM")</f>
        <v>Aug</v>
      </c>
      <c r="I119" s="3" t="n">
        <f aca="false">IF(F119&gt;0,1,IF(F119&lt;0,-1,0))</f>
        <v>1</v>
      </c>
      <c r="J119" s="1" t="n">
        <f aca="false">IF(I119=I118,J118+1,1)</f>
        <v>1</v>
      </c>
      <c r="K119" s="8" t="str">
        <f aca="false">IF(ABS(F119-Statistics!$B$2)&gt;2*Statistics!$B$4, "STRONG","")</f>
        <v/>
      </c>
      <c r="L119" s="8" t="str">
        <f aca="false">IF(K118="STRONG",F122,"")</f>
        <v/>
      </c>
      <c r="M119" s="9" t="n">
        <f aca="false">B119-C119</f>
        <v>63.75</v>
      </c>
      <c r="N119" s="1" t="str">
        <f aca="false">IF(M119&gt; Statistics!$B$9, "High", IF(M119&lt; Statistics!$B$10, "Low", "Normal"))</f>
        <v>Normal</v>
      </c>
    </row>
    <row r="120" customFormat="false" ht="12.8" hidden="false" customHeight="false" outlineLevel="0" collapsed="false">
      <c r="A120" s="10" t="n">
        <v>45166.2083333333</v>
      </c>
      <c r="B120" s="5" t="n">
        <v>4449.5</v>
      </c>
      <c r="C120" s="5" t="n">
        <v>4414.5</v>
      </c>
      <c r="D120" s="5" t="n">
        <v>4442.25</v>
      </c>
      <c r="E120" s="7" t="n">
        <v>1266414</v>
      </c>
      <c r="F120" s="8" t="n">
        <f aca="false">LN(D120/D119)</f>
        <v>0.00632306064227657</v>
      </c>
      <c r="G120" s="1" t="str">
        <f aca="false">TEXT(A120,"ddd")</f>
        <v>Mon</v>
      </c>
      <c r="H120" s="1" t="str">
        <f aca="false">TEXT(A120,"MMM")</f>
        <v>Aug</v>
      </c>
      <c r="I120" s="3" t="n">
        <f aca="false">IF(F120&gt;0,1,IF(F120&lt;0,-1,0))</f>
        <v>1</v>
      </c>
      <c r="J120" s="1" t="n">
        <f aca="false">IF(I120=I119,J119+1,1)</f>
        <v>2</v>
      </c>
      <c r="K120" s="8" t="str">
        <f aca="false">IF(ABS(F120-Statistics!$B$2)&gt;2*Statistics!$B$4, "STRONG","")</f>
        <v/>
      </c>
      <c r="L120" s="8" t="str">
        <f aca="false">IF(K119="STRONG",F123,"")</f>
        <v/>
      </c>
      <c r="M120" s="9" t="n">
        <f aca="false">B120-C120</f>
        <v>35</v>
      </c>
      <c r="N120" s="1" t="str">
        <f aca="false">IF(M120&gt; Statistics!$B$9, "High", IF(M120&lt; Statistics!$B$10, "Low", "Normal"))</f>
        <v>Low</v>
      </c>
    </row>
    <row r="121" customFormat="false" ht="12.8" hidden="false" customHeight="false" outlineLevel="0" collapsed="false">
      <c r="A121" s="10" t="n">
        <v>45167.2083333333</v>
      </c>
      <c r="B121" s="5" t="n">
        <v>4509.5</v>
      </c>
      <c r="C121" s="5" t="n">
        <v>4433.5</v>
      </c>
      <c r="D121" s="5" t="n">
        <v>4506.75</v>
      </c>
      <c r="E121" s="7" t="n">
        <v>1444714</v>
      </c>
      <c r="F121" s="8" t="n">
        <f aca="false">LN(D121/D120)</f>
        <v>0.0144152680569629</v>
      </c>
      <c r="G121" s="1" t="str">
        <f aca="false">TEXT(A121,"ddd")</f>
        <v>Tue</v>
      </c>
      <c r="H121" s="1" t="str">
        <f aca="false">TEXT(A121,"MMM")</f>
        <v>Aug</v>
      </c>
      <c r="I121" s="3" t="n">
        <f aca="false">IF(F121&gt;0,1,IF(F121&lt;0,-1,0))</f>
        <v>1</v>
      </c>
      <c r="J121" s="1" t="n">
        <f aca="false">IF(I121=I120,J120+1,1)</f>
        <v>3</v>
      </c>
      <c r="K121" s="8" t="str">
        <f aca="false">IF(ABS(F121-Statistics!$B$2)&gt;2*Statistics!$B$4, "STRONG","")</f>
        <v/>
      </c>
      <c r="L121" s="8" t="str">
        <f aca="false">IF(K120="STRONG",F124,"")</f>
        <v/>
      </c>
      <c r="M121" s="9" t="n">
        <f aca="false">B121-C121</f>
        <v>76</v>
      </c>
      <c r="N121" s="1" t="str">
        <f aca="false">IF(M121&gt; Statistics!$B$9, "High", IF(M121&lt; Statistics!$B$10, "Low", "Normal"))</f>
        <v>High</v>
      </c>
    </row>
    <row r="122" customFormat="false" ht="12.8" hidden="false" customHeight="false" outlineLevel="0" collapsed="false">
      <c r="A122" s="10" t="n">
        <v>45168.2083333333</v>
      </c>
      <c r="B122" s="5" t="n">
        <v>4530.75</v>
      </c>
      <c r="C122" s="5" t="n">
        <v>4496.25</v>
      </c>
      <c r="D122" s="5" t="n">
        <v>4524.25</v>
      </c>
      <c r="E122" s="7" t="n">
        <v>1397669</v>
      </c>
      <c r="F122" s="8" t="n">
        <f aca="false">LN(D122/D121)</f>
        <v>0.00387554465816338</v>
      </c>
      <c r="G122" s="1" t="str">
        <f aca="false">TEXT(A122,"ddd")</f>
        <v>Wed</v>
      </c>
      <c r="H122" s="1" t="str">
        <f aca="false">TEXT(A122,"MMM")</f>
        <v>Aug</v>
      </c>
      <c r="I122" s="3" t="n">
        <f aca="false">IF(F122&gt;0,1,IF(F122&lt;0,-1,0))</f>
        <v>1</v>
      </c>
      <c r="J122" s="1" t="n">
        <f aca="false">IF(I122=I121,J121+1,1)</f>
        <v>4</v>
      </c>
      <c r="K122" s="8" t="str">
        <f aca="false">IF(ABS(F122-Statistics!$B$2)&gt;2*Statistics!$B$4, "STRONG","")</f>
        <v/>
      </c>
      <c r="L122" s="8" t="str">
        <f aca="false">IF(K121="STRONG",F125,"")</f>
        <v/>
      </c>
      <c r="M122" s="9" t="n">
        <f aca="false">B122-C122</f>
        <v>34.5</v>
      </c>
      <c r="N122" s="1" t="str">
        <f aca="false">IF(M122&gt; Statistics!$B$9, "High", IF(M122&lt; Statistics!$B$10, "Low", "Normal"))</f>
        <v>Low</v>
      </c>
    </row>
    <row r="123" customFormat="false" ht="12.8" hidden="false" customHeight="false" outlineLevel="0" collapsed="false">
      <c r="A123" s="10" t="n">
        <v>45169.2083333333</v>
      </c>
      <c r="B123" s="5" t="n">
        <v>4541.25</v>
      </c>
      <c r="C123" s="5" t="n">
        <v>4512.75</v>
      </c>
      <c r="D123" s="5" t="n">
        <v>4516</v>
      </c>
      <c r="E123" s="7" t="n">
        <v>1395751</v>
      </c>
      <c r="F123" s="8" t="n">
        <f aca="false">LN(D123/D122)</f>
        <v>-0.0018251712707579</v>
      </c>
      <c r="G123" s="1" t="str">
        <f aca="false">TEXT(A123,"ddd")</f>
        <v>Thu</v>
      </c>
      <c r="H123" s="1" t="str">
        <f aca="false">TEXT(A123,"MMM")</f>
        <v>Aug</v>
      </c>
      <c r="I123" s="3" t="n">
        <f aca="false">IF(F123&gt;0,1,IF(F123&lt;0,-1,0))</f>
        <v>-1</v>
      </c>
      <c r="J123" s="1" t="n">
        <f aca="false">IF(I123=I122,J122+1,1)</f>
        <v>1</v>
      </c>
      <c r="K123" s="8" t="str">
        <f aca="false">IF(ABS(F123-Statistics!$B$2)&gt;2*Statistics!$B$4, "STRONG","")</f>
        <v/>
      </c>
      <c r="L123" s="8" t="str">
        <f aca="false">IF(K122="STRONG",F126,"")</f>
        <v/>
      </c>
      <c r="M123" s="9" t="n">
        <f aca="false">B123-C123</f>
        <v>28.5</v>
      </c>
      <c r="N123" s="1" t="str">
        <f aca="false">IF(M123&gt; Statistics!$B$9, "High", IF(M123&lt; Statistics!$B$10, "Low", "Normal"))</f>
        <v>Low</v>
      </c>
    </row>
    <row r="124" customFormat="false" ht="12.8" hidden="false" customHeight="false" outlineLevel="0" collapsed="false">
      <c r="A124" s="10" t="n">
        <v>45170.2083333333</v>
      </c>
      <c r="B124" s="5" t="n">
        <v>4547.75</v>
      </c>
      <c r="C124" s="5" t="n">
        <v>4507.25</v>
      </c>
      <c r="D124" s="5" t="n">
        <v>4521.5</v>
      </c>
      <c r="E124" s="7" t="n">
        <v>1416762</v>
      </c>
      <c r="F124" s="8" t="n">
        <f aca="false">LN(D124/D123)</f>
        <v>0.00121715091098211</v>
      </c>
      <c r="G124" s="1" t="str">
        <f aca="false">TEXT(A124,"ddd")</f>
        <v>Fri</v>
      </c>
      <c r="H124" s="1" t="str">
        <f aca="false">TEXT(A124,"MMM")</f>
        <v>Sep</v>
      </c>
      <c r="I124" s="3" t="n">
        <f aca="false">IF(F124&gt;0,1,IF(F124&lt;0,-1,0))</f>
        <v>1</v>
      </c>
      <c r="J124" s="1" t="n">
        <f aca="false">IF(I124=I123,J123+1,1)</f>
        <v>1</v>
      </c>
      <c r="K124" s="8" t="str">
        <f aca="false">IF(ABS(F124-Statistics!$B$2)&gt;2*Statistics!$B$4, "STRONG","")</f>
        <v/>
      </c>
      <c r="L124" s="8" t="str">
        <f aca="false">IF(K123="STRONG",F127,"")</f>
        <v/>
      </c>
      <c r="M124" s="9" t="n">
        <f aca="false">B124-C124</f>
        <v>40.5</v>
      </c>
      <c r="N124" s="1" t="str">
        <f aca="false">IF(M124&gt; Statistics!$B$9, "High", IF(M124&lt; Statistics!$B$10, "Low", "Normal"))</f>
        <v>Normal</v>
      </c>
    </row>
    <row r="125" customFormat="false" ht="12.8" hidden="false" customHeight="false" outlineLevel="0" collapsed="false">
      <c r="A125" s="10" t="n">
        <v>45174.2083333333</v>
      </c>
      <c r="B125" s="5" t="n">
        <v>4531.25</v>
      </c>
      <c r="C125" s="5" t="n">
        <v>4499.25</v>
      </c>
      <c r="D125" s="5" t="n">
        <v>4502.5</v>
      </c>
      <c r="E125" s="7" t="n">
        <v>1391805</v>
      </c>
      <c r="F125" s="8" t="n">
        <f aca="false">LN(D125/D124)</f>
        <v>-0.00421099913042368</v>
      </c>
      <c r="G125" s="1" t="str">
        <f aca="false">TEXT(A125,"ddd")</f>
        <v>Tue</v>
      </c>
      <c r="H125" s="1" t="str">
        <f aca="false">TEXT(A125,"MMM")</f>
        <v>Sep</v>
      </c>
      <c r="I125" s="3" t="n">
        <f aca="false">IF(F125&gt;0,1,IF(F125&lt;0,-1,0))</f>
        <v>-1</v>
      </c>
      <c r="J125" s="1" t="n">
        <f aca="false">IF(I125=I124,J124+1,1)</f>
        <v>1</v>
      </c>
      <c r="K125" s="8" t="str">
        <f aca="false">IF(ABS(F125-Statistics!$B$2)&gt;2*Statistics!$B$4, "STRONG","")</f>
        <v/>
      </c>
      <c r="L125" s="8" t="str">
        <f aca="false">IF(K124="STRONG",F128,"")</f>
        <v/>
      </c>
      <c r="M125" s="9" t="n">
        <f aca="false">B125-C125</f>
        <v>32</v>
      </c>
      <c r="N125" s="1" t="str">
        <f aca="false">IF(M125&gt; Statistics!$B$9, "High", IF(M125&lt; Statistics!$B$10, "Low", "Normal"))</f>
        <v>Low</v>
      </c>
    </row>
    <row r="126" customFormat="false" ht="12.8" hidden="false" customHeight="false" outlineLevel="0" collapsed="false">
      <c r="A126" s="10" t="n">
        <v>45175.2083333333</v>
      </c>
      <c r="B126" s="5" t="n">
        <v>4503.75</v>
      </c>
      <c r="C126" s="5" t="n">
        <v>4447</v>
      </c>
      <c r="D126" s="5" t="n">
        <v>4471.5</v>
      </c>
      <c r="E126" s="7" t="n">
        <v>1600128</v>
      </c>
      <c r="F126" s="8" t="n">
        <f aca="false">LN(D126/D125)</f>
        <v>-0.00690887526387536</v>
      </c>
      <c r="G126" s="1" t="str">
        <f aca="false">TEXT(A126,"ddd")</f>
        <v>Wed</v>
      </c>
      <c r="H126" s="1" t="str">
        <f aca="false">TEXT(A126,"MMM")</f>
        <v>Sep</v>
      </c>
      <c r="I126" s="3" t="n">
        <f aca="false">IF(F126&gt;0,1,IF(F126&lt;0,-1,0))</f>
        <v>-1</v>
      </c>
      <c r="J126" s="1" t="n">
        <f aca="false">IF(I126=I125,J125+1,1)</f>
        <v>2</v>
      </c>
      <c r="K126" s="8" t="str">
        <f aca="false">IF(ABS(F126-Statistics!$B$2)&gt;2*Statistics!$B$4, "STRONG","")</f>
        <v/>
      </c>
      <c r="L126" s="8" t="str">
        <f aca="false">IF(K125="STRONG",F129,"")</f>
        <v/>
      </c>
      <c r="M126" s="9" t="n">
        <f aca="false">B126-C126</f>
        <v>56.75</v>
      </c>
      <c r="N126" s="1" t="str">
        <f aca="false">IF(M126&gt; Statistics!$B$9, "High", IF(M126&lt; Statistics!$B$10, "Low", "Normal"))</f>
        <v>Normal</v>
      </c>
    </row>
    <row r="127" customFormat="false" ht="12.8" hidden="false" customHeight="false" outlineLevel="0" collapsed="false">
      <c r="A127" s="10" t="n">
        <v>45176.2083333333</v>
      </c>
      <c r="B127" s="5" t="n">
        <v>4471.75</v>
      </c>
      <c r="C127" s="5" t="n">
        <v>4434.25</v>
      </c>
      <c r="D127" s="5" t="n">
        <v>4456.25</v>
      </c>
      <c r="E127" s="7" t="n">
        <v>1602226</v>
      </c>
      <c r="F127" s="8" t="n">
        <f aca="false">LN(D127/D126)</f>
        <v>-0.00341631762362981</v>
      </c>
      <c r="G127" s="1" t="str">
        <f aca="false">TEXT(A127,"ddd")</f>
        <v>Thu</v>
      </c>
      <c r="H127" s="1" t="str">
        <f aca="false">TEXT(A127,"MMM")</f>
        <v>Sep</v>
      </c>
      <c r="I127" s="3" t="n">
        <f aca="false">IF(F127&gt;0,1,IF(F127&lt;0,-1,0))</f>
        <v>-1</v>
      </c>
      <c r="J127" s="1" t="n">
        <f aca="false">IF(I127=I126,J126+1,1)</f>
        <v>3</v>
      </c>
      <c r="K127" s="8" t="str">
        <f aca="false">IF(ABS(F127-Statistics!$B$2)&gt;2*Statistics!$B$4, "STRONG","")</f>
        <v/>
      </c>
      <c r="L127" s="8" t="str">
        <f aca="false">IF(K126="STRONG",F130,"")</f>
        <v/>
      </c>
      <c r="M127" s="9" t="n">
        <f aca="false">B127-C127</f>
        <v>37.5</v>
      </c>
      <c r="N127" s="1" t="str">
        <f aca="false">IF(M127&gt; Statistics!$B$9, "High", IF(M127&lt; Statistics!$B$10, "Low", "Normal"))</f>
        <v>Normal</v>
      </c>
    </row>
    <row r="128" customFormat="false" ht="12.8" hidden="false" customHeight="false" outlineLevel="0" collapsed="false">
      <c r="A128" s="10" t="n">
        <v>45177.2083333333</v>
      </c>
      <c r="B128" s="5" t="n">
        <v>4477.5</v>
      </c>
      <c r="C128" s="5" t="n">
        <v>4443</v>
      </c>
      <c r="D128" s="5" t="n">
        <v>4461.75</v>
      </c>
      <c r="E128" s="7" t="n">
        <v>1686158</v>
      </c>
      <c r="F128" s="8" t="n">
        <f aca="false">LN(D128/D127)</f>
        <v>0.00123346057351857</v>
      </c>
      <c r="G128" s="1" t="str">
        <f aca="false">TEXT(A128,"ddd")</f>
        <v>Fri</v>
      </c>
      <c r="H128" s="1" t="str">
        <f aca="false">TEXT(A128,"MMM")</f>
        <v>Sep</v>
      </c>
      <c r="I128" s="3" t="n">
        <f aca="false">IF(F128&gt;0,1,IF(F128&lt;0,-1,0))</f>
        <v>1</v>
      </c>
      <c r="J128" s="1" t="n">
        <f aca="false">IF(I128=I127,J127+1,1)</f>
        <v>1</v>
      </c>
      <c r="K128" s="8" t="str">
        <f aca="false">IF(ABS(F128-Statistics!$B$2)&gt;2*Statistics!$B$4, "STRONG","")</f>
        <v/>
      </c>
      <c r="L128" s="8" t="str">
        <f aca="false">IF(K127="STRONG",F131,"")</f>
        <v/>
      </c>
      <c r="M128" s="9" t="n">
        <f aca="false">B128-C128</f>
        <v>34.5</v>
      </c>
      <c r="N128" s="1" t="str">
        <f aca="false">IF(M128&gt; Statistics!$B$9, "High", IF(M128&lt; Statistics!$B$10, "Low", "Normal"))</f>
        <v>Low</v>
      </c>
    </row>
    <row r="129" customFormat="false" ht="12.8" hidden="false" customHeight="false" outlineLevel="0" collapsed="false">
      <c r="A129" s="10" t="n">
        <v>45180.2083333333</v>
      </c>
      <c r="B129" s="5" t="n">
        <v>4493.5</v>
      </c>
      <c r="C129" s="5" t="n">
        <v>4459.25</v>
      </c>
      <c r="D129" s="5" t="n">
        <v>4490.25</v>
      </c>
      <c r="E129" s="7" t="n">
        <v>1714266</v>
      </c>
      <c r="F129" s="8" t="n">
        <f aca="false">LN(D129/D128)</f>
        <v>0.00636731373744637</v>
      </c>
      <c r="G129" s="1" t="str">
        <f aca="false">TEXT(A129,"ddd")</f>
        <v>Mon</v>
      </c>
      <c r="H129" s="1" t="str">
        <f aca="false">TEXT(A129,"MMM")</f>
        <v>Sep</v>
      </c>
      <c r="I129" s="3" t="n">
        <f aca="false">IF(F129&gt;0,1,IF(F129&lt;0,-1,0))</f>
        <v>1</v>
      </c>
      <c r="J129" s="1" t="n">
        <f aca="false">IF(I129=I128,J128+1,1)</f>
        <v>2</v>
      </c>
      <c r="K129" s="8" t="str">
        <f aca="false">IF(ABS(F129-Statistics!$B$2)&gt;2*Statistics!$B$4, "STRONG","")</f>
        <v/>
      </c>
      <c r="L129" s="8" t="str">
        <f aca="false">IF(K128="STRONG",F132,"")</f>
        <v/>
      </c>
      <c r="M129" s="9" t="n">
        <f aca="false">B129-C129</f>
        <v>34.25</v>
      </c>
      <c r="N129" s="1" t="str">
        <f aca="false">IF(M129&gt; Statistics!$B$9, "High", IF(M129&lt; Statistics!$B$10, "Low", "Normal"))</f>
        <v>Low</v>
      </c>
    </row>
    <row r="130" customFormat="false" ht="12.8" hidden="false" customHeight="false" outlineLevel="0" collapsed="false">
      <c r="A130" s="10" t="n">
        <v>45181.2083333333</v>
      </c>
      <c r="B130" s="5" t="n">
        <v>4491</v>
      </c>
      <c r="C130" s="5" t="n">
        <v>4458.75</v>
      </c>
      <c r="D130" s="5" t="n">
        <v>4465</v>
      </c>
      <c r="E130" s="7" t="n">
        <v>1153961</v>
      </c>
      <c r="F130" s="8" t="n">
        <f aca="false">LN(D130/D129)</f>
        <v>-0.00563916516297165</v>
      </c>
      <c r="G130" s="1" t="str">
        <f aca="false">TEXT(A130,"ddd")</f>
        <v>Tue</v>
      </c>
      <c r="H130" s="1" t="str">
        <f aca="false">TEXT(A130,"MMM")</f>
        <v>Sep</v>
      </c>
      <c r="I130" s="3" t="n">
        <f aca="false">IF(F130&gt;0,1,IF(F130&lt;0,-1,0))</f>
        <v>-1</v>
      </c>
      <c r="J130" s="1" t="n">
        <f aca="false">IF(I130=I129,J129+1,1)</f>
        <v>1</v>
      </c>
      <c r="K130" s="8" t="str">
        <f aca="false">IF(ABS(F130-Statistics!$B$2)&gt;2*Statistics!$B$4, "STRONG","")</f>
        <v/>
      </c>
      <c r="L130" s="8" t="str">
        <f aca="false">IF(K129="STRONG",F133,"")</f>
        <v/>
      </c>
      <c r="M130" s="9" t="n">
        <f aca="false">B130-C130</f>
        <v>32.25</v>
      </c>
      <c r="N130" s="1" t="str">
        <f aca="false">IF(M130&gt; Statistics!$B$9, "High", IF(M130&lt; Statistics!$B$10, "Low", "Normal"))</f>
        <v>Low</v>
      </c>
    </row>
    <row r="131" customFormat="false" ht="12.8" hidden="false" customHeight="false" outlineLevel="0" collapsed="false">
      <c r="A131" s="10" t="n">
        <v>45182.2083333333</v>
      </c>
      <c r="B131" s="5" t="n">
        <v>4481</v>
      </c>
      <c r="C131" s="5" t="n">
        <v>4446.75</v>
      </c>
      <c r="D131" s="5" t="n">
        <v>4468.75</v>
      </c>
      <c r="E131" s="7" t="n">
        <v>690872</v>
      </c>
      <c r="F131" s="8" t="n">
        <f aca="false">LN(D131/D130)</f>
        <v>0.000839513131718317</v>
      </c>
      <c r="G131" s="1" t="str">
        <f aca="false">TEXT(A131,"ddd")</f>
        <v>Wed</v>
      </c>
      <c r="H131" s="1" t="str">
        <f aca="false">TEXT(A131,"MMM")</f>
        <v>Sep</v>
      </c>
      <c r="I131" s="3" t="n">
        <f aca="false">IF(F131&gt;0,1,IF(F131&lt;0,-1,0))</f>
        <v>1</v>
      </c>
      <c r="J131" s="1" t="n">
        <f aca="false">IF(I131=I130,J130+1,1)</f>
        <v>1</v>
      </c>
      <c r="K131" s="8" t="str">
        <f aca="false">IF(ABS(F131-Statistics!$B$2)&gt;2*Statistics!$B$4, "STRONG","")</f>
        <v/>
      </c>
      <c r="L131" s="8" t="str">
        <f aca="false">IF(K130="STRONG",F134,"")</f>
        <v/>
      </c>
      <c r="M131" s="9" t="n">
        <f aca="false">B131-C131</f>
        <v>34.25</v>
      </c>
      <c r="N131" s="1" t="str">
        <f aca="false">IF(M131&gt; Statistics!$B$9, "High", IF(M131&lt; Statistics!$B$10, "Low", "Normal"))</f>
        <v>Low</v>
      </c>
    </row>
    <row r="132" customFormat="false" ht="12.8" hidden="false" customHeight="false" outlineLevel="0" collapsed="false">
      <c r="A132" s="10" t="n">
        <v>45183.2083333333</v>
      </c>
      <c r="B132" s="5" t="n">
        <v>4513</v>
      </c>
      <c r="C132" s="5" t="n">
        <v>4470.25</v>
      </c>
      <c r="D132" s="5" t="n">
        <v>4506</v>
      </c>
      <c r="E132" s="7" t="n">
        <v>454906</v>
      </c>
      <c r="F132" s="8" t="n">
        <f aca="false">LN(D132/D131)</f>
        <v>0.00830111454987186</v>
      </c>
      <c r="G132" s="1" t="str">
        <f aca="false">TEXT(A132,"ddd")</f>
        <v>Thu</v>
      </c>
      <c r="H132" s="1" t="str">
        <f aca="false">TEXT(A132,"MMM")</f>
        <v>Sep</v>
      </c>
      <c r="I132" s="3" t="n">
        <f aca="false">IF(F132&gt;0,1,IF(F132&lt;0,-1,0))</f>
        <v>1</v>
      </c>
      <c r="J132" s="1" t="n">
        <f aca="false">IF(I132=I131,J131+1,1)</f>
        <v>2</v>
      </c>
      <c r="K132" s="8" t="str">
        <f aca="false">IF(ABS(F132-Statistics!$B$2)&gt;2*Statistics!$B$4, "STRONG","")</f>
        <v/>
      </c>
      <c r="L132" s="8" t="str">
        <f aca="false">IF(K131="STRONG",F135,"")</f>
        <v/>
      </c>
      <c r="M132" s="9" t="n">
        <f aca="false">B132-C132</f>
        <v>42.75</v>
      </c>
      <c r="N132" s="1" t="str">
        <f aca="false">IF(M132&gt; Statistics!$B$9, "High", IF(M132&lt; Statistics!$B$10, "Low", "Normal"))</f>
        <v>Normal</v>
      </c>
    </row>
    <row r="133" customFormat="false" ht="12.8" hidden="false" customHeight="false" outlineLevel="0" collapsed="false">
      <c r="A133" s="10" t="n">
        <v>45184.2083333333</v>
      </c>
      <c r="B133" s="5" t="n">
        <v>4517.75</v>
      </c>
      <c r="C133" s="5" t="n">
        <v>4480</v>
      </c>
      <c r="D133" s="5" t="n">
        <v>4491.72</v>
      </c>
      <c r="E133" s="7" t="n">
        <v>1825966</v>
      </c>
      <c r="F133" s="8" t="n">
        <f aca="false">LN(D133/D132)</f>
        <v>-0.00317414011314974</v>
      </c>
      <c r="G133" s="1" t="str">
        <f aca="false">TEXT(A133,"ddd")</f>
        <v>Fri</v>
      </c>
      <c r="H133" s="1" t="str">
        <f aca="false">TEXT(A133,"MMM")</f>
        <v>Sep</v>
      </c>
      <c r="I133" s="3" t="n">
        <f aca="false">IF(F133&gt;0,1,IF(F133&lt;0,-1,0))</f>
        <v>-1</v>
      </c>
      <c r="J133" s="1" t="n">
        <f aca="false">IF(I133=I132,J132+1,1)</f>
        <v>1</v>
      </c>
      <c r="K133" s="8" t="str">
        <f aca="false">IF(ABS(F133-Statistics!$B$2)&gt;2*Statistics!$B$4, "STRONG","")</f>
        <v/>
      </c>
      <c r="L133" s="8" t="str">
        <f aca="false">IF(K132="STRONG",F136,"")</f>
        <v/>
      </c>
      <c r="M133" s="9" t="n">
        <f aca="false">B133-C133</f>
        <v>37.75</v>
      </c>
      <c r="N133" s="1" t="str">
        <f aca="false">IF(M133&gt; Statistics!$B$9, "High", IF(M133&lt; Statistics!$B$10, "Low", "Normal"))</f>
        <v>Normal</v>
      </c>
    </row>
    <row r="134" customFormat="false" ht="12.8" hidden="false" customHeight="false" outlineLevel="0" collapsed="false">
      <c r="A134" s="10" t="n">
        <v>45187.2083333333</v>
      </c>
      <c r="B134" s="5" t="n">
        <v>4514.5</v>
      </c>
      <c r="C134" s="5" t="n">
        <v>4487</v>
      </c>
      <c r="D134" s="5" t="n">
        <v>4501.5</v>
      </c>
      <c r="E134" s="7" t="n">
        <v>1155158</v>
      </c>
      <c r="F134" s="8" t="n">
        <f aca="false">LN(D134/D133)</f>
        <v>0.00217497266949136</v>
      </c>
      <c r="G134" s="1" t="str">
        <f aca="false">TEXT(A134,"ddd")</f>
        <v>Mon</v>
      </c>
      <c r="H134" s="1" t="str">
        <f aca="false">TEXT(A134,"MMM")</f>
        <v>Sep</v>
      </c>
      <c r="I134" s="3" t="n">
        <f aca="false">IF(F134&gt;0,1,IF(F134&lt;0,-1,0))</f>
        <v>1</v>
      </c>
      <c r="J134" s="1" t="n">
        <f aca="false">IF(I134=I133,J133+1,1)</f>
        <v>1</v>
      </c>
      <c r="K134" s="8" t="str">
        <f aca="false">IF(ABS(F134-Statistics!$B$2)&gt;2*Statistics!$B$4, "STRONG","")</f>
        <v/>
      </c>
      <c r="L134" s="8" t="str">
        <f aca="false">IF(K133="STRONG",F137,"")</f>
        <v/>
      </c>
      <c r="M134" s="9" t="n">
        <f aca="false">B134-C134</f>
        <v>27.5</v>
      </c>
      <c r="N134" s="1" t="str">
        <f aca="false">IF(M134&gt; Statistics!$B$9, "High", IF(M134&lt; Statistics!$B$10, "Low", "Normal"))</f>
        <v>Low</v>
      </c>
    </row>
    <row r="135" customFormat="false" ht="12.8" hidden="false" customHeight="false" outlineLevel="0" collapsed="false">
      <c r="A135" s="10" t="n">
        <v>45188.2083333333</v>
      </c>
      <c r="B135" s="5" t="n">
        <v>4509.5</v>
      </c>
      <c r="C135" s="5" t="n">
        <v>4462.25</v>
      </c>
      <c r="D135" s="5" t="n">
        <v>4490</v>
      </c>
      <c r="E135" s="7" t="n">
        <v>1422950</v>
      </c>
      <c r="F135" s="8" t="n">
        <f aca="false">LN(D135/D134)</f>
        <v>-0.00255797281223157</v>
      </c>
      <c r="G135" s="1" t="str">
        <f aca="false">TEXT(A135,"ddd")</f>
        <v>Tue</v>
      </c>
      <c r="H135" s="1" t="str">
        <f aca="false">TEXT(A135,"MMM")</f>
        <v>Sep</v>
      </c>
      <c r="I135" s="3" t="n">
        <f aca="false">IF(F135&gt;0,1,IF(F135&lt;0,-1,0))</f>
        <v>-1</v>
      </c>
      <c r="J135" s="1" t="n">
        <f aca="false">IF(I135=I134,J134+1,1)</f>
        <v>1</v>
      </c>
      <c r="K135" s="8" t="str">
        <f aca="false">IF(ABS(F135-Statistics!$B$2)&gt;2*Statistics!$B$4, "STRONG","")</f>
        <v/>
      </c>
      <c r="L135" s="8" t="str">
        <f aca="false">IF(K134="STRONG",F138,"")</f>
        <v/>
      </c>
      <c r="M135" s="9" t="n">
        <f aca="false">B135-C135</f>
        <v>47.25</v>
      </c>
      <c r="N135" s="1" t="str">
        <f aca="false">IF(M135&gt; Statistics!$B$9, "High", IF(M135&lt; Statistics!$B$10, "Low", "Normal"))</f>
        <v>Normal</v>
      </c>
    </row>
    <row r="136" customFormat="false" ht="12.8" hidden="false" customHeight="false" outlineLevel="0" collapsed="false">
      <c r="A136" s="10" t="n">
        <v>45189.2083333333</v>
      </c>
      <c r="B136" s="5" t="n">
        <v>4508</v>
      </c>
      <c r="C136" s="5" t="n">
        <v>4443.25</v>
      </c>
      <c r="D136" s="5" t="n">
        <v>4447</v>
      </c>
      <c r="E136" s="7" t="n">
        <v>1482206</v>
      </c>
      <c r="F136" s="8" t="n">
        <f aca="false">LN(D136/D135)</f>
        <v>-0.00962299022560354</v>
      </c>
      <c r="G136" s="1" t="str">
        <f aca="false">TEXT(A136,"ddd")</f>
        <v>Wed</v>
      </c>
      <c r="H136" s="1" t="str">
        <f aca="false">TEXT(A136,"MMM")</f>
        <v>Sep</v>
      </c>
      <c r="I136" s="3" t="n">
        <f aca="false">IF(F136&gt;0,1,IF(F136&lt;0,-1,0))</f>
        <v>-1</v>
      </c>
      <c r="J136" s="1" t="n">
        <f aca="false">IF(I136=I135,J135+1,1)</f>
        <v>2</v>
      </c>
      <c r="K136" s="8" t="str">
        <f aca="false">IF(ABS(F136-Statistics!$B$2)&gt;2*Statistics!$B$4, "STRONG","")</f>
        <v/>
      </c>
      <c r="L136" s="8" t="str">
        <f aca="false">IF(K135="STRONG",F139,"")</f>
        <v/>
      </c>
      <c r="M136" s="9" t="n">
        <f aca="false">B136-C136</f>
        <v>64.75</v>
      </c>
      <c r="N136" s="1" t="str">
        <f aca="false">IF(M136&gt; Statistics!$B$9, "High", IF(M136&lt; Statistics!$B$10, "Low", "Normal"))</f>
        <v>Normal</v>
      </c>
    </row>
    <row r="137" customFormat="false" ht="12.8" hidden="false" customHeight="false" outlineLevel="0" collapsed="false">
      <c r="A137" s="10" t="n">
        <v>45190.2083333333</v>
      </c>
      <c r="B137" s="5" t="n">
        <v>4447</v>
      </c>
      <c r="C137" s="5" t="n">
        <v>4366.5</v>
      </c>
      <c r="D137" s="5" t="n">
        <v>4372</v>
      </c>
      <c r="E137" s="7" t="n">
        <v>1998638</v>
      </c>
      <c r="F137" s="8" t="n">
        <f aca="false">LN(D137/D136)</f>
        <v>-0.0170091412142673</v>
      </c>
      <c r="G137" s="1" t="str">
        <f aca="false">TEXT(A137,"ddd")</f>
        <v>Thu</v>
      </c>
      <c r="H137" s="1" t="str">
        <f aca="false">TEXT(A137,"MMM")</f>
        <v>Sep</v>
      </c>
      <c r="I137" s="3" t="n">
        <f aca="false">IF(F137&gt;0,1,IF(F137&lt;0,-1,0))</f>
        <v>-1</v>
      </c>
      <c r="J137" s="1" t="n">
        <f aca="false">IF(I137=I136,J136+1,1)</f>
        <v>3</v>
      </c>
      <c r="K137" s="8" t="str">
        <f aca="false">IF(ABS(F137-Statistics!$B$2)&gt;2*Statistics!$B$4, "STRONG","")</f>
        <v>STRONG</v>
      </c>
      <c r="L137" s="8" t="str">
        <f aca="false">IF(K136="STRONG",F140,"")</f>
        <v/>
      </c>
      <c r="M137" s="9" t="n">
        <f aca="false">B137-C137</f>
        <v>80.5</v>
      </c>
      <c r="N137" s="1" t="str">
        <f aca="false">IF(M137&gt; Statistics!$B$9, "High", IF(M137&lt; Statistics!$B$10, "Low", "Normal"))</f>
        <v>High</v>
      </c>
    </row>
    <row r="138" customFormat="false" ht="12.8" hidden="false" customHeight="false" outlineLevel="0" collapsed="false">
      <c r="A138" s="10" t="n">
        <v>45191.2083333333</v>
      </c>
      <c r="B138" s="5" t="n">
        <v>4399</v>
      </c>
      <c r="C138" s="5" t="n">
        <v>4357.25</v>
      </c>
      <c r="D138" s="5" t="n">
        <v>4361</v>
      </c>
      <c r="E138" s="7" t="n">
        <v>1736576</v>
      </c>
      <c r="F138" s="8" t="n">
        <f aca="false">LN(D138/D137)</f>
        <v>-0.00251918145366277</v>
      </c>
      <c r="G138" s="1" t="str">
        <f aca="false">TEXT(A138,"ddd")</f>
        <v>Fri</v>
      </c>
      <c r="H138" s="1" t="str">
        <f aca="false">TEXT(A138,"MMM")</f>
        <v>Sep</v>
      </c>
      <c r="I138" s="3" t="n">
        <f aca="false">IF(F138&gt;0,1,IF(F138&lt;0,-1,0))</f>
        <v>-1</v>
      </c>
      <c r="J138" s="1" t="n">
        <f aca="false">IF(I138=I137,J137+1,1)</f>
        <v>4</v>
      </c>
      <c r="K138" s="8" t="str">
        <f aca="false">IF(ABS(F138-Statistics!$B$2)&gt;2*Statistics!$B$4, "STRONG","")</f>
        <v/>
      </c>
      <c r="L138" s="8" t="n">
        <f aca="false">IF(K137="STRONG",F141,"")</f>
        <v>-0.000289745894879025</v>
      </c>
      <c r="M138" s="9" t="n">
        <f aca="false">B138-C138</f>
        <v>41.75</v>
      </c>
      <c r="N138" s="1" t="str">
        <f aca="false">IF(M138&gt; Statistics!$B$9, "High", IF(M138&lt; Statistics!$B$10, "Low", "Normal"))</f>
        <v>Normal</v>
      </c>
    </row>
    <row r="139" customFormat="false" ht="12.8" hidden="false" customHeight="false" outlineLevel="0" collapsed="false">
      <c r="A139" s="10" t="n">
        <v>45194.2083333333</v>
      </c>
      <c r="B139" s="5" t="n">
        <v>4383.5</v>
      </c>
      <c r="C139" s="5" t="n">
        <v>4338.25</v>
      </c>
      <c r="D139" s="5" t="n">
        <v>4378.75</v>
      </c>
      <c r="E139" s="7" t="n">
        <v>1561595</v>
      </c>
      <c r="F139" s="8" t="n">
        <f aca="false">LN(D139/D138)</f>
        <v>0.00406190666893017</v>
      </c>
      <c r="G139" s="1" t="str">
        <f aca="false">TEXT(A139,"ddd")</f>
        <v>Mon</v>
      </c>
      <c r="H139" s="1" t="str">
        <f aca="false">TEXT(A139,"MMM")</f>
        <v>Sep</v>
      </c>
      <c r="I139" s="3" t="n">
        <f aca="false">IF(F139&gt;0,1,IF(F139&lt;0,-1,0))</f>
        <v>1</v>
      </c>
      <c r="J139" s="1" t="n">
        <f aca="false">IF(I139=I138,J138+1,1)</f>
        <v>1</v>
      </c>
      <c r="K139" s="8" t="str">
        <f aca="false">IF(ABS(F139-Statistics!$B$2)&gt;2*Statistics!$B$4, "STRONG","")</f>
        <v/>
      </c>
      <c r="L139" s="8" t="str">
        <f aca="false">IF(K138="STRONG",F142,"")</f>
        <v/>
      </c>
      <c r="M139" s="9" t="n">
        <f aca="false">B139-C139</f>
        <v>45.25</v>
      </c>
      <c r="N139" s="1" t="str">
        <f aca="false">IF(M139&gt; Statistics!$B$9, "High", IF(M139&lt; Statistics!$B$10, "Low", "Normal"))</f>
        <v>Normal</v>
      </c>
    </row>
    <row r="140" customFormat="false" ht="12.8" hidden="false" customHeight="false" outlineLevel="0" collapsed="false">
      <c r="A140" s="10" t="n">
        <v>45195.2083333333</v>
      </c>
      <c r="B140" s="5" t="n">
        <v>4382</v>
      </c>
      <c r="C140" s="5" t="n">
        <v>4305.5</v>
      </c>
      <c r="D140" s="5" t="n">
        <v>4314.75</v>
      </c>
      <c r="E140" s="7" t="n">
        <v>1758048</v>
      </c>
      <c r="F140" s="8" t="n">
        <f aca="false">LN(D140/D139)</f>
        <v>-0.014723910100184</v>
      </c>
      <c r="G140" s="1" t="str">
        <f aca="false">TEXT(A140,"ddd")</f>
        <v>Tue</v>
      </c>
      <c r="H140" s="1" t="str">
        <f aca="false">TEXT(A140,"MMM")</f>
        <v>Sep</v>
      </c>
      <c r="I140" s="3" t="n">
        <f aca="false">IF(F140&gt;0,1,IF(F140&lt;0,-1,0))</f>
        <v>-1</v>
      </c>
      <c r="J140" s="1" t="n">
        <f aca="false">IF(I140=I139,J139+1,1)</f>
        <v>1</v>
      </c>
      <c r="K140" s="8" t="str">
        <f aca="false">IF(ABS(F140-Statistics!$B$2)&gt;2*Statistics!$B$4, "STRONG","")</f>
        <v/>
      </c>
      <c r="L140" s="8" t="str">
        <f aca="false">IF(K139="STRONG",F143,"")</f>
        <v/>
      </c>
      <c r="M140" s="9" t="n">
        <f aca="false">B140-C140</f>
        <v>76.5</v>
      </c>
      <c r="N140" s="1" t="str">
        <f aca="false">IF(M140&gt; Statistics!$B$9, "High", IF(M140&lt; Statistics!$B$10, "Low", "Normal"))</f>
        <v>High</v>
      </c>
    </row>
    <row r="141" customFormat="false" ht="12.8" hidden="false" customHeight="false" outlineLevel="0" collapsed="false">
      <c r="A141" s="10" t="n">
        <v>45196.2083333333</v>
      </c>
      <c r="B141" s="5" t="n">
        <v>4336.5</v>
      </c>
      <c r="C141" s="5" t="n">
        <v>4277</v>
      </c>
      <c r="D141" s="5" t="n">
        <v>4313.5</v>
      </c>
      <c r="E141" s="7" t="n">
        <v>1965913</v>
      </c>
      <c r="F141" s="8" t="n">
        <f aca="false">LN(D141/D140)</f>
        <v>-0.000289745894879025</v>
      </c>
      <c r="G141" s="1" t="str">
        <f aca="false">TEXT(A141,"ddd")</f>
        <v>Wed</v>
      </c>
      <c r="H141" s="1" t="str">
        <f aca="false">TEXT(A141,"MMM")</f>
        <v>Sep</v>
      </c>
      <c r="I141" s="3" t="n">
        <f aca="false">IF(F141&gt;0,1,IF(F141&lt;0,-1,0))</f>
        <v>-1</v>
      </c>
      <c r="J141" s="1" t="n">
        <f aca="false">IF(I141=I140,J140+1,1)</f>
        <v>2</v>
      </c>
      <c r="K141" s="8" t="str">
        <f aca="false">IF(ABS(F141-Statistics!$B$2)&gt;2*Statistics!$B$4, "STRONG","")</f>
        <v/>
      </c>
      <c r="L141" s="8" t="str">
        <f aca="false">IF(K140="STRONG",F144,"")</f>
        <v/>
      </c>
      <c r="M141" s="9" t="n">
        <f aca="false">B141-C141</f>
        <v>59.5</v>
      </c>
      <c r="N141" s="1" t="str">
        <f aca="false">IF(M141&gt; Statistics!$B$9, "High", IF(M141&lt; Statistics!$B$10, "Low", "Normal"))</f>
        <v>Normal</v>
      </c>
    </row>
    <row r="142" customFormat="false" ht="12.8" hidden="false" customHeight="false" outlineLevel="0" collapsed="false">
      <c r="A142" s="10" t="n">
        <v>45197.2083333333</v>
      </c>
      <c r="B142" s="5" t="n">
        <v>4355.75</v>
      </c>
      <c r="C142" s="5" t="n">
        <v>4301</v>
      </c>
      <c r="D142" s="5" t="n">
        <v>4337.5</v>
      </c>
      <c r="E142" s="7" t="n">
        <v>2012088</v>
      </c>
      <c r="F142" s="8" t="n">
        <f aca="false">LN(D142/D141)</f>
        <v>0.00554850573848108</v>
      </c>
      <c r="G142" s="1" t="str">
        <f aca="false">TEXT(A142,"ddd")</f>
        <v>Thu</v>
      </c>
      <c r="H142" s="1" t="str">
        <f aca="false">TEXT(A142,"MMM")</f>
        <v>Sep</v>
      </c>
      <c r="I142" s="3" t="n">
        <f aca="false">IF(F142&gt;0,1,IF(F142&lt;0,-1,0))</f>
        <v>1</v>
      </c>
      <c r="J142" s="1" t="n">
        <f aca="false">IF(I142=I141,J141+1,1)</f>
        <v>1</v>
      </c>
      <c r="K142" s="8" t="str">
        <f aca="false">IF(ABS(F142-Statistics!$B$2)&gt;2*Statistics!$B$4, "STRONG","")</f>
        <v/>
      </c>
      <c r="L142" s="8" t="str">
        <f aca="false">IF(K141="STRONG",F145,"")</f>
        <v/>
      </c>
      <c r="M142" s="9" t="n">
        <f aca="false">B142-C142</f>
        <v>54.75</v>
      </c>
      <c r="N142" s="1" t="str">
        <f aca="false">IF(M142&gt; Statistics!$B$9, "High", IF(M142&lt; Statistics!$B$10, "Low", "Normal"))</f>
        <v>Normal</v>
      </c>
    </row>
    <row r="143" customFormat="false" ht="12.8" hidden="false" customHeight="false" outlineLevel="0" collapsed="false">
      <c r="A143" s="10" t="n">
        <v>45198.2083333333</v>
      </c>
      <c r="B143" s="5" t="n">
        <v>4371.25</v>
      </c>
      <c r="C143" s="5" t="n">
        <v>4311</v>
      </c>
      <c r="D143" s="5" t="n">
        <v>4325.5</v>
      </c>
      <c r="E143" s="7" t="n">
        <v>2106053</v>
      </c>
      <c r="F143" s="8" t="n">
        <f aca="false">LN(D143/D142)</f>
        <v>-0.00277040463468569</v>
      </c>
      <c r="G143" s="1" t="str">
        <f aca="false">TEXT(A143,"ddd")</f>
        <v>Fri</v>
      </c>
      <c r="H143" s="1" t="str">
        <f aca="false">TEXT(A143,"MMM")</f>
        <v>Sep</v>
      </c>
      <c r="I143" s="3" t="n">
        <f aca="false">IF(F143&gt;0,1,IF(F143&lt;0,-1,0))</f>
        <v>-1</v>
      </c>
      <c r="J143" s="1" t="n">
        <f aca="false">IF(I143=I142,J142+1,1)</f>
        <v>1</v>
      </c>
      <c r="K143" s="8" t="str">
        <f aca="false">IF(ABS(F143-Statistics!$B$2)&gt;2*Statistics!$B$4, "STRONG","")</f>
        <v/>
      </c>
      <c r="L143" s="8" t="str">
        <f aca="false">IF(K142="STRONG",F146,"")</f>
        <v/>
      </c>
      <c r="M143" s="9" t="n">
        <f aca="false">B143-C143</f>
        <v>60.25</v>
      </c>
      <c r="N143" s="1" t="str">
        <f aca="false">IF(M143&gt; Statistics!$B$9, "High", IF(M143&lt; Statistics!$B$10, "Low", "Normal"))</f>
        <v>Normal</v>
      </c>
    </row>
    <row r="144" customFormat="false" ht="12.8" hidden="false" customHeight="false" outlineLevel="0" collapsed="false">
      <c r="A144" s="10" t="n">
        <v>45201.2083333333</v>
      </c>
      <c r="B144" s="5" t="n">
        <v>4355.5</v>
      </c>
      <c r="C144" s="5" t="n">
        <v>4295.5</v>
      </c>
      <c r="D144" s="5" t="n">
        <v>4324.25</v>
      </c>
      <c r="E144" s="7" t="n">
        <v>1950463</v>
      </c>
      <c r="F144" s="8" t="n">
        <f aca="false">LN(D144/D143)</f>
        <v>-0.000289025696396203</v>
      </c>
      <c r="G144" s="1" t="str">
        <f aca="false">TEXT(A144,"ddd")</f>
        <v>Mon</v>
      </c>
      <c r="H144" s="1" t="str">
        <f aca="false">TEXT(A144,"MMM")</f>
        <v>Oct</v>
      </c>
      <c r="I144" s="3" t="n">
        <f aca="false">IF(F144&gt;0,1,IF(F144&lt;0,-1,0))</f>
        <v>-1</v>
      </c>
      <c r="J144" s="1" t="n">
        <f aca="false">IF(I144=I143,J143+1,1)</f>
        <v>2</v>
      </c>
      <c r="K144" s="8" t="str">
        <f aca="false">IF(ABS(F144-Statistics!$B$2)&gt;2*Statistics!$B$4, "STRONG","")</f>
        <v/>
      </c>
      <c r="L144" s="8" t="str">
        <f aca="false">IF(K143="STRONG",F147,"")</f>
        <v/>
      </c>
      <c r="M144" s="9" t="n">
        <f aca="false">B144-C144</f>
        <v>60</v>
      </c>
      <c r="N144" s="1" t="str">
        <f aca="false">IF(M144&gt; Statistics!$B$9, "High", IF(M144&lt; Statistics!$B$10, "Low", "Normal"))</f>
        <v>Normal</v>
      </c>
    </row>
    <row r="145" customFormat="false" ht="12.8" hidden="false" customHeight="false" outlineLevel="0" collapsed="false">
      <c r="A145" s="10" t="n">
        <v>45202.2083333333</v>
      </c>
      <c r="B145" s="5" t="n">
        <v>4335.75</v>
      </c>
      <c r="C145" s="5" t="n">
        <v>4251.25</v>
      </c>
      <c r="D145" s="5" t="n">
        <v>4264.75</v>
      </c>
      <c r="E145" s="7" t="n">
        <v>2256808</v>
      </c>
      <c r="F145" s="8" t="n">
        <f aca="false">LN(D145/D144)</f>
        <v>-0.0138551523634038</v>
      </c>
      <c r="G145" s="1" t="str">
        <f aca="false">TEXT(A145,"ddd")</f>
        <v>Tue</v>
      </c>
      <c r="H145" s="1" t="str">
        <f aca="false">TEXT(A145,"MMM")</f>
        <v>Oct</v>
      </c>
      <c r="I145" s="3" t="n">
        <f aca="false">IF(F145&gt;0,1,IF(F145&lt;0,-1,0))</f>
        <v>-1</v>
      </c>
      <c r="J145" s="1" t="n">
        <f aca="false">IF(I145=I144,J144+1,1)</f>
        <v>3</v>
      </c>
      <c r="K145" s="8" t="str">
        <f aca="false">IF(ABS(F145-Statistics!$B$2)&gt;2*Statistics!$B$4, "STRONG","")</f>
        <v/>
      </c>
      <c r="L145" s="8" t="str">
        <f aca="false">IF(K144="STRONG",F148,"")</f>
        <v/>
      </c>
      <c r="M145" s="9" t="n">
        <f aca="false">B145-C145</f>
        <v>84.5</v>
      </c>
      <c r="N145" s="1" t="str">
        <f aca="false">IF(M145&gt; Statistics!$B$9, "High", IF(M145&lt; Statistics!$B$10, "Low", "Normal"))</f>
        <v>High</v>
      </c>
    </row>
    <row r="146" customFormat="false" ht="12.8" hidden="false" customHeight="false" outlineLevel="0" collapsed="false">
      <c r="A146" s="10" t="n">
        <v>45203.2083333333</v>
      </c>
      <c r="B146" s="5" t="n">
        <v>4304</v>
      </c>
      <c r="C146" s="5" t="n">
        <v>4235.5</v>
      </c>
      <c r="D146" s="5" t="n">
        <v>4297.75</v>
      </c>
      <c r="E146" s="7" t="n">
        <v>2168271</v>
      </c>
      <c r="F146" s="8" t="n">
        <f aca="false">LN(D146/D145)</f>
        <v>0.00770806736097397</v>
      </c>
      <c r="G146" s="1" t="str">
        <f aca="false">TEXT(A146,"ddd")</f>
        <v>Wed</v>
      </c>
      <c r="H146" s="1" t="str">
        <f aca="false">TEXT(A146,"MMM")</f>
        <v>Oct</v>
      </c>
      <c r="I146" s="3" t="n">
        <f aca="false">IF(F146&gt;0,1,IF(F146&lt;0,-1,0))</f>
        <v>1</v>
      </c>
      <c r="J146" s="1" t="n">
        <f aca="false">IF(I146=I145,J145+1,1)</f>
        <v>1</v>
      </c>
      <c r="K146" s="8" t="str">
        <f aca="false">IF(ABS(F146-Statistics!$B$2)&gt;2*Statistics!$B$4, "STRONG","")</f>
        <v/>
      </c>
      <c r="L146" s="8" t="str">
        <f aca="false">IF(K145="STRONG",F149,"")</f>
        <v/>
      </c>
      <c r="M146" s="9" t="n">
        <f aca="false">B146-C146</f>
        <v>68.5</v>
      </c>
      <c r="N146" s="1" t="str">
        <f aca="false">IF(M146&gt; Statistics!$B$9, "High", IF(M146&lt; Statistics!$B$10, "Low", "Normal"))</f>
        <v>Normal</v>
      </c>
    </row>
    <row r="147" customFormat="false" ht="12.8" hidden="false" customHeight="false" outlineLevel="0" collapsed="false">
      <c r="A147" s="10" t="n">
        <v>45204.2083333333</v>
      </c>
      <c r="B147" s="5" t="n">
        <v>4302</v>
      </c>
      <c r="C147" s="5" t="n">
        <v>4258</v>
      </c>
      <c r="D147" s="5" t="n">
        <v>4290.75</v>
      </c>
      <c r="E147" s="7" t="n">
        <v>1673477</v>
      </c>
      <c r="F147" s="8" t="n">
        <f aca="false">LN(D147/D146)</f>
        <v>-0.00163008710485505</v>
      </c>
      <c r="G147" s="1" t="str">
        <f aca="false">TEXT(A147,"ddd")</f>
        <v>Thu</v>
      </c>
      <c r="H147" s="1" t="str">
        <f aca="false">TEXT(A147,"MMM")</f>
        <v>Oct</v>
      </c>
      <c r="I147" s="3" t="n">
        <f aca="false">IF(F147&gt;0,1,IF(F147&lt;0,-1,0))</f>
        <v>-1</v>
      </c>
      <c r="J147" s="1" t="n">
        <f aca="false">IF(I147=I146,J146+1,1)</f>
        <v>1</v>
      </c>
      <c r="K147" s="8" t="str">
        <f aca="false">IF(ABS(F147-Statistics!$B$2)&gt;2*Statistics!$B$4, "STRONG","")</f>
        <v/>
      </c>
      <c r="L147" s="8" t="str">
        <f aca="false">IF(K146="STRONG",F150,"")</f>
        <v/>
      </c>
      <c r="M147" s="9" t="n">
        <f aca="false">B147-C147</f>
        <v>44</v>
      </c>
      <c r="N147" s="1" t="str">
        <f aca="false">IF(M147&gt; Statistics!$B$9, "High", IF(M147&lt; Statistics!$B$10, "Low", "Normal"))</f>
        <v>Normal</v>
      </c>
    </row>
    <row r="148" customFormat="false" ht="12.8" hidden="false" customHeight="false" outlineLevel="0" collapsed="false">
      <c r="A148" s="10" t="n">
        <v>45205.2083333333</v>
      </c>
      <c r="B148" s="5" t="n">
        <v>4358.5</v>
      </c>
      <c r="C148" s="5" t="n">
        <v>4242.25</v>
      </c>
      <c r="D148" s="5" t="n">
        <v>4341.5</v>
      </c>
      <c r="E148" s="7" t="n">
        <v>2216456</v>
      </c>
      <c r="F148" s="8" t="n">
        <f aca="false">LN(D148/D147)</f>
        <v>0.0117583676839521</v>
      </c>
      <c r="G148" s="1" t="str">
        <f aca="false">TEXT(A148,"ddd")</f>
        <v>Fri</v>
      </c>
      <c r="H148" s="1" t="str">
        <f aca="false">TEXT(A148,"MMM")</f>
        <v>Oct</v>
      </c>
      <c r="I148" s="3" t="n">
        <f aca="false">IF(F148&gt;0,1,IF(F148&lt;0,-1,0))</f>
        <v>1</v>
      </c>
      <c r="J148" s="1" t="n">
        <f aca="false">IF(I148=I147,J147+1,1)</f>
        <v>1</v>
      </c>
      <c r="K148" s="8" t="str">
        <f aca="false">IF(ABS(F148-Statistics!$B$2)&gt;2*Statistics!$B$4, "STRONG","")</f>
        <v/>
      </c>
      <c r="L148" s="8" t="str">
        <f aca="false">IF(K147="STRONG",F151,"")</f>
        <v/>
      </c>
      <c r="M148" s="9" t="n">
        <f aca="false">B148-C148</f>
        <v>116.25</v>
      </c>
      <c r="N148" s="1" t="str">
        <f aca="false">IF(M148&gt; Statistics!$B$9, "High", IF(M148&lt; Statistics!$B$10, "Low", "Normal"))</f>
        <v>High</v>
      </c>
    </row>
    <row r="149" customFormat="false" ht="12.8" hidden="false" customHeight="false" outlineLevel="0" collapsed="false">
      <c r="A149" s="10" t="n">
        <v>45208.2083333333</v>
      </c>
      <c r="B149" s="5" t="n">
        <v>4375.75</v>
      </c>
      <c r="C149" s="5" t="n">
        <v>4299.5</v>
      </c>
      <c r="D149" s="5" t="n">
        <v>4368.75</v>
      </c>
      <c r="E149" s="7" t="n">
        <v>1485254</v>
      </c>
      <c r="F149" s="8" t="n">
        <f aca="false">LN(D149/D148)</f>
        <v>0.00625701648142049</v>
      </c>
      <c r="G149" s="1" t="str">
        <f aca="false">TEXT(A149,"ddd")</f>
        <v>Mon</v>
      </c>
      <c r="H149" s="1" t="str">
        <f aca="false">TEXT(A149,"MMM")</f>
        <v>Oct</v>
      </c>
      <c r="I149" s="3" t="n">
        <f aca="false">IF(F149&gt;0,1,IF(F149&lt;0,-1,0))</f>
        <v>1</v>
      </c>
      <c r="J149" s="1" t="n">
        <f aca="false">IF(I149=I148,J148+1,1)</f>
        <v>2</v>
      </c>
      <c r="K149" s="8" t="str">
        <f aca="false">IF(ABS(F149-Statistics!$B$2)&gt;2*Statistics!$B$4, "STRONG","")</f>
        <v/>
      </c>
      <c r="L149" s="8" t="str">
        <f aca="false">IF(K148="STRONG",F152,"")</f>
        <v/>
      </c>
      <c r="M149" s="9" t="n">
        <f aca="false">B149-C149</f>
        <v>76.25</v>
      </c>
      <c r="N149" s="1" t="str">
        <f aca="false">IF(M149&gt; Statistics!$B$9, "High", IF(M149&lt; Statistics!$B$10, "Low", "Normal"))</f>
        <v>High</v>
      </c>
    </row>
    <row r="150" customFormat="false" ht="12.8" hidden="false" customHeight="false" outlineLevel="0" collapsed="false">
      <c r="A150" s="10" t="n">
        <v>45209.2083333333</v>
      </c>
      <c r="B150" s="5" t="n">
        <v>4419</v>
      </c>
      <c r="C150" s="5" t="n">
        <v>4366.25</v>
      </c>
      <c r="D150" s="5" t="n">
        <v>4391.5</v>
      </c>
      <c r="E150" s="7" t="n">
        <v>1610271</v>
      </c>
      <c r="F150" s="8" t="n">
        <f aca="false">LN(D150/D149)</f>
        <v>0.00519392737505166</v>
      </c>
      <c r="G150" s="1" t="str">
        <f aca="false">TEXT(A150,"ddd")</f>
        <v>Tue</v>
      </c>
      <c r="H150" s="1" t="str">
        <f aca="false">TEXT(A150,"MMM")</f>
        <v>Oct</v>
      </c>
      <c r="I150" s="3" t="n">
        <f aca="false">IF(F150&gt;0,1,IF(F150&lt;0,-1,0))</f>
        <v>1</v>
      </c>
      <c r="J150" s="1" t="n">
        <f aca="false">IF(I150=I149,J149+1,1)</f>
        <v>3</v>
      </c>
      <c r="K150" s="8" t="str">
        <f aca="false">IF(ABS(F150-Statistics!$B$2)&gt;2*Statistics!$B$4, "STRONG","")</f>
        <v/>
      </c>
      <c r="L150" s="8" t="str">
        <f aca="false">IF(K149="STRONG",F153,"")</f>
        <v/>
      </c>
      <c r="M150" s="9" t="n">
        <f aca="false">B150-C150</f>
        <v>52.75</v>
      </c>
      <c r="N150" s="1" t="str">
        <f aca="false">IF(M150&gt; Statistics!$B$9, "High", IF(M150&lt; Statistics!$B$10, "Low", "Normal"))</f>
        <v>Normal</v>
      </c>
    </row>
    <row r="151" customFormat="false" ht="12.8" hidden="false" customHeight="false" outlineLevel="0" collapsed="false">
      <c r="A151" s="10" t="n">
        <v>45210.2083333333</v>
      </c>
      <c r="B151" s="5" t="n">
        <v>4419.75</v>
      </c>
      <c r="C151" s="5" t="n">
        <v>4377.25</v>
      </c>
      <c r="D151" s="5" t="n">
        <v>4409.75</v>
      </c>
      <c r="E151" s="7" t="n">
        <v>1489644</v>
      </c>
      <c r="F151" s="8" t="n">
        <f aca="false">LN(D151/D150)</f>
        <v>0.00414714413441443</v>
      </c>
      <c r="G151" s="1" t="str">
        <f aca="false">TEXT(A151,"ddd")</f>
        <v>Wed</v>
      </c>
      <c r="H151" s="1" t="str">
        <f aca="false">TEXT(A151,"MMM")</f>
        <v>Oct</v>
      </c>
      <c r="I151" s="3" t="n">
        <f aca="false">IF(F151&gt;0,1,IF(F151&lt;0,-1,0))</f>
        <v>1</v>
      </c>
      <c r="J151" s="1" t="n">
        <f aca="false">IF(I151=I150,J150+1,1)</f>
        <v>4</v>
      </c>
      <c r="K151" s="8" t="str">
        <f aca="false">IF(ABS(F151-Statistics!$B$2)&gt;2*Statistics!$B$4, "STRONG","")</f>
        <v/>
      </c>
      <c r="L151" s="8" t="str">
        <f aca="false">IF(K150="STRONG",F154,"")</f>
        <v/>
      </c>
      <c r="M151" s="9" t="n">
        <f aca="false">B151-C151</f>
        <v>42.5</v>
      </c>
      <c r="N151" s="1" t="str">
        <f aca="false">IF(M151&gt; Statistics!$B$9, "High", IF(M151&lt; Statistics!$B$10, "Low", "Normal"))</f>
        <v>Normal</v>
      </c>
    </row>
    <row r="152" customFormat="false" ht="12.8" hidden="false" customHeight="false" outlineLevel="0" collapsed="false">
      <c r="A152" s="10" t="n">
        <v>45211.2083333333</v>
      </c>
      <c r="B152" s="5" t="n">
        <v>4430.5</v>
      </c>
      <c r="C152" s="5" t="n">
        <v>4355.5</v>
      </c>
      <c r="D152" s="5" t="n">
        <v>4380.5</v>
      </c>
      <c r="E152" s="7" t="n">
        <v>1881573</v>
      </c>
      <c r="F152" s="8" t="n">
        <f aca="false">LN(D152/D151)</f>
        <v>-0.00665512538516801</v>
      </c>
      <c r="G152" s="1" t="str">
        <f aca="false">TEXT(A152,"ddd")</f>
        <v>Thu</v>
      </c>
      <c r="H152" s="1" t="str">
        <f aca="false">TEXT(A152,"MMM")</f>
        <v>Oct</v>
      </c>
      <c r="I152" s="3" t="n">
        <f aca="false">IF(F152&gt;0,1,IF(F152&lt;0,-1,0))</f>
        <v>-1</v>
      </c>
      <c r="J152" s="1" t="n">
        <f aca="false">IF(I152=I151,J151+1,1)</f>
        <v>1</v>
      </c>
      <c r="K152" s="8" t="str">
        <f aca="false">IF(ABS(F152-Statistics!$B$2)&gt;2*Statistics!$B$4, "STRONG","")</f>
        <v/>
      </c>
      <c r="L152" s="8" t="str">
        <f aca="false">IF(K151="STRONG",F155,"")</f>
        <v/>
      </c>
      <c r="M152" s="9" t="n">
        <f aca="false">B152-C152</f>
        <v>75</v>
      </c>
      <c r="N152" s="1" t="str">
        <f aca="false">IF(M152&gt; Statistics!$B$9, "High", IF(M152&lt; Statistics!$B$10, "Low", "Normal"))</f>
        <v>High</v>
      </c>
    </row>
    <row r="153" customFormat="false" ht="12.8" hidden="false" customHeight="false" outlineLevel="0" collapsed="false">
      <c r="A153" s="10" t="n">
        <v>45212.2083333333</v>
      </c>
      <c r="B153" s="5" t="n">
        <v>4407.75</v>
      </c>
      <c r="C153" s="5" t="n">
        <v>4340.75</v>
      </c>
      <c r="D153" s="5" t="n">
        <v>4357.25</v>
      </c>
      <c r="E153" s="7" t="n">
        <v>2159101</v>
      </c>
      <c r="F153" s="8" t="n">
        <f aca="false">LN(D153/D152)</f>
        <v>-0.00532174870462756</v>
      </c>
      <c r="G153" s="1" t="str">
        <f aca="false">TEXT(A153,"ddd")</f>
        <v>Fri</v>
      </c>
      <c r="H153" s="1" t="str">
        <f aca="false">TEXT(A153,"MMM")</f>
        <v>Oct</v>
      </c>
      <c r="I153" s="3" t="n">
        <f aca="false">IF(F153&gt;0,1,IF(F153&lt;0,-1,0))</f>
        <v>-1</v>
      </c>
      <c r="J153" s="1" t="n">
        <f aca="false">IF(I153=I152,J152+1,1)</f>
        <v>2</v>
      </c>
      <c r="K153" s="8" t="str">
        <f aca="false">IF(ABS(F153-Statistics!$B$2)&gt;2*Statistics!$B$4, "STRONG","")</f>
        <v/>
      </c>
      <c r="L153" s="8" t="str">
        <f aca="false">IF(K152="STRONG",F156,"")</f>
        <v/>
      </c>
      <c r="M153" s="9" t="n">
        <f aca="false">B153-C153</f>
        <v>67</v>
      </c>
      <c r="N153" s="1" t="str">
        <f aca="false">IF(M153&gt; Statistics!$B$9, "High", IF(M153&lt; Statistics!$B$10, "Low", "Normal"))</f>
        <v>Normal</v>
      </c>
    </row>
    <row r="154" customFormat="false" ht="12.8" hidden="false" customHeight="false" outlineLevel="0" collapsed="false">
      <c r="A154" s="10" t="n">
        <v>45215.2083333333</v>
      </c>
      <c r="B154" s="5" t="n">
        <v>4414.25</v>
      </c>
      <c r="C154" s="5" t="n">
        <v>4354.5</v>
      </c>
      <c r="D154" s="5" t="n">
        <v>4401</v>
      </c>
      <c r="E154" s="7" t="n">
        <v>1668948</v>
      </c>
      <c r="F154" s="8" t="n">
        <f aca="false">LN(D154/D153)</f>
        <v>0.00999066340930043</v>
      </c>
      <c r="G154" s="1" t="str">
        <f aca="false">TEXT(A154,"ddd")</f>
        <v>Mon</v>
      </c>
      <c r="H154" s="1" t="str">
        <f aca="false">TEXT(A154,"MMM")</f>
        <v>Oct</v>
      </c>
      <c r="I154" s="3" t="n">
        <f aca="false">IF(F154&gt;0,1,IF(F154&lt;0,-1,0))</f>
        <v>1</v>
      </c>
      <c r="J154" s="1" t="n">
        <f aca="false">IF(I154=I153,J153+1,1)</f>
        <v>1</v>
      </c>
      <c r="K154" s="8" t="str">
        <f aca="false">IF(ABS(F154-Statistics!$B$2)&gt;2*Statistics!$B$4, "STRONG","")</f>
        <v/>
      </c>
      <c r="L154" s="8" t="str">
        <f aca="false">IF(K153="STRONG",F157,"")</f>
        <v/>
      </c>
      <c r="M154" s="9" t="n">
        <f aca="false">B154-C154</f>
        <v>59.75</v>
      </c>
      <c r="N154" s="1" t="str">
        <f aca="false">IF(M154&gt; Statistics!$B$9, "High", IF(M154&lt; Statistics!$B$10, "Low", "Normal"))</f>
        <v>Normal</v>
      </c>
    </row>
    <row r="155" customFormat="false" ht="12.8" hidden="false" customHeight="false" outlineLevel="0" collapsed="false">
      <c r="A155" s="10" t="n">
        <v>45216.2083333333</v>
      </c>
      <c r="B155" s="5" t="n">
        <v>4423.25</v>
      </c>
      <c r="C155" s="5" t="n">
        <v>4365.75</v>
      </c>
      <c r="D155" s="5" t="n">
        <v>4401.75</v>
      </c>
      <c r="E155" s="7" t="n">
        <v>1879736</v>
      </c>
      <c r="F155" s="8" t="n">
        <f aca="false">LN(D155/D154)</f>
        <v>0.000170401295462226</v>
      </c>
      <c r="G155" s="1" t="str">
        <f aca="false">TEXT(A155,"ddd")</f>
        <v>Tue</v>
      </c>
      <c r="H155" s="1" t="str">
        <f aca="false">TEXT(A155,"MMM")</f>
        <v>Oct</v>
      </c>
      <c r="I155" s="3" t="n">
        <f aca="false">IF(F155&gt;0,1,IF(F155&lt;0,-1,0))</f>
        <v>1</v>
      </c>
      <c r="J155" s="1" t="n">
        <f aca="false">IF(I155=I154,J154+1,1)</f>
        <v>2</v>
      </c>
      <c r="K155" s="8" t="str">
        <f aca="false">IF(ABS(F155-Statistics!$B$2)&gt;2*Statistics!$B$4, "STRONG","")</f>
        <v/>
      </c>
      <c r="L155" s="8" t="str">
        <f aca="false">IF(K154="STRONG",F158,"")</f>
        <v/>
      </c>
      <c r="M155" s="9" t="n">
        <f aca="false">B155-C155</f>
        <v>57.5</v>
      </c>
      <c r="N155" s="1" t="str">
        <f aca="false">IF(M155&gt; Statistics!$B$9, "High", IF(M155&lt; Statistics!$B$10, "Low", "Normal"))</f>
        <v>Normal</v>
      </c>
    </row>
    <row r="156" customFormat="false" ht="12.8" hidden="false" customHeight="false" outlineLevel="0" collapsed="false">
      <c r="A156" s="10" t="n">
        <v>45217.2083333333</v>
      </c>
      <c r="B156" s="5" t="n">
        <v>4399.25</v>
      </c>
      <c r="C156" s="5" t="n">
        <v>4330.75</v>
      </c>
      <c r="D156" s="5" t="n">
        <v>4342.25</v>
      </c>
      <c r="E156" s="7" t="n">
        <v>2271572</v>
      </c>
      <c r="F156" s="8" t="n">
        <f aca="false">LN(D156/D155)</f>
        <v>-0.0136095421724315</v>
      </c>
      <c r="G156" s="1" t="str">
        <f aca="false">TEXT(A156,"ddd")</f>
        <v>Wed</v>
      </c>
      <c r="H156" s="1" t="str">
        <f aca="false">TEXT(A156,"MMM")</f>
        <v>Oct</v>
      </c>
      <c r="I156" s="3" t="n">
        <f aca="false">IF(F156&gt;0,1,IF(F156&lt;0,-1,0))</f>
        <v>-1</v>
      </c>
      <c r="J156" s="1" t="n">
        <f aca="false">IF(I156=I155,J155+1,1)</f>
        <v>1</v>
      </c>
      <c r="K156" s="8" t="str">
        <f aca="false">IF(ABS(F156-Statistics!$B$2)&gt;2*Statistics!$B$4, "STRONG","")</f>
        <v/>
      </c>
      <c r="L156" s="8" t="str">
        <f aca="false">IF(K155="STRONG",F159,"")</f>
        <v/>
      </c>
      <c r="M156" s="9" t="n">
        <f aca="false">B156-C156</f>
        <v>68.5</v>
      </c>
      <c r="N156" s="1" t="str">
        <f aca="false">IF(M156&gt; Statistics!$B$9, "High", IF(M156&lt; Statistics!$B$10, "Low", "Normal"))</f>
        <v>Normal</v>
      </c>
    </row>
    <row r="157" customFormat="false" ht="12.8" hidden="false" customHeight="false" outlineLevel="0" collapsed="false">
      <c r="A157" s="10" t="n">
        <v>45218.2083333333</v>
      </c>
      <c r="B157" s="5" t="n">
        <v>4366.5</v>
      </c>
      <c r="C157" s="5" t="n">
        <v>4292.75</v>
      </c>
      <c r="D157" s="5" t="n">
        <v>4303</v>
      </c>
      <c r="E157" s="7" t="n">
        <v>2741942</v>
      </c>
      <c r="F157" s="8" t="n">
        <f aca="false">LN(D157/D156)</f>
        <v>-0.00908019309552241</v>
      </c>
      <c r="G157" s="1" t="str">
        <f aca="false">TEXT(A157,"ddd")</f>
        <v>Thu</v>
      </c>
      <c r="H157" s="1" t="str">
        <f aca="false">TEXT(A157,"MMM")</f>
        <v>Oct</v>
      </c>
      <c r="I157" s="3" t="n">
        <f aca="false">IF(F157&gt;0,1,IF(F157&lt;0,-1,0))</f>
        <v>-1</v>
      </c>
      <c r="J157" s="1" t="n">
        <f aca="false">IF(I157=I156,J156+1,1)</f>
        <v>2</v>
      </c>
      <c r="K157" s="8" t="str">
        <f aca="false">IF(ABS(F157-Statistics!$B$2)&gt;2*Statistics!$B$4, "STRONG","")</f>
        <v/>
      </c>
      <c r="L157" s="8" t="str">
        <f aca="false">IF(K156="STRONG",F160,"")</f>
        <v/>
      </c>
      <c r="M157" s="9" t="n">
        <f aca="false">B157-C157</f>
        <v>73.75</v>
      </c>
      <c r="N157" s="1" t="str">
        <f aca="false">IF(M157&gt; Statistics!$B$9, "High", IF(M157&lt; Statistics!$B$10, "Low", "Normal"))</f>
        <v>High</v>
      </c>
    </row>
    <row r="158" customFormat="false" ht="12.8" hidden="false" customHeight="false" outlineLevel="0" collapsed="false">
      <c r="A158" s="10" t="n">
        <v>45219.2083333333</v>
      </c>
      <c r="B158" s="5" t="n">
        <v>4304.25</v>
      </c>
      <c r="C158" s="5" t="n">
        <v>4243.5</v>
      </c>
      <c r="D158" s="5" t="n">
        <v>4248.5</v>
      </c>
      <c r="E158" s="7" t="n">
        <v>2328806</v>
      </c>
      <c r="F158" s="8" t="n">
        <f aca="false">LN(D158/D157)</f>
        <v>-0.0127464743950036</v>
      </c>
      <c r="G158" s="1" t="str">
        <f aca="false">TEXT(A158,"ddd")</f>
        <v>Fri</v>
      </c>
      <c r="H158" s="1" t="str">
        <f aca="false">TEXT(A158,"MMM")</f>
        <v>Oct</v>
      </c>
      <c r="I158" s="3" t="n">
        <f aca="false">IF(F158&gt;0,1,IF(F158&lt;0,-1,0))</f>
        <v>-1</v>
      </c>
      <c r="J158" s="1" t="n">
        <f aca="false">IF(I158=I157,J157+1,1)</f>
        <v>3</v>
      </c>
      <c r="K158" s="8" t="str">
        <f aca="false">IF(ABS(F158-Statistics!$B$2)&gt;2*Statistics!$B$4, "STRONG","")</f>
        <v/>
      </c>
      <c r="L158" s="8" t="str">
        <f aca="false">IF(K157="STRONG",F161,"")</f>
        <v/>
      </c>
      <c r="M158" s="9" t="n">
        <f aca="false">B158-C158</f>
        <v>60.75</v>
      </c>
      <c r="N158" s="1" t="str">
        <f aca="false">IF(M158&gt; Statistics!$B$9, "High", IF(M158&lt; Statistics!$B$10, "Low", "Normal"))</f>
        <v>Normal</v>
      </c>
    </row>
    <row r="159" customFormat="false" ht="12.8" hidden="false" customHeight="false" outlineLevel="0" collapsed="false">
      <c r="A159" s="10" t="n">
        <v>45222.2083333333</v>
      </c>
      <c r="B159" s="5" t="n">
        <v>4280.75</v>
      </c>
      <c r="C159" s="5" t="n">
        <v>4213.25</v>
      </c>
      <c r="D159" s="5" t="n">
        <v>4241.75</v>
      </c>
      <c r="E159" s="7" t="n">
        <v>1963670</v>
      </c>
      <c r="F159" s="8" t="n">
        <f aca="false">LN(D159/D158)</f>
        <v>-0.00159005952054716</v>
      </c>
      <c r="G159" s="1" t="str">
        <f aca="false">TEXT(A159,"ddd")</f>
        <v>Mon</v>
      </c>
      <c r="H159" s="1" t="str">
        <f aca="false">TEXT(A159,"MMM")</f>
        <v>Oct</v>
      </c>
      <c r="I159" s="3" t="n">
        <f aca="false">IF(F159&gt;0,1,IF(F159&lt;0,-1,0))</f>
        <v>-1</v>
      </c>
      <c r="J159" s="1" t="n">
        <f aca="false">IF(I159=I158,J158+1,1)</f>
        <v>4</v>
      </c>
      <c r="K159" s="8" t="str">
        <f aca="false">IF(ABS(F159-Statistics!$B$2)&gt;2*Statistics!$B$4, "STRONG","")</f>
        <v/>
      </c>
      <c r="L159" s="8" t="str">
        <f aca="false">IF(K158="STRONG",F162,"")</f>
        <v/>
      </c>
      <c r="M159" s="9" t="n">
        <f aca="false">B159-C159</f>
        <v>67.5</v>
      </c>
      <c r="N159" s="1" t="str">
        <f aca="false">IF(M159&gt; Statistics!$B$9, "High", IF(M159&lt; Statistics!$B$10, "Low", "Normal"))</f>
        <v>Normal</v>
      </c>
    </row>
    <row r="160" customFormat="false" ht="12.8" hidden="false" customHeight="false" outlineLevel="0" collapsed="false">
      <c r="A160" s="10" t="n">
        <v>45223.2083333333</v>
      </c>
      <c r="B160" s="5" t="n">
        <v>4290.5</v>
      </c>
      <c r="C160" s="5" t="n">
        <v>4242</v>
      </c>
      <c r="D160" s="5" t="n">
        <v>4271.25</v>
      </c>
      <c r="E160" s="7" t="n">
        <v>1807092</v>
      </c>
      <c r="F160" s="8" t="n">
        <f aca="false">LN(D160/D159)</f>
        <v>0.00693060450645261</v>
      </c>
      <c r="G160" s="1" t="str">
        <f aca="false">TEXT(A160,"ddd")</f>
        <v>Tue</v>
      </c>
      <c r="H160" s="1" t="str">
        <f aca="false">TEXT(A160,"MMM")</f>
        <v>Oct</v>
      </c>
      <c r="I160" s="3" t="n">
        <f aca="false">IF(F160&gt;0,1,IF(F160&lt;0,-1,0))</f>
        <v>1</v>
      </c>
      <c r="J160" s="1" t="n">
        <f aca="false">IF(I160=I159,J159+1,1)</f>
        <v>1</v>
      </c>
      <c r="K160" s="8" t="str">
        <f aca="false">IF(ABS(F160-Statistics!$B$2)&gt;2*Statistics!$B$4, "STRONG","")</f>
        <v/>
      </c>
      <c r="L160" s="8" t="str">
        <f aca="false">IF(K159="STRONG",F163,"")</f>
        <v/>
      </c>
      <c r="M160" s="9" t="n">
        <f aca="false">B160-C160</f>
        <v>48.5</v>
      </c>
      <c r="N160" s="1" t="str">
        <f aca="false">IF(M160&gt; Statistics!$B$9, "High", IF(M160&lt; Statistics!$B$10, "Low", "Normal"))</f>
        <v>Normal</v>
      </c>
    </row>
    <row r="161" customFormat="false" ht="12.8" hidden="false" customHeight="false" outlineLevel="0" collapsed="false">
      <c r="A161" s="10" t="n">
        <v>45224.2083333333</v>
      </c>
      <c r="B161" s="5" t="n">
        <v>4273.5</v>
      </c>
      <c r="C161" s="5" t="n">
        <v>4203.75</v>
      </c>
      <c r="D161" s="5" t="n">
        <v>4209.75</v>
      </c>
      <c r="E161" s="7" t="n">
        <v>1981633</v>
      </c>
      <c r="F161" s="8" t="n">
        <f aca="false">LN(D161/D160)</f>
        <v>-0.0145032609390832</v>
      </c>
      <c r="G161" s="1" t="str">
        <f aca="false">TEXT(A161,"ddd")</f>
        <v>Wed</v>
      </c>
      <c r="H161" s="1" t="str">
        <f aca="false">TEXT(A161,"MMM")</f>
        <v>Oct</v>
      </c>
      <c r="I161" s="3" t="n">
        <f aca="false">IF(F161&gt;0,1,IF(F161&lt;0,-1,0))</f>
        <v>-1</v>
      </c>
      <c r="J161" s="1" t="n">
        <f aca="false">IF(I161=I160,J160+1,1)</f>
        <v>1</v>
      </c>
      <c r="K161" s="8" t="str">
        <f aca="false">IF(ABS(F161-Statistics!$B$2)&gt;2*Statistics!$B$4, "STRONG","")</f>
        <v/>
      </c>
      <c r="L161" s="8" t="str">
        <f aca="false">IF(K160="STRONG",F164,"")</f>
        <v/>
      </c>
      <c r="M161" s="9" t="n">
        <f aca="false">B161-C161</f>
        <v>69.75</v>
      </c>
      <c r="N161" s="1" t="str">
        <f aca="false">IF(M161&gt; Statistics!$B$9, "High", IF(M161&lt; Statistics!$B$10, "Low", "Normal"))</f>
        <v>Normal</v>
      </c>
    </row>
    <row r="162" customFormat="false" ht="12.8" hidden="false" customHeight="false" outlineLevel="0" collapsed="false">
      <c r="A162" s="10" t="n">
        <v>45225.2083333333</v>
      </c>
      <c r="B162" s="5" t="n">
        <v>4205</v>
      </c>
      <c r="C162" s="5" t="n">
        <v>4146.25</v>
      </c>
      <c r="D162" s="5" t="n">
        <v>4156.5</v>
      </c>
      <c r="E162" s="7" t="n">
        <v>2419407</v>
      </c>
      <c r="F162" s="8" t="n">
        <f aca="false">LN(D162/D161)</f>
        <v>-0.0127298895192755</v>
      </c>
      <c r="G162" s="1" t="str">
        <f aca="false">TEXT(A162,"ddd")</f>
        <v>Thu</v>
      </c>
      <c r="H162" s="1" t="str">
        <f aca="false">TEXT(A162,"MMM")</f>
        <v>Oct</v>
      </c>
      <c r="I162" s="3" t="n">
        <f aca="false">IF(F162&gt;0,1,IF(F162&lt;0,-1,0))</f>
        <v>-1</v>
      </c>
      <c r="J162" s="1" t="n">
        <f aca="false">IF(I162=I161,J161+1,1)</f>
        <v>2</v>
      </c>
      <c r="K162" s="8" t="str">
        <f aca="false">IF(ABS(F162-Statistics!$B$2)&gt;2*Statistics!$B$4, "STRONG","")</f>
        <v/>
      </c>
      <c r="L162" s="8" t="str">
        <f aca="false">IF(K161="STRONG",F165,"")</f>
        <v/>
      </c>
      <c r="M162" s="9" t="n">
        <f aca="false">B162-C162</f>
        <v>58.75</v>
      </c>
      <c r="N162" s="1" t="str">
        <f aca="false">IF(M162&gt; Statistics!$B$9, "High", IF(M162&lt; Statistics!$B$10, "Low", "Normal"))</f>
        <v>Normal</v>
      </c>
    </row>
    <row r="163" customFormat="false" ht="12.8" hidden="false" customHeight="false" outlineLevel="0" collapsed="false">
      <c r="A163" s="10" t="n">
        <v>45226.2083333333</v>
      </c>
      <c r="B163" s="5" t="n">
        <v>4185</v>
      </c>
      <c r="C163" s="5" t="n">
        <v>4122.25</v>
      </c>
      <c r="D163" s="5" t="n">
        <v>4137.75</v>
      </c>
      <c r="E163" s="7" t="n">
        <v>2195767</v>
      </c>
      <c r="F163" s="8" t="n">
        <f aca="false">LN(D163/D162)</f>
        <v>-0.00452121215049297</v>
      </c>
      <c r="G163" s="1" t="str">
        <f aca="false">TEXT(A163,"ddd")</f>
        <v>Fri</v>
      </c>
      <c r="H163" s="1" t="str">
        <f aca="false">TEXT(A163,"MMM")</f>
        <v>Oct</v>
      </c>
      <c r="I163" s="3" t="n">
        <f aca="false">IF(F163&gt;0,1,IF(F163&lt;0,-1,0))</f>
        <v>-1</v>
      </c>
      <c r="J163" s="1" t="n">
        <f aca="false">IF(I163=I162,J162+1,1)</f>
        <v>3</v>
      </c>
      <c r="K163" s="8" t="str">
        <f aca="false">IF(ABS(F163-Statistics!$B$2)&gt;2*Statistics!$B$4, "STRONG","")</f>
        <v/>
      </c>
      <c r="L163" s="8" t="str">
        <f aca="false">IF(K162="STRONG",F166,"")</f>
        <v/>
      </c>
      <c r="M163" s="9" t="n">
        <f aca="false">B163-C163</f>
        <v>62.75</v>
      </c>
      <c r="N163" s="1" t="str">
        <f aca="false">IF(M163&gt; Statistics!$B$9, "High", IF(M163&lt; Statistics!$B$10, "Low", "Normal"))</f>
        <v>Normal</v>
      </c>
    </row>
    <row r="164" customFormat="false" ht="12.8" hidden="false" customHeight="false" outlineLevel="0" collapsed="false">
      <c r="A164" s="10" t="n">
        <v>45229.2083333333</v>
      </c>
      <c r="B164" s="5" t="n">
        <v>4197.5</v>
      </c>
      <c r="C164" s="5" t="n">
        <v>4143.5</v>
      </c>
      <c r="D164" s="5" t="n">
        <v>4185.75</v>
      </c>
      <c r="E164" s="7" t="n">
        <v>1904610</v>
      </c>
      <c r="F164" s="8" t="n">
        <f aca="false">LN(D164/D163)</f>
        <v>0.0115337375160028</v>
      </c>
      <c r="G164" s="1" t="str">
        <f aca="false">TEXT(A164,"ddd")</f>
        <v>Mon</v>
      </c>
      <c r="H164" s="1" t="str">
        <f aca="false">TEXT(A164,"MMM")</f>
        <v>Oct</v>
      </c>
      <c r="I164" s="3" t="n">
        <f aca="false">IF(F164&gt;0,1,IF(F164&lt;0,-1,0))</f>
        <v>1</v>
      </c>
      <c r="J164" s="1" t="n">
        <f aca="false">IF(I164=I163,J163+1,1)</f>
        <v>1</v>
      </c>
      <c r="K164" s="8" t="str">
        <f aca="false">IF(ABS(F164-Statistics!$B$2)&gt;2*Statistics!$B$4, "STRONG","")</f>
        <v/>
      </c>
      <c r="L164" s="8" t="str">
        <f aca="false">IF(K163="STRONG",F167,"")</f>
        <v/>
      </c>
      <c r="M164" s="9" t="n">
        <f aca="false">B164-C164</f>
        <v>54</v>
      </c>
      <c r="N164" s="1" t="str">
        <f aca="false">IF(M164&gt; Statistics!$B$9, "High", IF(M164&lt; Statistics!$B$10, "Low", "Normal"))</f>
        <v>Normal</v>
      </c>
    </row>
    <row r="165" customFormat="false" ht="12.8" hidden="false" customHeight="false" outlineLevel="0" collapsed="false">
      <c r="A165" s="10" t="n">
        <v>45230.2083333333</v>
      </c>
      <c r="B165" s="5" t="n">
        <v>4215</v>
      </c>
      <c r="C165" s="5" t="n">
        <v>4166.75</v>
      </c>
      <c r="D165" s="5" t="n">
        <v>4212.25</v>
      </c>
      <c r="E165" s="7" t="n">
        <v>1836212</v>
      </c>
      <c r="F165" s="8" t="n">
        <f aca="false">LN(D165/D164)</f>
        <v>0.00631104738184207</v>
      </c>
      <c r="G165" s="1" t="str">
        <f aca="false">TEXT(A165,"ddd")</f>
        <v>Tue</v>
      </c>
      <c r="H165" s="1" t="str">
        <f aca="false">TEXT(A165,"MMM")</f>
        <v>Oct</v>
      </c>
      <c r="I165" s="3" t="n">
        <f aca="false">IF(F165&gt;0,1,IF(F165&lt;0,-1,0))</f>
        <v>1</v>
      </c>
      <c r="J165" s="1" t="n">
        <f aca="false">IF(I165=I164,J164+1,1)</f>
        <v>2</v>
      </c>
      <c r="K165" s="8" t="str">
        <f aca="false">IF(ABS(F165-Statistics!$B$2)&gt;2*Statistics!$B$4, "STRONG","")</f>
        <v/>
      </c>
      <c r="L165" s="8" t="str">
        <f aca="false">IF(K164="STRONG",F168,"")</f>
        <v/>
      </c>
      <c r="M165" s="9" t="n">
        <f aca="false">B165-C165</f>
        <v>48.25</v>
      </c>
      <c r="N165" s="1" t="str">
        <f aca="false">IF(M165&gt; Statistics!$B$9, "High", IF(M165&lt; Statistics!$B$10, "Low", "Normal"))</f>
        <v>Normal</v>
      </c>
    </row>
    <row r="166" customFormat="false" ht="12.8" hidden="false" customHeight="false" outlineLevel="0" collapsed="false">
      <c r="A166" s="10" t="n">
        <v>45231.2083333333</v>
      </c>
      <c r="B166" s="5" t="n">
        <v>4264.75</v>
      </c>
      <c r="C166" s="5" t="n">
        <v>4191.25</v>
      </c>
      <c r="D166" s="5" t="n">
        <v>4256</v>
      </c>
      <c r="E166" s="7" t="n">
        <v>2027080</v>
      </c>
      <c r="F166" s="8" t="n">
        <f aca="false">LN(D166/D165)</f>
        <v>0.0103328053029857</v>
      </c>
      <c r="G166" s="1" t="str">
        <f aca="false">TEXT(A166,"ddd")</f>
        <v>Wed</v>
      </c>
      <c r="H166" s="1" t="str">
        <f aca="false">TEXT(A166,"MMM")</f>
        <v>Nov</v>
      </c>
      <c r="I166" s="3" t="n">
        <f aca="false">IF(F166&gt;0,1,IF(F166&lt;0,-1,0))</f>
        <v>1</v>
      </c>
      <c r="J166" s="1" t="n">
        <f aca="false">IF(I166=I165,J165+1,1)</f>
        <v>3</v>
      </c>
      <c r="K166" s="8" t="str">
        <f aca="false">IF(ABS(F166-Statistics!$B$2)&gt;2*Statistics!$B$4, "STRONG","")</f>
        <v/>
      </c>
      <c r="L166" s="8" t="str">
        <f aca="false">IF(K165="STRONG",F169,"")</f>
        <v/>
      </c>
      <c r="M166" s="9" t="n">
        <f aca="false">B166-C166</f>
        <v>73.5</v>
      </c>
      <c r="N166" s="1" t="str">
        <f aca="false">IF(M166&gt; Statistics!$B$9, "High", IF(M166&lt; Statistics!$B$10, "Low", "Normal"))</f>
        <v>High</v>
      </c>
    </row>
    <row r="167" customFormat="false" ht="12.8" hidden="false" customHeight="false" outlineLevel="0" collapsed="false">
      <c r="A167" s="10" t="n">
        <v>45232.2083333333</v>
      </c>
      <c r="B167" s="5" t="n">
        <v>4339.75</v>
      </c>
      <c r="C167" s="5" t="n">
        <v>4257.75</v>
      </c>
      <c r="D167" s="5" t="n">
        <v>4335.75</v>
      </c>
      <c r="E167" s="7" t="n">
        <v>1819596</v>
      </c>
      <c r="F167" s="8" t="n">
        <f aca="false">LN(D167/D166)</f>
        <v>0.0185648536092148</v>
      </c>
      <c r="G167" s="1" t="str">
        <f aca="false">TEXT(A167,"ddd")</f>
        <v>Thu</v>
      </c>
      <c r="H167" s="1" t="str">
        <f aca="false">TEXT(A167,"MMM")</f>
        <v>Nov</v>
      </c>
      <c r="I167" s="3" t="n">
        <f aca="false">IF(F167&gt;0,1,IF(F167&lt;0,-1,0))</f>
        <v>1</v>
      </c>
      <c r="J167" s="1" t="n">
        <f aca="false">IF(I167=I166,J166+1,1)</f>
        <v>4</v>
      </c>
      <c r="K167" s="8" t="str">
        <f aca="false">IF(ABS(F167-Statistics!$B$2)&gt;2*Statistics!$B$4, "STRONG","")</f>
        <v>STRONG</v>
      </c>
      <c r="L167" s="8" t="str">
        <f aca="false">IF(K166="STRONG",F170,"")</f>
        <v/>
      </c>
      <c r="M167" s="9" t="n">
        <f aca="false">B167-C167</f>
        <v>82</v>
      </c>
      <c r="N167" s="1" t="str">
        <f aca="false">IF(M167&gt; Statistics!$B$9, "High", IF(M167&lt; Statistics!$B$10, "Low", "Normal"))</f>
        <v>High</v>
      </c>
    </row>
    <row r="168" customFormat="false" ht="12.8" hidden="false" customHeight="false" outlineLevel="0" collapsed="false">
      <c r="A168" s="10" t="n">
        <v>45233.2083333333</v>
      </c>
      <c r="B168" s="5" t="n">
        <v>4391.75</v>
      </c>
      <c r="C168" s="5" t="n">
        <v>4325.5</v>
      </c>
      <c r="D168" s="5" t="n">
        <v>4376</v>
      </c>
      <c r="E168" s="7" t="n">
        <v>1803552</v>
      </c>
      <c r="F168" s="8" t="n">
        <f aca="false">LN(D168/D167)</f>
        <v>0.00924045947112188</v>
      </c>
      <c r="G168" s="1" t="str">
        <f aca="false">TEXT(A168,"ddd")</f>
        <v>Fri</v>
      </c>
      <c r="H168" s="1" t="str">
        <f aca="false">TEXT(A168,"MMM")</f>
        <v>Nov</v>
      </c>
      <c r="I168" s="3" t="n">
        <f aca="false">IF(F168&gt;0,1,IF(F168&lt;0,-1,0))</f>
        <v>1</v>
      </c>
      <c r="J168" s="1" t="n">
        <f aca="false">IF(I168=I167,J167+1,1)</f>
        <v>5</v>
      </c>
      <c r="K168" s="8" t="str">
        <f aca="false">IF(ABS(F168-Statistics!$B$2)&gt;2*Statistics!$B$4, "STRONG","")</f>
        <v/>
      </c>
      <c r="L168" s="8" t="n">
        <f aca="false">IF(K167="STRONG",F171,"")</f>
        <v>0.000795861562103353</v>
      </c>
      <c r="M168" s="9" t="n">
        <f aca="false">B168-C168</f>
        <v>66.25</v>
      </c>
      <c r="N168" s="1" t="str">
        <f aca="false">IF(M168&gt; Statistics!$B$9, "High", IF(M168&lt; Statistics!$B$10, "Low", "Normal"))</f>
        <v>Normal</v>
      </c>
    </row>
    <row r="169" customFormat="false" ht="12.8" hidden="false" customHeight="false" outlineLevel="0" collapsed="false">
      <c r="A169" s="10" t="n">
        <v>45236.2083333333</v>
      </c>
      <c r="B169" s="5" t="n">
        <v>4389.5</v>
      </c>
      <c r="C169" s="5" t="n">
        <v>4364.25</v>
      </c>
      <c r="D169" s="5" t="n">
        <v>4384.25</v>
      </c>
      <c r="E169" s="7" t="n">
        <v>1348878</v>
      </c>
      <c r="F169" s="8" t="n">
        <f aca="false">LN(D169/D168)</f>
        <v>0.00188350844758486</v>
      </c>
      <c r="G169" s="1" t="str">
        <f aca="false">TEXT(A169,"ddd")</f>
        <v>Mon</v>
      </c>
      <c r="H169" s="1" t="str">
        <f aca="false">TEXT(A169,"MMM")</f>
        <v>Nov</v>
      </c>
      <c r="I169" s="3" t="n">
        <f aca="false">IF(F169&gt;0,1,IF(F169&lt;0,-1,0))</f>
        <v>1</v>
      </c>
      <c r="J169" s="1" t="n">
        <f aca="false">IF(I169=I168,J168+1,1)</f>
        <v>6</v>
      </c>
      <c r="K169" s="8" t="str">
        <f aca="false">IF(ABS(F169-Statistics!$B$2)&gt;2*Statistics!$B$4, "STRONG","")</f>
        <v/>
      </c>
      <c r="L169" s="8" t="str">
        <f aca="false">IF(K168="STRONG",F172,"")</f>
        <v/>
      </c>
      <c r="M169" s="9" t="n">
        <f aca="false">B169-C169</f>
        <v>25.25</v>
      </c>
      <c r="N169" s="1" t="str">
        <f aca="false">IF(M169&gt; Statistics!$B$9, "High", IF(M169&lt; Statistics!$B$10, "Low", "Normal"))</f>
        <v>Low</v>
      </c>
    </row>
    <row r="170" customFormat="false" ht="12.8" hidden="false" customHeight="false" outlineLevel="0" collapsed="false">
      <c r="A170" s="10" t="n">
        <v>45237.2083333333</v>
      </c>
      <c r="B170" s="5" t="n">
        <v>4403.25</v>
      </c>
      <c r="C170" s="5" t="n">
        <v>4366</v>
      </c>
      <c r="D170" s="5" t="n">
        <v>4396</v>
      </c>
      <c r="E170" s="7" t="n">
        <v>1371257</v>
      </c>
      <c r="F170" s="8" t="n">
        <f aca="false">LN(D170/D169)</f>
        <v>0.00267646297410991</v>
      </c>
      <c r="G170" s="1" t="str">
        <f aca="false">TEXT(A170,"ddd")</f>
        <v>Tue</v>
      </c>
      <c r="H170" s="1" t="str">
        <f aca="false">TEXT(A170,"MMM")</f>
        <v>Nov</v>
      </c>
      <c r="I170" s="3" t="n">
        <f aca="false">IF(F170&gt;0,1,IF(F170&lt;0,-1,0))</f>
        <v>1</v>
      </c>
      <c r="J170" s="1" t="n">
        <f aca="false">IF(I170=I169,J169+1,1)</f>
        <v>7</v>
      </c>
      <c r="K170" s="8" t="str">
        <f aca="false">IF(ABS(F170-Statistics!$B$2)&gt;2*Statistics!$B$4, "STRONG","")</f>
        <v/>
      </c>
      <c r="L170" s="8" t="str">
        <f aca="false">IF(K169="STRONG",F173,"")</f>
        <v/>
      </c>
      <c r="M170" s="9" t="n">
        <f aca="false">B170-C170</f>
        <v>37.25</v>
      </c>
      <c r="N170" s="1" t="str">
        <f aca="false">IF(M170&gt; Statistics!$B$9, "High", IF(M170&lt; Statistics!$B$10, "Low", "Normal"))</f>
        <v>Low</v>
      </c>
    </row>
    <row r="171" customFormat="false" ht="12.8" hidden="false" customHeight="false" outlineLevel="0" collapsed="false">
      <c r="A171" s="10" t="n">
        <v>45238.2083333333</v>
      </c>
      <c r="B171" s="5" t="n">
        <v>4407.75</v>
      </c>
      <c r="C171" s="5" t="n">
        <v>4375</v>
      </c>
      <c r="D171" s="5" t="n">
        <v>4399.5</v>
      </c>
      <c r="E171" s="7" t="n">
        <v>1390288</v>
      </c>
      <c r="F171" s="8" t="n">
        <f aca="false">LN(D171/D170)</f>
        <v>0.000795861562103353</v>
      </c>
      <c r="G171" s="1" t="str">
        <f aca="false">TEXT(A171,"ddd")</f>
        <v>Wed</v>
      </c>
      <c r="H171" s="1" t="str">
        <f aca="false">TEXT(A171,"MMM")</f>
        <v>Nov</v>
      </c>
      <c r="I171" s="3" t="n">
        <f aca="false">IF(F171&gt;0,1,IF(F171&lt;0,-1,0))</f>
        <v>1</v>
      </c>
      <c r="J171" s="1" t="n">
        <f aca="false">IF(I171=I170,J170+1,1)</f>
        <v>8</v>
      </c>
      <c r="K171" s="8" t="str">
        <f aca="false">IF(ABS(F171-Statistics!$B$2)&gt;2*Statistics!$B$4, "STRONG","")</f>
        <v/>
      </c>
      <c r="L171" s="8" t="str">
        <f aca="false">IF(K170="STRONG",F174,"")</f>
        <v/>
      </c>
      <c r="M171" s="9" t="n">
        <f aca="false">B171-C171</f>
        <v>32.75</v>
      </c>
      <c r="N171" s="1" t="str">
        <f aca="false">IF(M171&gt; Statistics!$B$9, "High", IF(M171&lt; Statistics!$B$10, "Low", "Normal"))</f>
        <v>Low</v>
      </c>
    </row>
    <row r="172" customFormat="false" ht="12.8" hidden="false" customHeight="false" outlineLevel="0" collapsed="false">
      <c r="A172" s="10" t="n">
        <v>45239.2083333333</v>
      </c>
      <c r="B172" s="5" t="n">
        <v>4413</v>
      </c>
      <c r="C172" s="5" t="n">
        <v>4357.75</v>
      </c>
      <c r="D172" s="5" t="n">
        <v>4362.25</v>
      </c>
      <c r="E172" s="7" t="n">
        <v>1972630</v>
      </c>
      <c r="F172" s="8" t="n">
        <f aca="false">LN(D172/D171)</f>
        <v>-0.00850291880727602</v>
      </c>
      <c r="G172" s="1" t="str">
        <f aca="false">TEXT(A172,"ddd")</f>
        <v>Thu</v>
      </c>
      <c r="H172" s="1" t="str">
        <f aca="false">TEXT(A172,"MMM")</f>
        <v>Nov</v>
      </c>
      <c r="I172" s="3" t="n">
        <f aca="false">IF(F172&gt;0,1,IF(F172&lt;0,-1,0))</f>
        <v>-1</v>
      </c>
      <c r="J172" s="1" t="n">
        <f aca="false">IF(I172=I171,J171+1,1)</f>
        <v>1</v>
      </c>
      <c r="K172" s="8" t="str">
        <f aca="false">IF(ABS(F172-Statistics!$B$2)&gt;2*Statistics!$B$4, "STRONG","")</f>
        <v/>
      </c>
      <c r="L172" s="8" t="str">
        <f aca="false">IF(K171="STRONG",F175,"")</f>
        <v/>
      </c>
      <c r="M172" s="9" t="n">
        <f aca="false">B172-C172</f>
        <v>55.25</v>
      </c>
      <c r="N172" s="1" t="str">
        <f aca="false">IF(M172&gt; Statistics!$B$9, "High", IF(M172&lt; Statistics!$B$10, "Low", "Normal"))</f>
        <v>Normal</v>
      </c>
    </row>
    <row r="173" customFormat="false" ht="12.8" hidden="false" customHeight="false" outlineLevel="0" collapsed="false">
      <c r="A173" s="10" t="n">
        <v>45240.2083333333</v>
      </c>
      <c r="B173" s="5" t="n">
        <v>4435.5</v>
      </c>
      <c r="C173" s="5" t="n">
        <v>4354.25</v>
      </c>
      <c r="D173" s="5" t="n">
        <v>4430.5</v>
      </c>
      <c r="E173" s="7" t="n">
        <v>1752002</v>
      </c>
      <c r="F173" s="8" t="n">
        <f aca="false">LN(D173/D172)</f>
        <v>0.0155244652090178</v>
      </c>
      <c r="G173" s="1" t="str">
        <f aca="false">TEXT(A173,"ddd")</f>
        <v>Fri</v>
      </c>
      <c r="H173" s="1" t="str">
        <f aca="false">TEXT(A173,"MMM")</f>
        <v>Nov</v>
      </c>
      <c r="I173" s="3" t="n">
        <f aca="false">IF(F173&gt;0,1,IF(F173&lt;0,-1,0))</f>
        <v>1</v>
      </c>
      <c r="J173" s="1" t="n">
        <f aca="false">IF(I173=I172,J172+1,1)</f>
        <v>1</v>
      </c>
      <c r="K173" s="8" t="str">
        <f aca="false">IF(ABS(F173-Statistics!$B$2)&gt;2*Statistics!$B$4, "STRONG","")</f>
        <v/>
      </c>
      <c r="L173" s="8" t="str">
        <f aca="false">IF(K172="STRONG",F176,"")</f>
        <v/>
      </c>
      <c r="M173" s="9" t="n">
        <f aca="false">B173-C173</f>
        <v>81.25</v>
      </c>
      <c r="N173" s="1" t="str">
        <f aca="false">IF(M173&gt; Statistics!$B$9, "High", IF(M173&lt; Statistics!$B$10, "Low", "Normal"))</f>
        <v>High</v>
      </c>
    </row>
    <row r="174" customFormat="false" ht="12.8" hidden="false" customHeight="false" outlineLevel="0" collapsed="false">
      <c r="A174" s="10" t="n">
        <v>45243.2083333333</v>
      </c>
      <c r="B174" s="5" t="n">
        <v>4436.75</v>
      </c>
      <c r="C174" s="5" t="n">
        <v>4407.25</v>
      </c>
      <c r="D174" s="5" t="n">
        <v>4425.25</v>
      </c>
      <c r="E174" s="7" t="n">
        <v>1276182</v>
      </c>
      <c r="F174" s="8" t="n">
        <f aca="false">LN(D174/D173)</f>
        <v>-0.00118567046609124</v>
      </c>
      <c r="G174" s="1" t="str">
        <f aca="false">TEXT(A174,"ddd")</f>
        <v>Mon</v>
      </c>
      <c r="H174" s="1" t="str">
        <f aca="false">TEXT(A174,"MMM")</f>
        <v>Nov</v>
      </c>
      <c r="I174" s="3" t="n">
        <f aca="false">IF(F174&gt;0,1,IF(F174&lt;0,-1,0))</f>
        <v>-1</v>
      </c>
      <c r="J174" s="1" t="n">
        <f aca="false">IF(I174=I173,J173+1,1)</f>
        <v>1</v>
      </c>
      <c r="K174" s="8" t="str">
        <f aca="false">IF(ABS(F174-Statistics!$B$2)&gt;2*Statistics!$B$4, "STRONG","")</f>
        <v/>
      </c>
      <c r="L174" s="8" t="str">
        <f aca="false">IF(K173="STRONG",F177,"")</f>
        <v/>
      </c>
      <c r="M174" s="9" t="n">
        <f aca="false">B174-C174</f>
        <v>29.5</v>
      </c>
      <c r="N174" s="1" t="str">
        <f aca="false">IF(M174&gt; Statistics!$B$9, "High", IF(M174&lt; Statistics!$B$10, "Low", "Normal"))</f>
        <v>Low</v>
      </c>
    </row>
    <row r="175" customFormat="false" ht="12.8" hidden="false" customHeight="false" outlineLevel="0" collapsed="false">
      <c r="A175" s="10" t="n">
        <v>45244.2083333333</v>
      </c>
      <c r="B175" s="5" t="n">
        <v>4524.25</v>
      </c>
      <c r="C175" s="5" t="n">
        <v>4420.25</v>
      </c>
      <c r="D175" s="5" t="n">
        <v>4511</v>
      </c>
      <c r="E175" s="7" t="n">
        <v>1901847</v>
      </c>
      <c r="F175" s="8" t="n">
        <f aca="false">LN(D175/D174)</f>
        <v>0.01919208438713</v>
      </c>
      <c r="G175" s="1" t="str">
        <f aca="false">TEXT(A175,"ddd")</f>
        <v>Tue</v>
      </c>
      <c r="H175" s="1" t="str">
        <f aca="false">TEXT(A175,"MMM")</f>
        <v>Nov</v>
      </c>
      <c r="I175" s="3" t="n">
        <f aca="false">IF(F175&gt;0,1,IF(F175&lt;0,-1,0))</f>
        <v>1</v>
      </c>
      <c r="J175" s="1" t="n">
        <f aca="false">IF(I175=I174,J174+1,1)</f>
        <v>1</v>
      </c>
      <c r="K175" s="8" t="str">
        <f aca="false">IF(ABS(F175-Statistics!$B$2)&gt;2*Statistics!$B$4, "STRONG","")</f>
        <v>STRONG</v>
      </c>
      <c r="L175" s="8" t="str">
        <f aca="false">IF(K174="STRONG",F178,"")</f>
        <v/>
      </c>
      <c r="M175" s="9" t="n">
        <f aca="false">B175-C175</f>
        <v>104</v>
      </c>
      <c r="N175" s="1" t="str">
        <f aca="false">IF(M175&gt; Statistics!$B$9, "High", IF(M175&lt; Statistics!$B$10, "Low", "Normal"))</f>
        <v>High</v>
      </c>
    </row>
    <row r="176" customFormat="false" ht="12.8" hidden="false" customHeight="false" outlineLevel="0" collapsed="false">
      <c r="A176" s="10" t="n">
        <v>45245.2083333333</v>
      </c>
      <c r="B176" s="5" t="n">
        <v>4541.25</v>
      </c>
      <c r="C176" s="5" t="n">
        <v>4510.75</v>
      </c>
      <c r="D176" s="5" t="n">
        <v>4519.25</v>
      </c>
      <c r="E176" s="7" t="n">
        <v>1573452</v>
      </c>
      <c r="F176" s="8" t="n">
        <f aca="false">LN(D176/D175)</f>
        <v>0.00182719244656788</v>
      </c>
      <c r="G176" s="1" t="str">
        <f aca="false">TEXT(A176,"ddd")</f>
        <v>Wed</v>
      </c>
      <c r="H176" s="1" t="str">
        <f aca="false">TEXT(A176,"MMM")</f>
        <v>Nov</v>
      </c>
      <c r="I176" s="3" t="n">
        <f aca="false">IF(F176&gt;0,1,IF(F176&lt;0,-1,0))</f>
        <v>1</v>
      </c>
      <c r="J176" s="1" t="n">
        <f aca="false">IF(I176=I175,J175+1,1)</f>
        <v>2</v>
      </c>
      <c r="K176" s="8" t="str">
        <f aca="false">IF(ABS(F176-Statistics!$B$2)&gt;2*Statistics!$B$4, "STRONG","")</f>
        <v/>
      </c>
      <c r="L176" s="8" t="n">
        <f aca="false">IF(K175="STRONG",F179,"")</f>
        <v>0.00764601211135591</v>
      </c>
      <c r="M176" s="9" t="n">
        <f aca="false">B176-C176</f>
        <v>30.5</v>
      </c>
      <c r="N176" s="1" t="str">
        <f aca="false">IF(M176&gt; Statistics!$B$9, "High", IF(M176&lt; Statistics!$B$10, "Low", "Normal"))</f>
        <v>Low</v>
      </c>
    </row>
    <row r="177" customFormat="false" ht="12.8" hidden="false" customHeight="false" outlineLevel="0" collapsed="false">
      <c r="A177" s="10" t="n">
        <v>45246.2083333333</v>
      </c>
      <c r="B177" s="5" t="n">
        <v>4529.5</v>
      </c>
      <c r="C177" s="5" t="n">
        <v>4501.75</v>
      </c>
      <c r="D177" s="5" t="n">
        <v>4523.25</v>
      </c>
      <c r="E177" s="7" t="n">
        <v>1491734</v>
      </c>
      <c r="F177" s="8" t="n">
        <f aca="false">LN(D177/D176)</f>
        <v>0.000884711144242079</v>
      </c>
      <c r="G177" s="1" t="str">
        <f aca="false">TEXT(A177,"ddd")</f>
        <v>Thu</v>
      </c>
      <c r="H177" s="1" t="str">
        <f aca="false">TEXT(A177,"MMM")</f>
        <v>Nov</v>
      </c>
      <c r="I177" s="3" t="n">
        <f aca="false">IF(F177&gt;0,1,IF(F177&lt;0,-1,0))</f>
        <v>1</v>
      </c>
      <c r="J177" s="1" t="n">
        <f aca="false">IF(I177=I176,J176+1,1)</f>
        <v>3</v>
      </c>
      <c r="K177" s="8" t="str">
        <f aca="false">IF(ABS(F177-Statistics!$B$2)&gt;2*Statistics!$B$4, "STRONG","")</f>
        <v/>
      </c>
      <c r="L177" s="8" t="str">
        <f aca="false">IF(K176="STRONG",F180,"")</f>
        <v/>
      </c>
      <c r="M177" s="9" t="n">
        <f aca="false">B177-C177</f>
        <v>27.75</v>
      </c>
      <c r="N177" s="1" t="str">
        <f aca="false">IF(M177&gt; Statistics!$B$9, "High", IF(M177&lt; Statistics!$B$10, "Low", "Normal"))</f>
        <v>Low</v>
      </c>
    </row>
    <row r="178" customFormat="false" ht="12.8" hidden="false" customHeight="false" outlineLevel="0" collapsed="false">
      <c r="A178" s="10" t="n">
        <v>45247.2083333333</v>
      </c>
      <c r="B178" s="5" t="n">
        <v>4539.5</v>
      </c>
      <c r="C178" s="5" t="n">
        <v>4512.75</v>
      </c>
      <c r="D178" s="5" t="n">
        <v>4527.5</v>
      </c>
      <c r="E178" s="7" t="n">
        <v>1331912</v>
      </c>
      <c r="F178" s="8" t="n">
        <f aca="false">LN(D178/D177)</f>
        <v>0.000939148758362595</v>
      </c>
      <c r="G178" s="1" t="str">
        <f aca="false">TEXT(A178,"ddd")</f>
        <v>Fri</v>
      </c>
      <c r="H178" s="1" t="str">
        <f aca="false">TEXT(A178,"MMM")</f>
        <v>Nov</v>
      </c>
      <c r="I178" s="3" t="n">
        <f aca="false">IF(F178&gt;0,1,IF(F178&lt;0,-1,0))</f>
        <v>1</v>
      </c>
      <c r="J178" s="1" t="n">
        <f aca="false">IF(I178=I177,J177+1,1)</f>
        <v>4</v>
      </c>
      <c r="K178" s="8" t="str">
        <f aca="false">IF(ABS(F178-Statistics!$B$2)&gt;2*Statistics!$B$4, "STRONG","")</f>
        <v/>
      </c>
      <c r="L178" s="8" t="str">
        <f aca="false">IF(K177="STRONG",F181,"")</f>
        <v/>
      </c>
      <c r="M178" s="9" t="n">
        <f aca="false">B178-C178</f>
        <v>26.75</v>
      </c>
      <c r="N178" s="1" t="str">
        <f aca="false">IF(M178&gt; Statistics!$B$9, "High", IF(M178&lt; Statistics!$B$10, "Low", "Normal"))</f>
        <v>Low</v>
      </c>
    </row>
    <row r="179" customFormat="false" ht="12.8" hidden="false" customHeight="false" outlineLevel="0" collapsed="false">
      <c r="A179" s="10" t="n">
        <v>45250.2083333333</v>
      </c>
      <c r="B179" s="5" t="n">
        <v>4571</v>
      </c>
      <c r="C179" s="5" t="n">
        <v>4520</v>
      </c>
      <c r="D179" s="5" t="n">
        <v>4562.25</v>
      </c>
      <c r="E179" s="7" t="n">
        <v>1220790</v>
      </c>
      <c r="F179" s="8" t="n">
        <f aca="false">LN(D179/D178)</f>
        <v>0.00764601211135591</v>
      </c>
      <c r="G179" s="1" t="str">
        <f aca="false">TEXT(A179,"ddd")</f>
        <v>Mon</v>
      </c>
      <c r="H179" s="1" t="str">
        <f aca="false">TEXT(A179,"MMM")</f>
        <v>Nov</v>
      </c>
      <c r="I179" s="3" t="n">
        <f aca="false">IF(F179&gt;0,1,IF(F179&lt;0,-1,0))</f>
        <v>1</v>
      </c>
      <c r="J179" s="1" t="n">
        <f aca="false">IF(I179=I178,J178+1,1)</f>
        <v>5</v>
      </c>
      <c r="K179" s="8" t="str">
        <f aca="false">IF(ABS(F179-Statistics!$B$2)&gt;2*Statistics!$B$4, "STRONG","")</f>
        <v/>
      </c>
      <c r="L179" s="8" t="str">
        <f aca="false">IF(K178="STRONG",F182,"")</f>
        <v/>
      </c>
      <c r="M179" s="9" t="n">
        <f aca="false">B179-C179</f>
        <v>51</v>
      </c>
      <c r="N179" s="1" t="str">
        <f aca="false">IF(M179&gt; Statistics!$B$9, "High", IF(M179&lt; Statistics!$B$10, "Low", "Normal"))</f>
        <v>Normal</v>
      </c>
    </row>
    <row r="180" customFormat="false" ht="12.8" hidden="false" customHeight="false" outlineLevel="0" collapsed="false">
      <c r="A180" s="10" t="n">
        <v>45251.2083333333</v>
      </c>
      <c r="B180" s="5" t="n">
        <v>4567</v>
      </c>
      <c r="C180" s="5" t="n">
        <v>4536.75</v>
      </c>
      <c r="D180" s="5" t="n">
        <v>4551.25</v>
      </c>
      <c r="E180" s="7" t="n">
        <v>1101669</v>
      </c>
      <c r="F180" s="8" t="n">
        <f aca="false">LN(D180/D179)</f>
        <v>-0.00241400237928123</v>
      </c>
      <c r="G180" s="1" t="str">
        <f aca="false">TEXT(A180,"ddd")</f>
        <v>Tue</v>
      </c>
      <c r="H180" s="1" t="str">
        <f aca="false">TEXT(A180,"MMM")</f>
        <v>Nov</v>
      </c>
      <c r="I180" s="3" t="n">
        <f aca="false">IF(F180&gt;0,1,IF(F180&lt;0,-1,0))</f>
        <v>-1</v>
      </c>
      <c r="J180" s="1" t="n">
        <f aca="false">IF(I180=I179,J179+1,1)</f>
        <v>1</v>
      </c>
      <c r="K180" s="8" t="str">
        <f aca="false">IF(ABS(F180-Statistics!$B$2)&gt;2*Statistics!$B$4, "STRONG","")</f>
        <v/>
      </c>
      <c r="L180" s="8" t="str">
        <f aca="false">IF(K179="STRONG",F183,"")</f>
        <v/>
      </c>
      <c r="M180" s="9" t="n">
        <f aca="false">B180-C180</f>
        <v>30.25</v>
      </c>
      <c r="N180" s="1" t="str">
        <f aca="false">IF(M180&gt; Statistics!$B$9, "High", IF(M180&lt; Statistics!$B$10, "Low", "Normal"))</f>
        <v>Low</v>
      </c>
    </row>
    <row r="181" customFormat="false" ht="12.8" hidden="false" customHeight="false" outlineLevel="0" collapsed="false">
      <c r="A181" s="10" t="n">
        <v>45252.2083333333</v>
      </c>
      <c r="B181" s="5" t="n">
        <v>4580.5</v>
      </c>
      <c r="C181" s="5" t="n">
        <v>4543</v>
      </c>
      <c r="D181" s="5" t="n">
        <v>4567.25</v>
      </c>
      <c r="E181" s="7" t="n">
        <v>1403636</v>
      </c>
      <c r="F181" s="8" t="n">
        <f aca="false">LN(D181/D180)</f>
        <v>0.00350935272703602</v>
      </c>
      <c r="G181" s="1" t="str">
        <f aca="false">TEXT(A181,"ddd")</f>
        <v>Wed</v>
      </c>
      <c r="H181" s="1" t="str">
        <f aca="false">TEXT(A181,"MMM")</f>
        <v>Nov</v>
      </c>
      <c r="I181" s="3" t="n">
        <f aca="false">IF(F181&gt;0,1,IF(F181&lt;0,-1,0))</f>
        <v>1</v>
      </c>
      <c r="J181" s="1" t="n">
        <f aca="false">IF(I181=I180,J180+1,1)</f>
        <v>1</v>
      </c>
      <c r="K181" s="8" t="str">
        <f aca="false">IF(ABS(F181-Statistics!$B$2)&gt;2*Statistics!$B$4, "STRONG","")</f>
        <v/>
      </c>
      <c r="L181" s="8" t="str">
        <f aca="false">IF(K180="STRONG",F184,"")</f>
        <v/>
      </c>
      <c r="M181" s="9" t="n">
        <f aca="false">B181-C181</f>
        <v>37.5</v>
      </c>
      <c r="N181" s="1" t="str">
        <f aca="false">IF(M181&gt; Statistics!$B$9, "High", IF(M181&lt; Statistics!$B$10, "Low", "Normal"))</f>
        <v>Normal</v>
      </c>
    </row>
    <row r="182" customFormat="false" ht="12.8" hidden="false" customHeight="false" outlineLevel="0" collapsed="false">
      <c r="A182" s="10" t="n">
        <v>45253.2083333333</v>
      </c>
      <c r="B182" s="5" t="n">
        <v>4572.75</v>
      </c>
      <c r="C182" s="5" t="n">
        <v>4562</v>
      </c>
      <c r="D182" s="5" t="n">
        <v>4569.5</v>
      </c>
      <c r="E182" s="7" t="n">
        <v>1403636</v>
      </c>
      <c r="F182" s="8" t="n">
        <f aca="false">LN(D182/D181)</f>
        <v>0.000492516495577206</v>
      </c>
      <c r="G182" s="1" t="str">
        <f aca="false">TEXT(A182,"ddd")</f>
        <v>Thu</v>
      </c>
      <c r="H182" s="1" t="str">
        <f aca="false">TEXT(A182,"MMM")</f>
        <v>Nov</v>
      </c>
      <c r="I182" s="3" t="n">
        <f aca="false">IF(F182&gt;0,1,IF(F182&lt;0,-1,0))</f>
        <v>1</v>
      </c>
      <c r="J182" s="1" t="n">
        <f aca="false">IF(I182=I181,J181+1,1)</f>
        <v>2</v>
      </c>
      <c r="K182" s="8" t="str">
        <f aca="false">IF(ABS(F182-Statistics!$B$2)&gt;2*Statistics!$B$4, "STRONG","")</f>
        <v/>
      </c>
      <c r="L182" s="8" t="str">
        <f aca="false">IF(K181="STRONG",F185,"")</f>
        <v/>
      </c>
      <c r="M182" s="9" t="n">
        <f aca="false">B182-C182</f>
        <v>10.75</v>
      </c>
      <c r="N182" s="1" t="str">
        <f aca="false">IF(M182&gt; Statistics!$B$9, "High", IF(M182&lt; Statistics!$B$10, "Low", "Normal"))</f>
        <v>Low</v>
      </c>
    </row>
    <row r="183" customFormat="false" ht="12.8" hidden="false" customHeight="false" outlineLevel="0" collapsed="false">
      <c r="A183" s="10" t="n">
        <v>45254.2083333333</v>
      </c>
      <c r="B183" s="5" t="n">
        <v>4574</v>
      </c>
      <c r="C183" s="5" t="n">
        <v>4562</v>
      </c>
      <c r="D183" s="5" t="n">
        <v>4568.25</v>
      </c>
      <c r="E183" s="7" t="n">
        <v>572702</v>
      </c>
      <c r="F183" s="8" t="n">
        <f aca="false">LN(D183/D182)</f>
        <v>-0.000273590327552652</v>
      </c>
      <c r="G183" s="1" t="str">
        <f aca="false">TEXT(A183,"ddd")</f>
        <v>Fri</v>
      </c>
      <c r="H183" s="1" t="str">
        <f aca="false">TEXT(A183,"MMM")</f>
        <v>Nov</v>
      </c>
      <c r="I183" s="3" t="n">
        <f aca="false">IF(F183&gt;0,1,IF(F183&lt;0,-1,0))</f>
        <v>-1</v>
      </c>
      <c r="J183" s="1" t="n">
        <f aca="false">IF(I183=I182,J182+1,1)</f>
        <v>1</v>
      </c>
      <c r="K183" s="8" t="str">
        <f aca="false">IF(ABS(F183-Statistics!$B$2)&gt;2*Statistics!$B$4, "STRONG","")</f>
        <v/>
      </c>
      <c r="L183" s="8" t="str">
        <f aca="false">IF(K182="STRONG",F186,"")</f>
        <v/>
      </c>
      <c r="M183" s="9" t="n">
        <f aca="false">B183-C183</f>
        <v>12</v>
      </c>
      <c r="N183" s="1" t="str">
        <f aca="false">IF(M183&gt; Statistics!$B$9, "High", IF(M183&lt; Statistics!$B$10, "Low", "Normal"))</f>
        <v>Low</v>
      </c>
    </row>
    <row r="184" customFormat="false" ht="12.8" hidden="false" customHeight="false" outlineLevel="0" collapsed="false">
      <c r="A184" s="10" t="n">
        <v>45257.2083333333</v>
      </c>
      <c r="B184" s="5" t="n">
        <v>4570</v>
      </c>
      <c r="C184" s="5" t="n">
        <v>4552</v>
      </c>
      <c r="D184" s="5" t="n">
        <v>4561</v>
      </c>
      <c r="E184" s="7" t="n">
        <v>1124213</v>
      </c>
      <c r="F184" s="8" t="n">
        <f aca="false">LN(D184/D183)</f>
        <v>-0.00158830167300325</v>
      </c>
      <c r="G184" s="1" t="str">
        <f aca="false">TEXT(A184,"ddd")</f>
        <v>Mon</v>
      </c>
      <c r="H184" s="1" t="str">
        <f aca="false">TEXT(A184,"MMM")</f>
        <v>Nov</v>
      </c>
      <c r="I184" s="3" t="n">
        <f aca="false">IF(F184&gt;0,1,IF(F184&lt;0,-1,0))</f>
        <v>-1</v>
      </c>
      <c r="J184" s="1" t="n">
        <f aca="false">IF(I184=I183,J183+1,1)</f>
        <v>2</v>
      </c>
      <c r="K184" s="8" t="str">
        <f aca="false">IF(ABS(F184-Statistics!$B$2)&gt;2*Statistics!$B$4, "STRONG","")</f>
        <v/>
      </c>
      <c r="L184" s="8" t="str">
        <f aca="false">IF(K183="STRONG",F187,"")</f>
        <v/>
      </c>
      <c r="M184" s="9" t="n">
        <f aca="false">B184-C184</f>
        <v>18</v>
      </c>
      <c r="N184" s="1" t="str">
        <f aca="false">IF(M184&gt; Statistics!$B$9, "High", IF(M184&lt; Statistics!$B$10, "Low", "Normal"))</f>
        <v>Low</v>
      </c>
    </row>
    <row r="185" customFormat="false" ht="12.8" hidden="false" customHeight="false" outlineLevel="0" collapsed="false">
      <c r="A185" s="10" t="n">
        <v>45258.2083333333</v>
      </c>
      <c r="B185" s="5" t="n">
        <v>4577.25</v>
      </c>
      <c r="C185" s="5" t="n">
        <v>4547</v>
      </c>
      <c r="D185" s="5" t="n">
        <v>4563</v>
      </c>
      <c r="E185" s="7" t="n">
        <v>1441119</v>
      </c>
      <c r="F185" s="8" t="n">
        <f aca="false">LN(D185/D184)</f>
        <v>0.000438404215702025</v>
      </c>
      <c r="G185" s="1" t="str">
        <f aca="false">TEXT(A185,"ddd")</f>
        <v>Tue</v>
      </c>
      <c r="H185" s="1" t="str">
        <f aca="false">TEXT(A185,"MMM")</f>
        <v>Nov</v>
      </c>
      <c r="I185" s="3" t="n">
        <f aca="false">IF(F185&gt;0,1,IF(F185&lt;0,-1,0))</f>
        <v>1</v>
      </c>
      <c r="J185" s="1" t="n">
        <f aca="false">IF(I185=I184,J184+1,1)</f>
        <v>1</v>
      </c>
      <c r="K185" s="8" t="str">
        <f aca="false">IF(ABS(F185-Statistics!$B$2)&gt;2*Statistics!$B$4, "STRONG","")</f>
        <v/>
      </c>
      <c r="L185" s="8" t="str">
        <f aca="false">IF(K184="STRONG",F188,"")</f>
        <v/>
      </c>
      <c r="M185" s="9" t="n">
        <f aca="false">B185-C185</f>
        <v>30.25</v>
      </c>
      <c r="N185" s="1" t="str">
        <f aca="false">IF(M185&gt; Statistics!$B$9, "High", IF(M185&lt; Statistics!$B$10, "Low", "Normal"))</f>
        <v>Low</v>
      </c>
    </row>
    <row r="186" customFormat="false" ht="12.8" hidden="false" customHeight="false" outlineLevel="0" collapsed="false">
      <c r="A186" s="10" t="n">
        <v>45259.2083333333</v>
      </c>
      <c r="B186" s="5" t="n">
        <v>4597</v>
      </c>
      <c r="C186" s="5" t="n">
        <v>4555.5</v>
      </c>
      <c r="D186" s="5" t="n">
        <v>4559.25</v>
      </c>
      <c r="E186" s="7" t="n">
        <v>1592398</v>
      </c>
      <c r="F186" s="8" t="n">
        <f aca="false">LN(D186/D185)</f>
        <v>-0.000822165630461005</v>
      </c>
      <c r="G186" s="1" t="str">
        <f aca="false">TEXT(A186,"ddd")</f>
        <v>Wed</v>
      </c>
      <c r="H186" s="1" t="str">
        <f aca="false">TEXT(A186,"MMM")</f>
        <v>Nov</v>
      </c>
      <c r="I186" s="3" t="n">
        <f aca="false">IF(F186&gt;0,1,IF(F186&lt;0,-1,0))</f>
        <v>-1</v>
      </c>
      <c r="J186" s="1" t="n">
        <f aca="false">IF(I186=I185,J185+1,1)</f>
        <v>1</v>
      </c>
      <c r="K186" s="8" t="str">
        <f aca="false">IF(ABS(F186-Statistics!$B$2)&gt;2*Statistics!$B$4, "STRONG","")</f>
        <v/>
      </c>
      <c r="L186" s="8" t="str">
        <f aca="false">IF(K185="STRONG",F189,"")</f>
        <v/>
      </c>
      <c r="M186" s="9" t="n">
        <f aca="false">B186-C186</f>
        <v>41.5</v>
      </c>
      <c r="N186" s="1" t="str">
        <f aca="false">IF(M186&gt; Statistics!$B$9, "High", IF(M186&lt; Statistics!$B$10, "Low", "Normal"))</f>
        <v>Normal</v>
      </c>
    </row>
    <row r="187" customFormat="false" ht="12.8" hidden="false" customHeight="false" outlineLevel="0" collapsed="false">
      <c r="A187" s="10" t="n">
        <v>45260.2083333333</v>
      </c>
      <c r="B187" s="5" t="n">
        <v>4579.5</v>
      </c>
      <c r="C187" s="5" t="n">
        <v>4544.75</v>
      </c>
      <c r="D187" s="5" t="n">
        <v>4576.75</v>
      </c>
      <c r="E187" s="7" t="n">
        <v>2056268</v>
      </c>
      <c r="F187" s="8" t="n">
        <f aca="false">LN(D187/D186)</f>
        <v>0.00383100293418242</v>
      </c>
      <c r="G187" s="1" t="str">
        <f aca="false">TEXT(A187,"ddd")</f>
        <v>Thu</v>
      </c>
      <c r="H187" s="1" t="str">
        <f aca="false">TEXT(A187,"MMM")</f>
        <v>Nov</v>
      </c>
      <c r="I187" s="3" t="n">
        <f aca="false">IF(F187&gt;0,1,IF(F187&lt;0,-1,0))</f>
        <v>1</v>
      </c>
      <c r="J187" s="1" t="n">
        <f aca="false">IF(I187=I186,J186+1,1)</f>
        <v>1</v>
      </c>
      <c r="K187" s="8" t="str">
        <f aca="false">IF(ABS(F187-Statistics!$B$2)&gt;2*Statistics!$B$4, "STRONG","")</f>
        <v/>
      </c>
      <c r="L187" s="8" t="str">
        <f aca="false">IF(K186="STRONG",F190,"")</f>
        <v/>
      </c>
      <c r="M187" s="9" t="n">
        <f aca="false">B187-C187</f>
        <v>34.75</v>
      </c>
      <c r="N187" s="1" t="str">
        <f aca="false">IF(M187&gt; Statistics!$B$9, "High", IF(M187&lt; Statistics!$B$10, "Low", "Normal"))</f>
        <v>Low</v>
      </c>
    </row>
    <row r="188" customFormat="false" ht="12.8" hidden="false" customHeight="false" outlineLevel="0" collapsed="false">
      <c r="A188" s="10" t="n">
        <v>45261.2083333333</v>
      </c>
      <c r="B188" s="5" t="n">
        <v>4607.75</v>
      </c>
      <c r="C188" s="5" t="n">
        <v>4562.5</v>
      </c>
      <c r="D188" s="5" t="n">
        <v>4600.75</v>
      </c>
      <c r="E188" s="7" t="n">
        <v>1914151</v>
      </c>
      <c r="F188" s="8" t="n">
        <f aca="false">LN(D188/D187)</f>
        <v>0.00523019443417975</v>
      </c>
      <c r="G188" s="1" t="str">
        <f aca="false">TEXT(A188,"ddd")</f>
        <v>Fri</v>
      </c>
      <c r="H188" s="1" t="str">
        <f aca="false">TEXT(A188,"MMM")</f>
        <v>Dec</v>
      </c>
      <c r="I188" s="3" t="n">
        <f aca="false">IF(F188&gt;0,1,IF(F188&lt;0,-1,0))</f>
        <v>1</v>
      </c>
      <c r="J188" s="1" t="n">
        <f aca="false">IF(I188=I187,J187+1,1)</f>
        <v>2</v>
      </c>
      <c r="K188" s="8" t="str">
        <f aca="false">IF(ABS(F188-Statistics!$B$2)&gt;2*Statistics!$B$4, "STRONG","")</f>
        <v/>
      </c>
      <c r="L188" s="8" t="str">
        <f aca="false">IF(K187="STRONG",F191,"")</f>
        <v/>
      </c>
      <c r="M188" s="9" t="n">
        <f aca="false">B188-C188</f>
        <v>45.25</v>
      </c>
      <c r="N188" s="1" t="str">
        <f aca="false">IF(M188&gt; Statistics!$B$9, "High", IF(M188&lt; Statistics!$B$10, "Low", "Normal"))</f>
        <v>Normal</v>
      </c>
    </row>
    <row r="189" customFormat="false" ht="12.8" hidden="false" customHeight="false" outlineLevel="0" collapsed="false">
      <c r="A189" s="10" t="n">
        <v>45264.2083333333</v>
      </c>
      <c r="B189" s="5" t="n">
        <v>4604.5</v>
      </c>
      <c r="C189" s="5" t="n">
        <v>4553.5</v>
      </c>
      <c r="D189" s="5" t="n">
        <v>4576.5</v>
      </c>
      <c r="E189" s="7" t="n">
        <v>1818991</v>
      </c>
      <c r="F189" s="8" t="n">
        <f aca="false">LN(D189/D188)</f>
        <v>-0.0052848198404699</v>
      </c>
      <c r="G189" s="1" t="str">
        <f aca="false">TEXT(A189,"ddd")</f>
        <v>Mon</v>
      </c>
      <c r="H189" s="1" t="str">
        <f aca="false">TEXT(A189,"MMM")</f>
        <v>Dec</v>
      </c>
      <c r="I189" s="3" t="n">
        <f aca="false">IF(F189&gt;0,1,IF(F189&lt;0,-1,0))</f>
        <v>-1</v>
      </c>
      <c r="J189" s="1" t="n">
        <f aca="false">IF(I189=I188,J188+1,1)</f>
        <v>1</v>
      </c>
      <c r="K189" s="8" t="str">
        <f aca="false">IF(ABS(F189-Statistics!$B$2)&gt;2*Statistics!$B$4, "STRONG","")</f>
        <v/>
      </c>
      <c r="L189" s="8" t="str">
        <f aca="false">IF(K188="STRONG",F192,"")</f>
        <v/>
      </c>
      <c r="M189" s="9" t="n">
        <f aca="false">B189-C189</f>
        <v>51</v>
      </c>
      <c r="N189" s="1" t="str">
        <f aca="false">IF(M189&gt; Statistics!$B$9, "High", IF(M189&lt; Statistics!$B$10, "Low", "Normal"))</f>
        <v>Normal</v>
      </c>
    </row>
    <row r="190" customFormat="false" ht="12.8" hidden="false" customHeight="false" outlineLevel="0" collapsed="false">
      <c r="A190" s="10" t="n">
        <v>45265.2083333333</v>
      </c>
      <c r="B190" s="5" t="n">
        <v>4585.5</v>
      </c>
      <c r="C190" s="5" t="n">
        <v>4555.5</v>
      </c>
      <c r="D190" s="5" t="n">
        <v>4575</v>
      </c>
      <c r="E190" s="7" t="n">
        <v>1890825</v>
      </c>
      <c r="F190" s="8" t="n">
        <f aca="false">LN(D190/D189)</f>
        <v>-0.000327815115212291</v>
      </c>
      <c r="G190" s="1" t="str">
        <f aca="false">TEXT(A190,"ddd")</f>
        <v>Tue</v>
      </c>
      <c r="H190" s="1" t="str">
        <f aca="false">TEXT(A190,"MMM")</f>
        <v>Dec</v>
      </c>
      <c r="I190" s="3" t="n">
        <f aca="false">IF(F190&gt;0,1,IF(F190&lt;0,-1,0))</f>
        <v>-1</v>
      </c>
      <c r="J190" s="1" t="n">
        <f aca="false">IF(I190=I189,J189+1,1)</f>
        <v>2</v>
      </c>
      <c r="K190" s="8" t="str">
        <f aca="false">IF(ABS(F190-Statistics!$B$2)&gt;2*Statistics!$B$4, "STRONG","")</f>
        <v/>
      </c>
      <c r="L190" s="8" t="str">
        <f aca="false">IF(K189="STRONG",F193,"")</f>
        <v/>
      </c>
      <c r="M190" s="9" t="n">
        <f aca="false">B190-C190</f>
        <v>30</v>
      </c>
      <c r="N190" s="1" t="str">
        <f aca="false">IF(M190&gt; Statistics!$B$9, "High", IF(M190&lt; Statistics!$B$10, "Low", "Normal"))</f>
        <v>Low</v>
      </c>
    </row>
    <row r="191" customFormat="false" ht="12.8" hidden="false" customHeight="false" outlineLevel="0" collapsed="false">
      <c r="A191" s="10" t="n">
        <v>45266.2083333333</v>
      </c>
      <c r="B191" s="5" t="n">
        <v>4598.5</v>
      </c>
      <c r="C191" s="5" t="n">
        <v>4552</v>
      </c>
      <c r="D191" s="5" t="n">
        <v>4556</v>
      </c>
      <c r="E191" s="7" t="n">
        <v>1837961</v>
      </c>
      <c r="F191" s="8" t="n">
        <f aca="false">LN(D191/D190)</f>
        <v>-0.00416165314254889</v>
      </c>
      <c r="G191" s="1" t="str">
        <f aca="false">TEXT(A191,"ddd")</f>
        <v>Wed</v>
      </c>
      <c r="H191" s="1" t="str">
        <f aca="false">TEXT(A191,"MMM")</f>
        <v>Dec</v>
      </c>
      <c r="I191" s="3" t="n">
        <f aca="false">IF(F191&gt;0,1,IF(F191&lt;0,-1,0))</f>
        <v>-1</v>
      </c>
      <c r="J191" s="1" t="n">
        <f aca="false">IF(I191=I190,J190+1,1)</f>
        <v>3</v>
      </c>
      <c r="K191" s="8" t="str">
        <f aca="false">IF(ABS(F191-Statistics!$B$2)&gt;2*Statistics!$B$4, "STRONG","")</f>
        <v/>
      </c>
      <c r="L191" s="8" t="str">
        <f aca="false">IF(K190="STRONG",F194,"")</f>
        <v/>
      </c>
      <c r="M191" s="9" t="n">
        <f aca="false">B191-C191</f>
        <v>46.5</v>
      </c>
      <c r="N191" s="1" t="str">
        <f aca="false">IF(M191&gt; Statistics!$B$9, "High", IF(M191&lt; Statistics!$B$10, "Low", "Normal"))</f>
        <v>Normal</v>
      </c>
    </row>
    <row r="192" customFormat="false" ht="12.8" hidden="false" customHeight="false" outlineLevel="0" collapsed="false">
      <c r="A192" s="10" t="n">
        <v>45267.2083333333</v>
      </c>
      <c r="B192" s="5" t="n">
        <v>4596</v>
      </c>
      <c r="C192" s="5" t="n">
        <v>4548.75</v>
      </c>
      <c r="D192" s="5" t="n">
        <v>4589.5</v>
      </c>
      <c r="E192" s="7" t="n">
        <v>1832361</v>
      </c>
      <c r="F192" s="8" t="n">
        <f aca="false">LN(D192/D191)</f>
        <v>0.00732604009207288</v>
      </c>
      <c r="G192" s="1" t="str">
        <f aca="false">TEXT(A192,"ddd")</f>
        <v>Thu</v>
      </c>
      <c r="H192" s="1" t="str">
        <f aca="false">TEXT(A192,"MMM")</f>
        <v>Dec</v>
      </c>
      <c r="I192" s="3" t="n">
        <f aca="false">IF(F192&gt;0,1,IF(F192&lt;0,-1,0))</f>
        <v>1</v>
      </c>
      <c r="J192" s="1" t="n">
        <f aca="false">IF(I192=I191,J191+1,1)</f>
        <v>1</v>
      </c>
      <c r="K192" s="8" t="str">
        <f aca="false">IF(ABS(F192-Statistics!$B$2)&gt;2*Statistics!$B$4, "STRONG","")</f>
        <v/>
      </c>
      <c r="L192" s="8" t="str">
        <f aca="false">IF(K191="STRONG",F195,"")</f>
        <v/>
      </c>
      <c r="M192" s="9" t="n">
        <f aca="false">B192-C192</f>
        <v>47.25</v>
      </c>
      <c r="N192" s="1" t="str">
        <f aca="false">IF(M192&gt; Statistics!$B$9, "High", IF(M192&lt; Statistics!$B$10, "Low", "Normal"))</f>
        <v>Normal</v>
      </c>
    </row>
    <row r="193" customFormat="false" ht="12.8" hidden="false" customHeight="false" outlineLevel="0" collapsed="false">
      <c r="A193" s="10" t="n">
        <v>45268.2083333333</v>
      </c>
      <c r="B193" s="5" t="n">
        <v>4613.75</v>
      </c>
      <c r="C193" s="5" t="n">
        <v>4561.75</v>
      </c>
      <c r="D193" s="5" t="n">
        <v>4607.5</v>
      </c>
      <c r="E193" s="7" t="n">
        <v>2289425</v>
      </c>
      <c r="F193" s="8" t="n">
        <f aca="false">LN(D193/D192)</f>
        <v>0.00391432488483275</v>
      </c>
      <c r="G193" s="1" t="str">
        <f aca="false">TEXT(A193,"ddd")</f>
        <v>Fri</v>
      </c>
      <c r="H193" s="1" t="str">
        <f aca="false">TEXT(A193,"MMM")</f>
        <v>Dec</v>
      </c>
      <c r="I193" s="3" t="n">
        <f aca="false">IF(F193&gt;0,1,IF(F193&lt;0,-1,0))</f>
        <v>1</v>
      </c>
      <c r="J193" s="1" t="n">
        <f aca="false">IF(I193=I192,J192+1,1)</f>
        <v>2</v>
      </c>
      <c r="K193" s="8" t="str">
        <f aca="false">IF(ABS(F193-Statistics!$B$2)&gt;2*Statistics!$B$4, "STRONG","")</f>
        <v/>
      </c>
      <c r="L193" s="8" t="str">
        <f aca="false">IF(K192="STRONG",F196,"")</f>
        <v/>
      </c>
      <c r="M193" s="9" t="n">
        <f aca="false">B193-C193</f>
        <v>52</v>
      </c>
      <c r="N193" s="1" t="str">
        <f aca="false">IF(M193&gt; Statistics!$B$9, "High", IF(M193&lt; Statistics!$B$10, "Low", "Normal"))</f>
        <v>Normal</v>
      </c>
    </row>
    <row r="194" customFormat="false" ht="12.8" hidden="false" customHeight="false" outlineLevel="0" collapsed="false">
      <c r="A194" s="10" t="n">
        <v>45271.2083333333</v>
      </c>
      <c r="B194" s="5" t="n">
        <v>4627.25</v>
      </c>
      <c r="C194" s="5" t="n">
        <v>4599.5</v>
      </c>
      <c r="D194" s="5" t="n">
        <v>4626</v>
      </c>
      <c r="E194" s="7" t="n">
        <v>1663229</v>
      </c>
      <c r="F194" s="8" t="n">
        <f aca="false">LN(D194/D193)</f>
        <v>0.00400715324740609</v>
      </c>
      <c r="G194" s="1" t="str">
        <f aca="false">TEXT(A194,"ddd")</f>
        <v>Mon</v>
      </c>
      <c r="H194" s="1" t="str">
        <f aca="false">TEXT(A194,"MMM")</f>
        <v>Dec</v>
      </c>
      <c r="I194" s="3" t="n">
        <f aca="false">IF(F194&gt;0,1,IF(F194&lt;0,-1,0))</f>
        <v>1</v>
      </c>
      <c r="J194" s="1" t="n">
        <f aca="false">IF(I194=I193,J193+1,1)</f>
        <v>3</v>
      </c>
      <c r="K194" s="8" t="str">
        <f aca="false">IF(ABS(F194-Statistics!$B$2)&gt;2*Statistics!$B$4, "STRONG","")</f>
        <v/>
      </c>
      <c r="L194" s="8" t="str">
        <f aca="false">IF(K193="STRONG",F197,"")</f>
        <v/>
      </c>
      <c r="M194" s="9" t="n">
        <f aca="false">B194-C194</f>
        <v>27.75</v>
      </c>
      <c r="N194" s="1" t="str">
        <f aca="false">IF(M194&gt; Statistics!$B$9, "High", IF(M194&lt; Statistics!$B$10, "Low", "Normal"))</f>
        <v>Low</v>
      </c>
    </row>
    <row r="195" customFormat="false" ht="12.8" hidden="false" customHeight="false" outlineLevel="0" collapsed="false">
      <c r="A195" s="10" t="n">
        <v>45272.2083333333</v>
      </c>
      <c r="B195" s="5" t="n">
        <v>4649.75</v>
      </c>
      <c r="C195" s="5" t="n">
        <v>4610.5</v>
      </c>
      <c r="D195" s="5" t="n">
        <v>4645.75</v>
      </c>
      <c r="E195" s="7" t="n">
        <v>1052077</v>
      </c>
      <c r="F195" s="8" t="n">
        <f aca="false">LN(D195/D194)</f>
        <v>0.00426025936237559</v>
      </c>
      <c r="G195" s="1" t="str">
        <f aca="false">TEXT(A195,"ddd")</f>
        <v>Tue</v>
      </c>
      <c r="H195" s="1" t="str">
        <f aca="false">TEXT(A195,"MMM")</f>
        <v>Dec</v>
      </c>
      <c r="I195" s="3" t="n">
        <f aca="false">IF(F195&gt;0,1,IF(F195&lt;0,-1,0))</f>
        <v>1</v>
      </c>
      <c r="J195" s="1" t="n">
        <f aca="false">IF(I195=I194,J194+1,1)</f>
        <v>4</v>
      </c>
      <c r="K195" s="8" t="str">
        <f aca="false">IF(ABS(F195-Statistics!$B$2)&gt;2*Statistics!$B$4, "STRONG","")</f>
        <v/>
      </c>
      <c r="L195" s="8" t="str">
        <f aca="false">IF(K194="STRONG",F198,"")</f>
        <v/>
      </c>
      <c r="M195" s="9" t="n">
        <f aca="false">B195-C195</f>
        <v>39.25</v>
      </c>
      <c r="N195" s="1" t="str">
        <f aca="false">IF(M195&gt; Statistics!$B$9, "High", IF(M195&lt; Statistics!$B$10, "Low", "Normal"))</f>
        <v>Normal</v>
      </c>
    </row>
    <row r="196" customFormat="false" ht="12.8" hidden="false" customHeight="false" outlineLevel="0" collapsed="false">
      <c r="A196" s="10" t="n">
        <v>45273.2083333333</v>
      </c>
      <c r="B196" s="5" t="n">
        <v>4711.75</v>
      </c>
      <c r="C196" s="5" t="n">
        <v>4645</v>
      </c>
      <c r="D196" s="5" t="n">
        <v>4708.25</v>
      </c>
      <c r="E196" s="7" t="n">
        <v>739684</v>
      </c>
      <c r="F196" s="8" t="n">
        <f aca="false">LN(D196/D195)</f>
        <v>0.0133634659210964</v>
      </c>
      <c r="G196" s="1" t="str">
        <f aca="false">TEXT(A196,"ddd")</f>
        <v>Wed</v>
      </c>
      <c r="H196" s="1" t="str">
        <f aca="false">TEXT(A196,"MMM")</f>
        <v>Dec</v>
      </c>
      <c r="I196" s="3" t="n">
        <f aca="false">IF(F196&gt;0,1,IF(F196&lt;0,-1,0))</f>
        <v>1</v>
      </c>
      <c r="J196" s="1" t="n">
        <f aca="false">IF(I196=I195,J195+1,1)</f>
        <v>5</v>
      </c>
      <c r="K196" s="8" t="str">
        <f aca="false">IF(ABS(F196-Statistics!$B$2)&gt;2*Statistics!$B$4, "STRONG","")</f>
        <v/>
      </c>
      <c r="L196" s="8" t="str">
        <f aca="false">IF(K195="STRONG",F199,"")</f>
        <v/>
      </c>
      <c r="M196" s="9" t="n">
        <f aca="false">B196-C196</f>
        <v>66.75</v>
      </c>
      <c r="N196" s="1" t="str">
        <f aca="false">IF(M196&gt; Statistics!$B$9, "High", IF(M196&lt; Statistics!$B$10, "Low", "Normal"))</f>
        <v>Normal</v>
      </c>
    </row>
    <row r="197" customFormat="false" ht="12.8" hidden="false" customHeight="false" outlineLevel="0" collapsed="false">
      <c r="A197" s="10" t="n">
        <v>45274.2083333333</v>
      </c>
      <c r="B197" s="5" t="n">
        <v>4739.25</v>
      </c>
      <c r="C197" s="5" t="n">
        <v>4694.25</v>
      </c>
      <c r="D197" s="5" t="n">
        <v>4721.75</v>
      </c>
      <c r="E197" s="7" t="n">
        <v>560819</v>
      </c>
      <c r="F197" s="8" t="n">
        <f aca="false">LN(D197/D196)</f>
        <v>0.00286320450109897</v>
      </c>
      <c r="G197" s="1" t="str">
        <f aca="false">TEXT(A197,"ddd")</f>
        <v>Thu</v>
      </c>
      <c r="H197" s="1" t="str">
        <f aca="false">TEXT(A197,"MMM")</f>
        <v>Dec</v>
      </c>
      <c r="I197" s="3" t="n">
        <f aca="false">IF(F197&gt;0,1,IF(F197&lt;0,-1,0))</f>
        <v>1</v>
      </c>
      <c r="J197" s="1" t="n">
        <f aca="false">IF(I197=I196,J196+1,1)</f>
        <v>6</v>
      </c>
      <c r="K197" s="8" t="str">
        <f aca="false">IF(ABS(F197-Statistics!$B$2)&gt;2*Statistics!$B$4, "STRONG","")</f>
        <v/>
      </c>
      <c r="L197" s="8" t="str">
        <f aca="false">IF(K196="STRONG",F200,"")</f>
        <v/>
      </c>
      <c r="M197" s="9" t="n">
        <f aca="false">B197-C197</f>
        <v>45</v>
      </c>
      <c r="N197" s="1" t="str">
        <f aca="false">IF(M197&gt; Statistics!$B$9, "High", IF(M197&lt; Statistics!$B$10, "Low", "Normal"))</f>
        <v>Normal</v>
      </c>
    </row>
    <row r="198" customFormat="false" ht="12.8" hidden="false" customHeight="false" outlineLevel="0" collapsed="false">
      <c r="A198" s="10" t="n">
        <v>45275.2083333333</v>
      </c>
      <c r="B198" s="5" t="n">
        <v>4736.5</v>
      </c>
      <c r="C198" s="5" t="n">
        <v>4694.27</v>
      </c>
      <c r="D198" s="5" t="n">
        <v>4694.27</v>
      </c>
      <c r="E198" s="7" t="n">
        <v>1801823</v>
      </c>
      <c r="F198" s="8" t="n">
        <f aca="false">LN(D198/D197)</f>
        <v>-0.00583687758060954</v>
      </c>
      <c r="G198" s="1" t="str">
        <f aca="false">TEXT(A198,"ddd")</f>
        <v>Fri</v>
      </c>
      <c r="H198" s="1" t="str">
        <f aca="false">TEXT(A198,"MMM")</f>
        <v>Dec</v>
      </c>
      <c r="I198" s="3" t="n">
        <f aca="false">IF(F198&gt;0,1,IF(F198&lt;0,-1,0))</f>
        <v>-1</v>
      </c>
      <c r="J198" s="1" t="n">
        <f aca="false">IF(I198=I197,J197+1,1)</f>
        <v>1</v>
      </c>
      <c r="K198" s="8" t="str">
        <f aca="false">IF(ABS(F198-Statistics!$B$2)&gt;2*Statistics!$B$4, "STRONG","")</f>
        <v/>
      </c>
      <c r="L198" s="8" t="str">
        <f aca="false">IF(K197="STRONG",F201,"")</f>
        <v/>
      </c>
      <c r="M198" s="9" t="n">
        <f aca="false">B198-C198</f>
        <v>42.2299999999996</v>
      </c>
      <c r="N198" s="1" t="str">
        <f aca="false">IF(M198&gt; Statistics!$B$9, "High", IF(M198&lt; Statistics!$B$10, "Low", "Normal"))</f>
        <v>Normal</v>
      </c>
    </row>
    <row r="199" customFormat="false" ht="12.8" hidden="false" customHeight="false" outlineLevel="0" collapsed="false">
      <c r="A199" s="10" t="n">
        <v>45278.2083333333</v>
      </c>
      <c r="B199" s="5" t="n">
        <v>4802.25</v>
      </c>
      <c r="C199" s="5" t="n">
        <v>4769.5</v>
      </c>
      <c r="D199" s="5" t="n">
        <v>4793</v>
      </c>
      <c r="E199" s="7" t="n">
        <v>1139029</v>
      </c>
      <c r="F199" s="8" t="n">
        <f aca="false">LN(D199/D198)</f>
        <v>0.0208139041642853</v>
      </c>
      <c r="G199" s="1" t="str">
        <f aca="false">TEXT(A199,"ddd")</f>
        <v>Mon</v>
      </c>
      <c r="H199" s="1" t="str">
        <f aca="false">TEXT(A199,"MMM")</f>
        <v>Dec</v>
      </c>
      <c r="I199" s="3" t="n">
        <f aca="false">IF(F199&gt;0,1,IF(F199&lt;0,-1,0))</f>
        <v>1</v>
      </c>
      <c r="J199" s="1" t="n">
        <f aca="false">IF(I199=I198,J198+1,1)</f>
        <v>1</v>
      </c>
      <c r="K199" s="8" t="str">
        <f aca="false">IF(ABS(F199-Statistics!$B$2)&gt;2*Statistics!$B$4, "STRONG","")</f>
        <v>STRONG</v>
      </c>
      <c r="L199" s="8" t="str">
        <f aca="false">IF(K198="STRONG",F202,"")</f>
        <v/>
      </c>
      <c r="M199" s="9" t="n">
        <f aca="false">B199-C199</f>
        <v>32.75</v>
      </c>
      <c r="N199" s="1" t="str">
        <f aca="false">IF(M199&gt; Statistics!$B$9, "High", IF(M199&lt; Statistics!$B$10, "Low", "Normal"))</f>
        <v>Low</v>
      </c>
    </row>
    <row r="200" customFormat="false" ht="12.8" hidden="false" customHeight="false" outlineLevel="0" collapsed="false">
      <c r="A200" s="10" t="n">
        <v>45279.2083333333</v>
      </c>
      <c r="B200" s="5" t="n">
        <v>4821.5</v>
      </c>
      <c r="C200" s="5" t="n">
        <v>4787.75</v>
      </c>
      <c r="D200" s="5" t="n">
        <v>4820.25</v>
      </c>
      <c r="E200" s="7" t="n">
        <v>1122973</v>
      </c>
      <c r="F200" s="8" t="n">
        <f aca="false">LN(D200/D199)</f>
        <v>0.00566927375987408</v>
      </c>
      <c r="G200" s="1" t="str">
        <f aca="false">TEXT(A200,"ddd")</f>
        <v>Tue</v>
      </c>
      <c r="H200" s="1" t="str">
        <f aca="false">TEXT(A200,"MMM")</f>
        <v>Dec</v>
      </c>
      <c r="I200" s="3" t="n">
        <f aca="false">IF(F200&gt;0,1,IF(F200&lt;0,-1,0))</f>
        <v>1</v>
      </c>
      <c r="J200" s="1" t="n">
        <f aca="false">IF(I200=I199,J199+1,1)</f>
        <v>2</v>
      </c>
      <c r="K200" s="8" t="str">
        <f aca="false">IF(ABS(F200-Statistics!$B$2)&gt;2*Statistics!$B$4, "STRONG","")</f>
        <v/>
      </c>
      <c r="L200" s="8" t="n">
        <f aca="false">IF(K199="STRONG",F203,"")</f>
        <v>0.00177046494903214</v>
      </c>
      <c r="M200" s="9" t="n">
        <f aca="false">B200-C200</f>
        <v>33.75</v>
      </c>
      <c r="N200" s="1" t="str">
        <f aca="false">IF(M200&gt; Statistics!$B$9, "High", IF(M200&lt; Statistics!$B$10, "Low", "Normal"))</f>
        <v>Low</v>
      </c>
    </row>
    <row r="201" customFormat="false" ht="12.8" hidden="false" customHeight="false" outlineLevel="0" collapsed="false">
      <c r="A201" s="10" t="n">
        <v>45280.2083333333</v>
      </c>
      <c r="B201" s="5" t="n">
        <v>4830.75</v>
      </c>
      <c r="C201" s="5" t="n">
        <v>4743.25</v>
      </c>
      <c r="D201" s="5" t="n">
        <v>4749.75</v>
      </c>
      <c r="E201" s="7" t="n">
        <v>1749145</v>
      </c>
      <c r="F201" s="8" t="n">
        <f aca="false">LN(D201/D200)</f>
        <v>-0.0147338088548559</v>
      </c>
      <c r="G201" s="1" t="str">
        <f aca="false">TEXT(A201,"ddd")</f>
        <v>Wed</v>
      </c>
      <c r="H201" s="1" t="str">
        <f aca="false">TEXT(A201,"MMM")</f>
        <v>Dec</v>
      </c>
      <c r="I201" s="3" t="n">
        <f aca="false">IF(F201&gt;0,1,IF(F201&lt;0,-1,0))</f>
        <v>-1</v>
      </c>
      <c r="J201" s="1" t="n">
        <f aca="false">IF(I201=I200,J200+1,1)</f>
        <v>1</v>
      </c>
      <c r="K201" s="8" t="str">
        <f aca="false">IF(ABS(F201-Statistics!$B$2)&gt;2*Statistics!$B$4, "STRONG","")</f>
        <v/>
      </c>
      <c r="L201" s="8" t="str">
        <f aca="false">IF(K200="STRONG",F204,"")</f>
        <v/>
      </c>
      <c r="M201" s="9" t="n">
        <f aca="false">B201-C201</f>
        <v>87.5</v>
      </c>
      <c r="N201" s="1" t="str">
        <f aca="false">IF(M201&gt; Statistics!$B$9, "High", IF(M201&lt; Statistics!$B$10, "Low", "Normal"))</f>
        <v>High</v>
      </c>
    </row>
    <row r="202" customFormat="false" ht="12.8" hidden="false" customHeight="false" outlineLevel="0" collapsed="false">
      <c r="A202" s="10" t="n">
        <v>45281.2083333333</v>
      </c>
      <c r="B202" s="5" t="n">
        <v>4798.25</v>
      </c>
      <c r="C202" s="5" t="n">
        <v>4751</v>
      </c>
      <c r="D202" s="5" t="n">
        <v>4796.75</v>
      </c>
      <c r="E202" s="7" t="n">
        <v>1687065</v>
      </c>
      <c r="F202" s="8" t="n">
        <f aca="false">LN(D202/D201)</f>
        <v>0.0098466201735591</v>
      </c>
      <c r="G202" s="1" t="str">
        <f aca="false">TEXT(A202,"ddd")</f>
        <v>Thu</v>
      </c>
      <c r="H202" s="1" t="str">
        <f aca="false">TEXT(A202,"MMM")</f>
        <v>Dec</v>
      </c>
      <c r="I202" s="3" t="n">
        <f aca="false">IF(F202&gt;0,1,IF(F202&lt;0,-1,0))</f>
        <v>1</v>
      </c>
      <c r="J202" s="1" t="n">
        <f aca="false">IF(I202=I201,J201+1,1)</f>
        <v>1</v>
      </c>
      <c r="K202" s="8" t="str">
        <f aca="false">IF(ABS(F202-Statistics!$B$2)&gt;2*Statistics!$B$4, "STRONG","")</f>
        <v/>
      </c>
      <c r="L202" s="8" t="str">
        <f aca="false">IF(K201="STRONG",F205,"")</f>
        <v/>
      </c>
      <c r="M202" s="9" t="n">
        <f aca="false">B202-C202</f>
        <v>47.25</v>
      </c>
      <c r="N202" s="1" t="str">
        <f aca="false">IF(M202&gt; Statistics!$B$9, "High", IF(M202&lt; Statistics!$B$10, "Low", "Normal"))</f>
        <v>Normal</v>
      </c>
    </row>
    <row r="203" customFormat="false" ht="12.8" hidden="false" customHeight="false" outlineLevel="0" collapsed="false">
      <c r="A203" s="10" t="n">
        <v>45282.2083333333</v>
      </c>
      <c r="B203" s="5" t="n">
        <v>4821.75</v>
      </c>
      <c r="C203" s="5" t="n">
        <v>4784.75</v>
      </c>
      <c r="D203" s="5" t="n">
        <v>4805.25</v>
      </c>
      <c r="E203" s="7" t="n">
        <v>1326697</v>
      </c>
      <c r="F203" s="8" t="n">
        <f aca="false">LN(D203/D202)</f>
        <v>0.00177046494903214</v>
      </c>
      <c r="G203" s="1" t="str">
        <f aca="false">TEXT(A203,"ddd")</f>
        <v>Fri</v>
      </c>
      <c r="H203" s="1" t="str">
        <f aca="false">TEXT(A203,"MMM")</f>
        <v>Dec</v>
      </c>
      <c r="I203" s="3" t="n">
        <f aca="false">IF(F203&gt;0,1,IF(F203&lt;0,-1,0))</f>
        <v>1</v>
      </c>
      <c r="J203" s="1" t="n">
        <f aca="false">IF(I203=I202,J202+1,1)</f>
        <v>2</v>
      </c>
      <c r="K203" s="8" t="str">
        <f aca="false">IF(ABS(F203-Statistics!$B$2)&gt;2*Statistics!$B$4, "STRONG","")</f>
        <v/>
      </c>
      <c r="L203" s="8" t="str">
        <f aca="false">IF(K202="STRONG",F206,"")</f>
        <v/>
      </c>
      <c r="M203" s="9" t="n">
        <f aca="false">B203-C203</f>
        <v>37</v>
      </c>
      <c r="N203" s="1" t="str">
        <f aca="false">IF(M203&gt; Statistics!$B$9, "High", IF(M203&lt; Statistics!$B$10, "Low", "Normal"))</f>
        <v>Low</v>
      </c>
    </row>
    <row r="204" customFormat="false" ht="12.8" hidden="false" customHeight="false" outlineLevel="0" collapsed="false">
      <c r="A204" s="10" t="n">
        <v>45286.2083333333</v>
      </c>
      <c r="B204" s="5" t="n">
        <v>4834.5</v>
      </c>
      <c r="C204" s="5" t="n">
        <v>4800.25</v>
      </c>
      <c r="D204" s="5" t="n">
        <v>4825</v>
      </c>
      <c r="E204" s="7" t="n">
        <v>688201</v>
      </c>
      <c r="F204" s="8" t="n">
        <f aca="false">LN(D204/D203)</f>
        <v>0.00410166458584576</v>
      </c>
      <c r="G204" s="1" t="str">
        <f aca="false">TEXT(A204,"ddd")</f>
        <v>Tue</v>
      </c>
      <c r="H204" s="1" t="str">
        <f aca="false">TEXT(A204,"MMM")</f>
        <v>Dec</v>
      </c>
      <c r="I204" s="3" t="n">
        <f aca="false">IF(F204&gt;0,1,IF(F204&lt;0,-1,0))</f>
        <v>1</v>
      </c>
      <c r="J204" s="1" t="n">
        <f aca="false">IF(I204=I203,J203+1,1)</f>
        <v>3</v>
      </c>
      <c r="K204" s="8" t="str">
        <f aca="false">IF(ABS(F204-Statistics!$B$2)&gt;2*Statistics!$B$4, "STRONG","")</f>
        <v/>
      </c>
      <c r="L204" s="8" t="str">
        <f aca="false">IF(K203="STRONG",F207,"")</f>
        <v/>
      </c>
      <c r="M204" s="9" t="n">
        <f aca="false">B204-C204</f>
        <v>34.25</v>
      </c>
      <c r="N204" s="1" t="str">
        <f aca="false">IF(M204&gt; Statistics!$B$9, "High", IF(M204&lt; Statistics!$B$10, "Low", "Normal"))</f>
        <v>Low</v>
      </c>
    </row>
    <row r="205" customFormat="false" ht="12.8" hidden="false" customHeight="false" outlineLevel="0" collapsed="false">
      <c r="A205" s="10" t="n">
        <v>45287.2083333333</v>
      </c>
      <c r="B205" s="5" t="n">
        <v>4836.5</v>
      </c>
      <c r="C205" s="5" t="n">
        <v>4816.5</v>
      </c>
      <c r="D205" s="5" t="n">
        <v>4833.5</v>
      </c>
      <c r="E205" s="7" t="n">
        <v>1042284</v>
      </c>
      <c r="F205" s="8" t="n">
        <f aca="false">LN(D205/D204)</f>
        <v>0.00176010813157392</v>
      </c>
      <c r="G205" s="1" t="str">
        <f aca="false">TEXT(A205,"ddd")</f>
        <v>Wed</v>
      </c>
      <c r="H205" s="1" t="str">
        <f aca="false">TEXT(A205,"MMM")</f>
        <v>Dec</v>
      </c>
      <c r="I205" s="3" t="n">
        <f aca="false">IF(F205&gt;0,1,IF(F205&lt;0,-1,0))</f>
        <v>1</v>
      </c>
      <c r="J205" s="1" t="n">
        <f aca="false">IF(I205=I204,J204+1,1)</f>
        <v>4</v>
      </c>
      <c r="K205" s="8" t="str">
        <f aca="false">IF(ABS(F205-Statistics!$B$2)&gt;2*Statistics!$B$4, "STRONG","")</f>
        <v/>
      </c>
      <c r="L205" s="8" t="str">
        <f aca="false">IF(K204="STRONG",F208,"")</f>
        <v/>
      </c>
      <c r="M205" s="9" t="n">
        <f aca="false">B205-C205</f>
        <v>20</v>
      </c>
      <c r="N205" s="1" t="str">
        <f aca="false">IF(M205&gt; Statistics!$B$9, "High", IF(M205&lt; Statistics!$B$10, "Low", "Normal"))</f>
        <v>Low</v>
      </c>
    </row>
    <row r="206" customFormat="false" ht="12.8" hidden="false" customHeight="false" outlineLevel="0" collapsed="false">
      <c r="A206" s="10" t="n">
        <v>45288.2083333333</v>
      </c>
      <c r="B206" s="5" t="n">
        <v>4841.5</v>
      </c>
      <c r="C206" s="5" t="n">
        <v>4828</v>
      </c>
      <c r="D206" s="5" t="n">
        <v>4832.25</v>
      </c>
      <c r="E206" s="7" t="n">
        <v>927035</v>
      </c>
      <c r="F206" s="8" t="n">
        <f aca="false">LN(D206/D205)</f>
        <v>-0.000258645217798562</v>
      </c>
      <c r="G206" s="1" t="str">
        <f aca="false">TEXT(A206,"ddd")</f>
        <v>Thu</v>
      </c>
      <c r="H206" s="1" t="str">
        <f aca="false">TEXT(A206,"MMM")</f>
        <v>Dec</v>
      </c>
      <c r="I206" s="3" t="n">
        <f aca="false">IF(F206&gt;0,1,IF(F206&lt;0,-1,0))</f>
        <v>-1</v>
      </c>
      <c r="J206" s="1" t="n">
        <f aca="false">IF(I206=I205,J205+1,1)</f>
        <v>1</v>
      </c>
      <c r="K206" s="8" t="str">
        <f aca="false">IF(ABS(F206-Statistics!$B$2)&gt;2*Statistics!$B$4, "STRONG","")</f>
        <v/>
      </c>
      <c r="L206" s="8" t="str">
        <f aca="false">IF(K205="STRONG",F209,"")</f>
        <v/>
      </c>
      <c r="M206" s="9" t="n">
        <f aca="false">B206-C206</f>
        <v>13.5</v>
      </c>
      <c r="N206" s="1" t="str">
        <f aca="false">IF(M206&gt; Statistics!$B$9, "High", IF(M206&lt; Statistics!$B$10, "Low", "Normal"))</f>
        <v>Low</v>
      </c>
    </row>
    <row r="207" customFormat="false" ht="12.8" hidden="false" customHeight="false" outlineLevel="0" collapsed="false">
      <c r="A207" s="10" t="n">
        <v>45289.2083333333</v>
      </c>
      <c r="B207" s="5" t="n">
        <v>4841</v>
      </c>
      <c r="C207" s="5" t="n">
        <v>4796.75</v>
      </c>
      <c r="D207" s="5" t="n">
        <v>4820</v>
      </c>
      <c r="E207" s="7" t="n">
        <v>1281733</v>
      </c>
      <c r="F207" s="8" t="n">
        <f aca="false">LN(D207/D206)</f>
        <v>-0.00253826964221551</v>
      </c>
      <c r="G207" s="1" t="str">
        <f aca="false">TEXT(A207,"ddd")</f>
        <v>Fri</v>
      </c>
      <c r="H207" s="1" t="str">
        <f aca="false">TEXT(A207,"MMM")</f>
        <v>Dec</v>
      </c>
      <c r="I207" s="3" t="n">
        <f aca="false">IF(F207&gt;0,1,IF(F207&lt;0,-1,0))</f>
        <v>-1</v>
      </c>
      <c r="J207" s="1" t="n">
        <f aca="false">IF(I207=I206,J206+1,1)</f>
        <v>2</v>
      </c>
      <c r="K207" s="8" t="str">
        <f aca="false">IF(ABS(F207-Statistics!$B$2)&gt;2*Statistics!$B$4, "STRONG","")</f>
        <v/>
      </c>
      <c r="L207" s="8" t="str">
        <f aca="false">IF(K206="STRONG",F210,"")</f>
        <v/>
      </c>
      <c r="M207" s="9" t="n">
        <f aca="false">B207-C207</f>
        <v>44.25</v>
      </c>
      <c r="N207" s="1" t="str">
        <f aca="false">IF(M207&gt; Statistics!$B$9, "High", IF(M207&lt; Statistics!$B$10, "Low", "Normal"))</f>
        <v>Normal</v>
      </c>
    </row>
    <row r="208" customFormat="false" ht="12.8" hidden="false" customHeight="false" outlineLevel="0" collapsed="false">
      <c r="A208" s="10" t="n">
        <v>45293.2083333333</v>
      </c>
      <c r="B208" s="5" t="n">
        <v>4828</v>
      </c>
      <c r="C208" s="5" t="n">
        <v>4765.5</v>
      </c>
      <c r="D208" s="5" t="n">
        <v>4787.25</v>
      </c>
      <c r="E208" s="7" t="n">
        <v>1678142</v>
      </c>
      <c r="F208" s="8" t="n">
        <f aca="false">LN(D208/D207)</f>
        <v>-0.00681779424036958</v>
      </c>
      <c r="G208" s="1" t="str">
        <f aca="false">TEXT(A208,"ddd")</f>
        <v>Tue</v>
      </c>
      <c r="H208" s="1" t="str">
        <f aca="false">TEXT(A208,"MMM")</f>
        <v>Jan</v>
      </c>
      <c r="I208" s="3" t="n">
        <f aca="false">IF(F208&gt;0,1,IF(F208&lt;0,-1,0))</f>
        <v>-1</v>
      </c>
      <c r="J208" s="1" t="n">
        <f aca="false">IF(I208=I207,J207+1,1)</f>
        <v>3</v>
      </c>
      <c r="K208" s="8" t="str">
        <f aca="false">IF(ABS(F208-Statistics!$B$2)&gt;2*Statistics!$B$4, "STRONG","")</f>
        <v/>
      </c>
      <c r="L208" s="8" t="str">
        <f aca="false">IF(K207="STRONG",F211,"")</f>
        <v/>
      </c>
      <c r="M208" s="9" t="n">
        <f aca="false">B208-C208</f>
        <v>62.5</v>
      </c>
      <c r="N208" s="1" t="str">
        <f aca="false">IF(M208&gt; Statistics!$B$9, "High", IF(M208&lt; Statistics!$B$10, "Low", "Normal"))</f>
        <v>Normal</v>
      </c>
    </row>
    <row r="209" customFormat="false" ht="12.8" hidden="false" customHeight="false" outlineLevel="0" collapsed="false">
      <c r="A209" s="10" t="n">
        <v>45294.2083333333</v>
      </c>
      <c r="B209" s="5" t="n">
        <v>4790.75</v>
      </c>
      <c r="C209" s="5" t="n">
        <v>4741</v>
      </c>
      <c r="D209" s="5" t="n">
        <v>4746.5</v>
      </c>
      <c r="E209" s="7" t="n">
        <v>1707174</v>
      </c>
      <c r="F209" s="8" t="n">
        <f aca="false">LN(D209/D208)</f>
        <v>-0.00854862948242323</v>
      </c>
      <c r="G209" s="1" t="str">
        <f aca="false">TEXT(A209,"ddd")</f>
        <v>Wed</v>
      </c>
      <c r="H209" s="1" t="str">
        <f aca="false">TEXT(A209,"MMM")</f>
        <v>Jan</v>
      </c>
      <c r="I209" s="3" t="n">
        <f aca="false">IF(F209&gt;0,1,IF(F209&lt;0,-1,0))</f>
        <v>-1</v>
      </c>
      <c r="J209" s="1" t="n">
        <f aca="false">IF(I209=I208,J208+1,1)</f>
        <v>4</v>
      </c>
      <c r="K209" s="8" t="str">
        <f aca="false">IF(ABS(F209-Statistics!$B$2)&gt;2*Statistics!$B$4, "STRONG","")</f>
        <v/>
      </c>
      <c r="L209" s="8" t="str">
        <f aca="false">IF(K208="STRONG",F212,"")</f>
        <v/>
      </c>
      <c r="M209" s="9" t="n">
        <f aca="false">B209-C209</f>
        <v>49.75</v>
      </c>
      <c r="N209" s="1" t="str">
        <f aca="false">IF(M209&gt; Statistics!$B$9, "High", IF(M209&lt; Statistics!$B$10, "Low", "Normal"))</f>
        <v>Normal</v>
      </c>
    </row>
    <row r="210" customFormat="false" ht="12.8" hidden="false" customHeight="false" outlineLevel="0" collapsed="false">
      <c r="A210" s="10" t="n">
        <v>45295.2083333333</v>
      </c>
      <c r="B210" s="5" t="n">
        <v>4766.5</v>
      </c>
      <c r="C210" s="5" t="n">
        <v>4727</v>
      </c>
      <c r="D210" s="5" t="n">
        <v>4729.5</v>
      </c>
      <c r="E210" s="7" t="n">
        <v>1395366</v>
      </c>
      <c r="F210" s="8" t="n">
        <f aca="false">LN(D210/D209)</f>
        <v>-0.00358801566862793</v>
      </c>
      <c r="G210" s="1" t="str">
        <f aca="false">TEXT(A210,"ddd")</f>
        <v>Thu</v>
      </c>
      <c r="H210" s="1" t="str">
        <f aca="false">TEXT(A210,"MMM")</f>
        <v>Jan</v>
      </c>
      <c r="I210" s="3" t="n">
        <f aca="false">IF(F210&gt;0,1,IF(F210&lt;0,-1,0))</f>
        <v>-1</v>
      </c>
      <c r="J210" s="1" t="n">
        <f aca="false">IF(I210=I209,J209+1,1)</f>
        <v>5</v>
      </c>
      <c r="K210" s="8" t="str">
        <f aca="false">IF(ABS(F210-Statistics!$B$2)&gt;2*Statistics!$B$4, "STRONG","")</f>
        <v/>
      </c>
      <c r="L210" s="8" t="str">
        <f aca="false">IF(K209="STRONG",F213,"")</f>
        <v/>
      </c>
      <c r="M210" s="9" t="n">
        <f aca="false">B210-C210</f>
        <v>39.5</v>
      </c>
      <c r="N210" s="1" t="str">
        <f aca="false">IF(M210&gt; Statistics!$B$9, "High", IF(M210&lt; Statistics!$B$10, "Low", "Normal"))</f>
        <v>Normal</v>
      </c>
    </row>
    <row r="211" customFormat="false" ht="12.8" hidden="false" customHeight="false" outlineLevel="0" collapsed="false">
      <c r="A211" s="10" t="n">
        <v>45296.2083333333</v>
      </c>
      <c r="B211" s="5" t="n">
        <v>4760.25</v>
      </c>
      <c r="C211" s="5" t="n">
        <v>4702</v>
      </c>
      <c r="D211" s="5" t="n">
        <v>4734.75</v>
      </c>
      <c r="E211" s="7" t="n">
        <v>1767245</v>
      </c>
      <c r="F211" s="8" t="n">
        <f aca="false">LN(D211/D210)</f>
        <v>0.0011094382626194</v>
      </c>
      <c r="G211" s="1" t="str">
        <f aca="false">TEXT(A211,"ddd")</f>
        <v>Fri</v>
      </c>
      <c r="H211" s="1" t="str">
        <f aca="false">TEXT(A211,"MMM")</f>
        <v>Jan</v>
      </c>
      <c r="I211" s="3" t="n">
        <f aca="false">IF(F211&gt;0,1,IF(F211&lt;0,-1,0))</f>
        <v>1</v>
      </c>
      <c r="J211" s="1" t="n">
        <f aca="false">IF(I211=I210,J210+1,1)</f>
        <v>1</v>
      </c>
      <c r="K211" s="8" t="str">
        <f aca="false">IF(ABS(F211-Statistics!$B$2)&gt;2*Statistics!$B$4, "STRONG","")</f>
        <v/>
      </c>
      <c r="L211" s="8" t="str">
        <f aca="false">IF(K210="STRONG",F214,"")</f>
        <v/>
      </c>
      <c r="M211" s="9" t="n">
        <f aca="false">B211-C211</f>
        <v>58.25</v>
      </c>
      <c r="N211" s="1" t="str">
        <f aca="false">IF(M211&gt; Statistics!$B$9, "High", IF(M211&lt; Statistics!$B$10, "Low", "Normal"))</f>
        <v>Normal</v>
      </c>
    </row>
    <row r="212" customFormat="false" ht="12.8" hidden="false" customHeight="false" outlineLevel="0" collapsed="false">
      <c r="A212" s="10" t="n">
        <v>45299.2083333333</v>
      </c>
      <c r="B212" s="5" t="n">
        <v>4803.25</v>
      </c>
      <c r="C212" s="5" t="n">
        <v>4715.25</v>
      </c>
      <c r="D212" s="5" t="n">
        <v>4801.25</v>
      </c>
      <c r="E212" s="7" t="n">
        <v>1417728</v>
      </c>
      <c r="F212" s="8" t="n">
        <f aca="false">LN(D212/D211)</f>
        <v>0.0139473737442699</v>
      </c>
      <c r="G212" s="1" t="str">
        <f aca="false">TEXT(A212,"ddd")</f>
        <v>Mon</v>
      </c>
      <c r="H212" s="1" t="str">
        <f aca="false">TEXT(A212,"MMM")</f>
        <v>Jan</v>
      </c>
      <c r="I212" s="3" t="n">
        <f aca="false">IF(F212&gt;0,1,IF(F212&lt;0,-1,0))</f>
        <v>1</v>
      </c>
      <c r="J212" s="1" t="n">
        <f aca="false">IF(I212=I211,J211+1,1)</f>
        <v>2</v>
      </c>
      <c r="K212" s="8" t="str">
        <f aca="false">IF(ABS(F212-Statistics!$B$2)&gt;2*Statistics!$B$4, "STRONG","")</f>
        <v/>
      </c>
      <c r="L212" s="8" t="str">
        <f aca="false">IF(K211="STRONG",F215,"")</f>
        <v/>
      </c>
      <c r="M212" s="9" t="n">
        <f aca="false">B212-C212</f>
        <v>88</v>
      </c>
      <c r="N212" s="1" t="str">
        <f aca="false">IF(M212&gt; Statistics!$B$9, "High", IF(M212&lt; Statistics!$B$10, "Low", "Normal"))</f>
        <v>High</v>
      </c>
    </row>
    <row r="213" customFormat="false" ht="12.8" hidden="false" customHeight="false" outlineLevel="0" collapsed="false">
      <c r="A213" s="10" t="n">
        <v>45300.2083333333</v>
      </c>
      <c r="B213" s="5" t="n">
        <v>4804</v>
      </c>
      <c r="C213" s="5" t="n">
        <v>4767.5</v>
      </c>
      <c r="D213" s="5" t="n">
        <v>4792.75</v>
      </c>
      <c r="E213" s="7" t="n">
        <v>1369103</v>
      </c>
      <c r="F213" s="8" t="n">
        <f aca="false">LN(D213/D212)</f>
        <v>-0.00177194125995581</v>
      </c>
      <c r="G213" s="1" t="str">
        <f aca="false">TEXT(A213,"ddd")</f>
        <v>Tue</v>
      </c>
      <c r="H213" s="1" t="str">
        <f aca="false">TEXT(A213,"MMM")</f>
        <v>Jan</v>
      </c>
      <c r="I213" s="3" t="n">
        <f aca="false">IF(F213&gt;0,1,IF(F213&lt;0,-1,0))</f>
        <v>-1</v>
      </c>
      <c r="J213" s="1" t="n">
        <f aca="false">IF(I213=I212,J212+1,1)</f>
        <v>1</v>
      </c>
      <c r="K213" s="8" t="str">
        <f aca="false">IF(ABS(F213-Statistics!$B$2)&gt;2*Statistics!$B$4, "STRONG","")</f>
        <v/>
      </c>
      <c r="L213" s="8" t="str">
        <f aca="false">IF(K212="STRONG",F216,"")</f>
        <v/>
      </c>
      <c r="M213" s="9" t="n">
        <f aca="false">B213-C213</f>
        <v>36.5</v>
      </c>
      <c r="N213" s="1" t="str">
        <f aca="false">IF(M213&gt; Statistics!$B$9, "High", IF(M213&lt; Statistics!$B$10, "Low", "Normal"))</f>
        <v>Low</v>
      </c>
    </row>
    <row r="214" customFormat="false" ht="12.8" hidden="false" customHeight="false" outlineLevel="0" collapsed="false">
      <c r="A214" s="10" t="n">
        <v>45301.2083333333</v>
      </c>
      <c r="B214" s="5" t="n">
        <v>4828.5</v>
      </c>
      <c r="C214" s="5" t="n">
        <v>4786</v>
      </c>
      <c r="D214" s="5" t="n">
        <v>4820.25</v>
      </c>
      <c r="E214" s="7" t="n">
        <v>1377780</v>
      </c>
      <c r="F214" s="8" t="n">
        <f aca="false">LN(D214/D213)</f>
        <v>0.00572143451934647</v>
      </c>
      <c r="G214" s="1" t="str">
        <f aca="false">TEXT(A214,"ddd")</f>
        <v>Wed</v>
      </c>
      <c r="H214" s="1" t="str">
        <f aca="false">TEXT(A214,"MMM")</f>
        <v>Jan</v>
      </c>
      <c r="I214" s="3" t="n">
        <f aca="false">IF(F214&gt;0,1,IF(F214&lt;0,-1,0))</f>
        <v>1</v>
      </c>
      <c r="J214" s="1" t="n">
        <f aca="false">IF(I214=I213,J213+1,1)</f>
        <v>1</v>
      </c>
      <c r="K214" s="8" t="str">
        <f aca="false">IF(ABS(F214-Statistics!$B$2)&gt;2*Statistics!$B$4, "STRONG","")</f>
        <v/>
      </c>
      <c r="L214" s="8" t="str">
        <f aca="false">IF(K213="STRONG",F217,"")</f>
        <v/>
      </c>
      <c r="M214" s="9" t="n">
        <f aca="false">B214-C214</f>
        <v>42.5</v>
      </c>
      <c r="N214" s="1" t="str">
        <f aca="false">IF(M214&gt; Statistics!$B$9, "High", IF(M214&lt; Statistics!$B$10, "Low", "Normal"))</f>
        <v>Normal</v>
      </c>
    </row>
    <row r="215" customFormat="false" ht="12.8" hidden="false" customHeight="false" outlineLevel="0" collapsed="false">
      <c r="A215" s="10" t="n">
        <v>45302.2083333333</v>
      </c>
      <c r="B215" s="5" t="n">
        <v>4838</v>
      </c>
      <c r="C215" s="5" t="n">
        <v>4772.75</v>
      </c>
      <c r="D215" s="5" t="n">
        <v>4815.5</v>
      </c>
      <c r="E215" s="7" t="n">
        <v>1795564</v>
      </c>
      <c r="F215" s="8" t="n">
        <f aca="false">LN(D215/D214)</f>
        <v>-0.000985911918586284</v>
      </c>
      <c r="G215" s="1" t="str">
        <f aca="false">TEXT(A215,"ddd")</f>
        <v>Thu</v>
      </c>
      <c r="H215" s="1" t="str">
        <f aca="false">TEXT(A215,"MMM")</f>
        <v>Jan</v>
      </c>
      <c r="I215" s="3" t="n">
        <f aca="false">IF(F215&gt;0,1,IF(F215&lt;0,-1,0))</f>
        <v>-1</v>
      </c>
      <c r="J215" s="1" t="n">
        <f aca="false">IF(I215=I214,J214+1,1)</f>
        <v>1</v>
      </c>
      <c r="K215" s="8" t="str">
        <f aca="false">IF(ABS(F215-Statistics!$B$2)&gt;2*Statistics!$B$4, "STRONG","")</f>
        <v/>
      </c>
      <c r="L215" s="8" t="str">
        <f aca="false">IF(K214="STRONG",F218,"")</f>
        <v/>
      </c>
      <c r="M215" s="9" t="n">
        <f aca="false">B215-C215</f>
        <v>65.25</v>
      </c>
      <c r="N215" s="1" t="str">
        <f aca="false">IF(M215&gt; Statistics!$B$9, "High", IF(M215&lt; Statistics!$B$10, "Low", "Normal"))</f>
        <v>Normal</v>
      </c>
    </row>
    <row r="216" customFormat="false" ht="12.8" hidden="false" customHeight="false" outlineLevel="0" collapsed="false">
      <c r="A216" s="10" t="n">
        <v>45303.2083333333</v>
      </c>
      <c r="B216" s="5" t="n">
        <v>4836.5</v>
      </c>
      <c r="C216" s="5" t="n">
        <v>4791.5</v>
      </c>
      <c r="D216" s="5" t="n">
        <v>4816.5</v>
      </c>
      <c r="E216" s="7" t="n">
        <v>1519899</v>
      </c>
      <c r="F216" s="8" t="n">
        <f aca="false">LN(D216/D215)</f>
        <v>0.000207641196759402</v>
      </c>
      <c r="G216" s="1" t="str">
        <f aca="false">TEXT(A216,"ddd")</f>
        <v>Fri</v>
      </c>
      <c r="H216" s="1" t="str">
        <f aca="false">TEXT(A216,"MMM")</f>
        <v>Jan</v>
      </c>
      <c r="I216" s="3" t="n">
        <f aca="false">IF(F216&gt;0,1,IF(F216&lt;0,-1,0))</f>
        <v>1</v>
      </c>
      <c r="J216" s="1" t="n">
        <f aca="false">IF(I216=I215,J215+1,1)</f>
        <v>1</v>
      </c>
      <c r="K216" s="8" t="str">
        <f aca="false">IF(ABS(F216-Statistics!$B$2)&gt;2*Statistics!$B$4, "STRONG","")</f>
        <v/>
      </c>
      <c r="L216" s="8" t="str">
        <f aca="false">IF(K215="STRONG",F219,"")</f>
        <v/>
      </c>
      <c r="M216" s="9" t="n">
        <f aca="false">B216-C216</f>
        <v>45</v>
      </c>
      <c r="N216" s="1" t="str">
        <f aca="false">IF(M216&gt; Statistics!$B$9, "High", IF(M216&lt; Statistics!$B$10, "Low", "Normal"))</f>
        <v>Normal</v>
      </c>
    </row>
    <row r="217" customFormat="false" ht="12.8" hidden="false" customHeight="false" outlineLevel="0" collapsed="false">
      <c r="A217" s="10" t="n">
        <v>45307.2083333333</v>
      </c>
      <c r="B217" s="5" t="n">
        <v>4823</v>
      </c>
      <c r="C217" s="5" t="n">
        <v>4779.5</v>
      </c>
      <c r="D217" s="5" t="n">
        <v>4798.5</v>
      </c>
      <c r="E217" s="7" t="n">
        <v>1905532</v>
      </c>
      <c r="F217" s="8" t="n">
        <f aca="false">LN(D217/D216)</f>
        <v>-0.00374415413999591</v>
      </c>
      <c r="G217" s="1" t="str">
        <f aca="false">TEXT(A217,"ddd")</f>
        <v>Tue</v>
      </c>
      <c r="H217" s="1" t="str">
        <f aca="false">TEXT(A217,"MMM")</f>
        <v>Jan</v>
      </c>
      <c r="I217" s="3" t="n">
        <f aca="false">IF(F217&gt;0,1,IF(F217&lt;0,-1,0))</f>
        <v>-1</v>
      </c>
      <c r="J217" s="1" t="n">
        <f aca="false">IF(I217=I216,J216+1,1)</f>
        <v>1</v>
      </c>
      <c r="K217" s="8" t="str">
        <f aca="false">IF(ABS(F217-Statistics!$B$2)&gt;2*Statistics!$B$4, "STRONG","")</f>
        <v/>
      </c>
      <c r="L217" s="8" t="str">
        <f aca="false">IF(K216="STRONG",F220,"")</f>
        <v/>
      </c>
      <c r="M217" s="9" t="n">
        <f aca="false">B217-C217</f>
        <v>43.5</v>
      </c>
      <c r="N217" s="1" t="str">
        <f aca="false">IF(M217&gt; Statistics!$B$9, "High", IF(M217&lt; Statistics!$B$10, "Low", "Normal"))</f>
        <v>Normal</v>
      </c>
    </row>
    <row r="218" customFormat="false" ht="12.8" hidden="false" customHeight="false" outlineLevel="0" collapsed="false">
      <c r="A218" s="10" t="n">
        <v>45308.2083333333</v>
      </c>
      <c r="B218" s="5" t="n">
        <v>4800.75</v>
      </c>
      <c r="C218" s="5" t="n">
        <v>4746.25</v>
      </c>
      <c r="D218" s="5" t="n">
        <v>4771.25</v>
      </c>
      <c r="E218" s="7" t="n">
        <v>1663328</v>
      </c>
      <c r="F218" s="8" t="n">
        <f aca="false">LN(D218/D217)</f>
        <v>-0.00569504399824288</v>
      </c>
      <c r="G218" s="1" t="str">
        <f aca="false">TEXT(A218,"ddd")</f>
        <v>Wed</v>
      </c>
      <c r="H218" s="1" t="str">
        <f aca="false">TEXT(A218,"MMM")</f>
        <v>Jan</v>
      </c>
      <c r="I218" s="3" t="n">
        <f aca="false">IF(F218&gt;0,1,IF(F218&lt;0,-1,0))</f>
        <v>-1</v>
      </c>
      <c r="J218" s="1" t="n">
        <f aca="false">IF(I218=I217,J217+1,1)</f>
        <v>2</v>
      </c>
      <c r="K218" s="8" t="str">
        <f aca="false">IF(ABS(F218-Statistics!$B$2)&gt;2*Statistics!$B$4, "STRONG","")</f>
        <v/>
      </c>
      <c r="L218" s="8" t="str">
        <f aca="false">IF(K217="STRONG",F221,"")</f>
        <v/>
      </c>
      <c r="M218" s="9" t="n">
        <f aca="false">B218-C218</f>
        <v>54.5</v>
      </c>
      <c r="N218" s="1" t="str">
        <f aca="false">IF(M218&gt; Statistics!$B$9, "High", IF(M218&lt; Statistics!$B$10, "Low", "Normal"))</f>
        <v>Normal</v>
      </c>
    </row>
    <row r="219" customFormat="false" ht="12.8" hidden="false" customHeight="false" outlineLevel="0" collapsed="false">
      <c r="A219" s="10" t="n">
        <v>45309.2083333333</v>
      </c>
      <c r="B219" s="5" t="n">
        <v>4817</v>
      </c>
      <c r="C219" s="5" t="n">
        <v>4763.5</v>
      </c>
      <c r="D219" s="5" t="n">
        <v>4811.25</v>
      </c>
      <c r="E219" s="7" t="n">
        <v>1746936</v>
      </c>
      <c r="F219" s="8" t="n">
        <f aca="false">LN(D219/D218)</f>
        <v>0.00834860053851633</v>
      </c>
      <c r="G219" s="1" t="str">
        <f aca="false">TEXT(A219,"ddd")</f>
        <v>Thu</v>
      </c>
      <c r="H219" s="1" t="str">
        <f aca="false">TEXT(A219,"MMM")</f>
        <v>Jan</v>
      </c>
      <c r="I219" s="3" t="n">
        <f aca="false">IF(F219&gt;0,1,IF(F219&lt;0,-1,0))</f>
        <v>1</v>
      </c>
      <c r="J219" s="1" t="n">
        <f aca="false">IF(I219=I218,J218+1,1)</f>
        <v>1</v>
      </c>
      <c r="K219" s="8" t="str">
        <f aca="false">IF(ABS(F219-Statistics!$B$2)&gt;2*Statistics!$B$4, "STRONG","")</f>
        <v/>
      </c>
      <c r="L219" s="8" t="str">
        <f aca="false">IF(K218="STRONG",F222,"")</f>
        <v/>
      </c>
      <c r="M219" s="9" t="n">
        <f aca="false">B219-C219</f>
        <v>53.5</v>
      </c>
      <c r="N219" s="1" t="str">
        <f aca="false">IF(M219&gt; Statistics!$B$9, "High", IF(M219&lt; Statistics!$B$10, "Low", "Normal"))</f>
        <v>Normal</v>
      </c>
    </row>
    <row r="220" customFormat="false" ht="12.8" hidden="false" customHeight="false" outlineLevel="0" collapsed="false">
      <c r="A220" s="10" t="n">
        <v>45310.2083333333</v>
      </c>
      <c r="B220" s="5" t="n">
        <v>4874.25</v>
      </c>
      <c r="C220" s="5" t="n">
        <v>4808.5</v>
      </c>
      <c r="D220" s="5" t="n">
        <v>4869.5</v>
      </c>
      <c r="E220" s="7" t="n">
        <v>1876757</v>
      </c>
      <c r="F220" s="8" t="n">
        <f aca="false">LN(D220/D219)</f>
        <v>0.0120343368032981</v>
      </c>
      <c r="G220" s="1" t="str">
        <f aca="false">TEXT(A220,"ddd")</f>
        <v>Fri</v>
      </c>
      <c r="H220" s="1" t="str">
        <f aca="false">TEXT(A220,"MMM")</f>
        <v>Jan</v>
      </c>
      <c r="I220" s="3" t="n">
        <f aca="false">IF(F220&gt;0,1,IF(F220&lt;0,-1,0))</f>
        <v>1</v>
      </c>
      <c r="J220" s="1" t="n">
        <f aca="false">IF(I220=I219,J219+1,1)</f>
        <v>2</v>
      </c>
      <c r="K220" s="8" t="str">
        <f aca="false">IF(ABS(F220-Statistics!$B$2)&gt;2*Statistics!$B$4, "STRONG","")</f>
        <v/>
      </c>
      <c r="L220" s="8" t="str">
        <f aca="false">IF(K219="STRONG",F223,"")</f>
        <v/>
      </c>
      <c r="M220" s="9" t="n">
        <f aca="false">B220-C220</f>
        <v>65.75</v>
      </c>
      <c r="N220" s="1" t="str">
        <f aca="false">IF(M220&gt; Statistics!$B$9, "High", IF(M220&lt; Statistics!$B$10, "Low", "Normal"))</f>
        <v>Normal</v>
      </c>
    </row>
    <row r="221" customFormat="false" ht="12.8" hidden="false" customHeight="false" outlineLevel="0" collapsed="false">
      <c r="A221" s="10" t="n">
        <v>45313.2083333333</v>
      </c>
      <c r="B221" s="5" t="n">
        <v>4898.25</v>
      </c>
      <c r="C221" s="5" t="n">
        <v>4872.5</v>
      </c>
      <c r="D221" s="5" t="n">
        <v>4881</v>
      </c>
      <c r="E221" s="7" t="n">
        <v>1356050</v>
      </c>
      <c r="F221" s="8" t="n">
        <f aca="false">LN(D221/D220)</f>
        <v>0.00235885448589355</v>
      </c>
      <c r="G221" s="1" t="str">
        <f aca="false">TEXT(A221,"ddd")</f>
        <v>Mon</v>
      </c>
      <c r="H221" s="1" t="str">
        <f aca="false">TEXT(A221,"MMM")</f>
        <v>Jan</v>
      </c>
      <c r="I221" s="3" t="n">
        <f aca="false">IF(F221&gt;0,1,IF(F221&lt;0,-1,0))</f>
        <v>1</v>
      </c>
      <c r="J221" s="1" t="n">
        <f aca="false">IF(I221=I220,J220+1,1)</f>
        <v>3</v>
      </c>
      <c r="K221" s="8" t="str">
        <f aca="false">IF(ABS(F221-Statistics!$B$2)&gt;2*Statistics!$B$4, "STRONG","")</f>
        <v/>
      </c>
      <c r="L221" s="8" t="str">
        <f aca="false">IF(K220="STRONG",F224,"")</f>
        <v/>
      </c>
      <c r="M221" s="9" t="n">
        <f aca="false">B221-C221</f>
        <v>25.75</v>
      </c>
      <c r="N221" s="1" t="str">
        <f aca="false">IF(M221&gt; Statistics!$B$9, "High", IF(M221&lt; Statistics!$B$10, "Low", "Normal"))</f>
        <v>Low</v>
      </c>
    </row>
    <row r="222" customFormat="false" ht="12.8" hidden="false" customHeight="false" outlineLevel="0" collapsed="false">
      <c r="A222" s="10" t="n">
        <v>45314.2083333333</v>
      </c>
      <c r="B222" s="5" t="n">
        <v>4902</v>
      </c>
      <c r="C222" s="5" t="n">
        <v>4874.25</v>
      </c>
      <c r="D222" s="5" t="n">
        <v>4895</v>
      </c>
      <c r="E222" s="7" t="n">
        <v>1130749</v>
      </c>
      <c r="F222" s="8" t="n">
        <f aca="false">LN(D222/D221)</f>
        <v>0.00286415907746325</v>
      </c>
      <c r="G222" s="1" t="str">
        <f aca="false">TEXT(A222,"ddd")</f>
        <v>Tue</v>
      </c>
      <c r="H222" s="1" t="str">
        <f aca="false">TEXT(A222,"MMM")</f>
        <v>Jan</v>
      </c>
      <c r="I222" s="3" t="n">
        <f aca="false">IF(F222&gt;0,1,IF(F222&lt;0,-1,0))</f>
        <v>1</v>
      </c>
      <c r="J222" s="1" t="n">
        <f aca="false">IF(I222=I221,J221+1,1)</f>
        <v>4</v>
      </c>
      <c r="K222" s="8" t="str">
        <f aca="false">IF(ABS(F222-Statistics!$B$2)&gt;2*Statistics!$B$4, "STRONG","")</f>
        <v/>
      </c>
      <c r="L222" s="8" t="str">
        <f aca="false">IF(K221="STRONG",F225,"")</f>
        <v/>
      </c>
      <c r="M222" s="9" t="n">
        <f aca="false">B222-C222</f>
        <v>27.75</v>
      </c>
      <c r="N222" s="1" t="str">
        <f aca="false">IF(M222&gt; Statistics!$B$9, "High", IF(M222&lt; Statistics!$B$10, "Low", "Normal"))</f>
        <v>Low</v>
      </c>
    </row>
    <row r="223" customFormat="false" ht="12.8" hidden="false" customHeight="false" outlineLevel="0" collapsed="false">
      <c r="A223" s="10" t="n">
        <v>45315.2083333333</v>
      </c>
      <c r="B223" s="5" t="n">
        <v>4933.25</v>
      </c>
      <c r="C223" s="5" t="n">
        <v>4889</v>
      </c>
      <c r="D223" s="5" t="n">
        <v>4898</v>
      </c>
      <c r="E223" s="7" t="n">
        <v>1586824</v>
      </c>
      <c r="F223" s="8" t="n">
        <f aca="false">LN(D223/D222)</f>
        <v>0.000612682547502379</v>
      </c>
      <c r="G223" s="1" t="str">
        <f aca="false">TEXT(A223,"ddd")</f>
        <v>Wed</v>
      </c>
      <c r="H223" s="1" t="str">
        <f aca="false">TEXT(A223,"MMM")</f>
        <v>Jan</v>
      </c>
      <c r="I223" s="3" t="n">
        <f aca="false">IF(F223&gt;0,1,IF(F223&lt;0,-1,0))</f>
        <v>1</v>
      </c>
      <c r="J223" s="1" t="n">
        <f aca="false">IF(I223=I222,J222+1,1)</f>
        <v>5</v>
      </c>
      <c r="K223" s="8" t="str">
        <f aca="false">IF(ABS(F223-Statistics!$B$2)&gt;2*Statistics!$B$4, "STRONG","")</f>
        <v/>
      </c>
      <c r="L223" s="8" t="str">
        <f aca="false">IF(K222="STRONG",F226,"")</f>
        <v/>
      </c>
      <c r="M223" s="9" t="n">
        <f aca="false">B223-C223</f>
        <v>44.25</v>
      </c>
      <c r="N223" s="1" t="str">
        <f aca="false">IF(M223&gt; Statistics!$B$9, "High", IF(M223&lt; Statistics!$B$10, "Low", "Normal"))</f>
        <v>Normal</v>
      </c>
    </row>
    <row r="224" customFormat="false" ht="12.8" hidden="false" customHeight="false" outlineLevel="0" collapsed="false">
      <c r="A224" s="10" t="n">
        <v>45316.2083333333</v>
      </c>
      <c r="B224" s="5" t="n">
        <v>4926.5</v>
      </c>
      <c r="C224" s="5" t="n">
        <v>4893.25</v>
      </c>
      <c r="D224" s="5" t="n">
        <v>4923.25</v>
      </c>
      <c r="E224" s="7" t="n">
        <v>1532026</v>
      </c>
      <c r="F224" s="8" t="n">
        <f aca="false">LN(D224/D223)</f>
        <v>0.00514192300019269</v>
      </c>
      <c r="G224" s="1" t="str">
        <f aca="false">TEXT(A224,"ddd")</f>
        <v>Thu</v>
      </c>
      <c r="H224" s="1" t="str">
        <f aca="false">TEXT(A224,"MMM")</f>
        <v>Jan</v>
      </c>
      <c r="I224" s="3" t="n">
        <f aca="false">IF(F224&gt;0,1,IF(F224&lt;0,-1,0))</f>
        <v>1</v>
      </c>
      <c r="J224" s="1" t="n">
        <f aca="false">IF(I224=I223,J223+1,1)</f>
        <v>6</v>
      </c>
      <c r="K224" s="8" t="str">
        <f aca="false">IF(ABS(F224-Statistics!$B$2)&gt;2*Statistics!$B$4, "STRONG","")</f>
        <v/>
      </c>
      <c r="L224" s="8" t="str">
        <f aca="false">IF(K223="STRONG",F227,"")</f>
        <v/>
      </c>
      <c r="M224" s="9" t="n">
        <f aca="false">B224-C224</f>
        <v>33.25</v>
      </c>
      <c r="N224" s="1" t="str">
        <f aca="false">IF(M224&gt; Statistics!$B$9, "High", IF(M224&lt; Statistics!$B$10, "Low", "Normal"))</f>
        <v>Low</v>
      </c>
    </row>
    <row r="225" customFormat="false" ht="12.8" hidden="false" customHeight="false" outlineLevel="0" collapsed="false">
      <c r="A225" s="10" t="n">
        <v>45317.2083333333</v>
      </c>
      <c r="B225" s="5" t="n">
        <v>4934.25</v>
      </c>
      <c r="C225" s="5" t="n">
        <v>4898.5</v>
      </c>
      <c r="D225" s="5" t="n">
        <v>4916.25</v>
      </c>
      <c r="E225" s="7" t="n">
        <v>1363612</v>
      </c>
      <c r="F225" s="8" t="n">
        <f aca="false">LN(D225/D224)</f>
        <v>-0.00142283676628643</v>
      </c>
      <c r="G225" s="1" t="str">
        <f aca="false">TEXT(A225,"ddd")</f>
        <v>Fri</v>
      </c>
      <c r="H225" s="1" t="str">
        <f aca="false">TEXT(A225,"MMM")</f>
        <v>Jan</v>
      </c>
      <c r="I225" s="3" t="n">
        <f aca="false">IF(F225&gt;0,1,IF(F225&lt;0,-1,0))</f>
        <v>-1</v>
      </c>
      <c r="J225" s="1" t="n">
        <f aca="false">IF(I225=I224,J224+1,1)</f>
        <v>1</v>
      </c>
      <c r="K225" s="8" t="str">
        <f aca="false">IF(ABS(F225-Statistics!$B$2)&gt;2*Statistics!$B$4, "STRONG","")</f>
        <v/>
      </c>
      <c r="L225" s="8" t="str">
        <f aca="false">IF(K224="STRONG",F228,"")</f>
        <v/>
      </c>
      <c r="M225" s="9" t="n">
        <f aca="false">B225-C225</f>
        <v>35.75</v>
      </c>
      <c r="N225" s="1" t="str">
        <f aca="false">IF(M225&gt; Statistics!$B$9, "High", IF(M225&lt; Statistics!$B$10, "Low", "Normal"))</f>
        <v>Low</v>
      </c>
    </row>
    <row r="226" customFormat="false" ht="12.8" hidden="false" customHeight="false" outlineLevel="0" collapsed="false">
      <c r="A226" s="10" t="n">
        <v>45320.2083333333</v>
      </c>
      <c r="B226" s="5" t="n">
        <v>4956</v>
      </c>
      <c r="C226" s="5" t="n">
        <v>4901.75</v>
      </c>
      <c r="D226" s="5" t="n">
        <v>4954.5</v>
      </c>
      <c r="E226" s="7" t="n">
        <v>1197989</v>
      </c>
      <c r="F226" s="8" t="n">
        <f aca="false">LN(D226/D225)</f>
        <v>0.00775020975293466</v>
      </c>
      <c r="G226" s="1" t="str">
        <f aca="false">TEXT(A226,"ddd")</f>
        <v>Mon</v>
      </c>
      <c r="H226" s="1" t="str">
        <f aca="false">TEXT(A226,"MMM")</f>
        <v>Jan</v>
      </c>
      <c r="I226" s="3" t="n">
        <f aca="false">IF(F226&gt;0,1,IF(F226&lt;0,-1,0))</f>
        <v>1</v>
      </c>
      <c r="J226" s="1" t="n">
        <f aca="false">IF(I226=I225,J225+1,1)</f>
        <v>1</v>
      </c>
      <c r="K226" s="8" t="str">
        <f aca="false">IF(ABS(F226-Statistics!$B$2)&gt;2*Statistics!$B$4, "STRONG","")</f>
        <v/>
      </c>
      <c r="L226" s="8" t="str">
        <f aca="false">IF(K225="STRONG",F229,"")</f>
        <v/>
      </c>
      <c r="M226" s="9" t="n">
        <f aca="false">B226-C226</f>
        <v>54.25</v>
      </c>
      <c r="N226" s="1" t="str">
        <f aca="false">IF(M226&gt; Statistics!$B$9, "High", IF(M226&lt; Statistics!$B$10, "Low", "Normal"))</f>
        <v>Normal</v>
      </c>
    </row>
    <row r="227" customFormat="false" ht="12.8" hidden="false" customHeight="false" outlineLevel="0" collapsed="false">
      <c r="A227" s="10" t="n">
        <v>45321.2083333333</v>
      </c>
      <c r="B227" s="5" t="n">
        <v>4957.25</v>
      </c>
      <c r="C227" s="5" t="n">
        <v>4933</v>
      </c>
      <c r="D227" s="5" t="n">
        <v>4951</v>
      </c>
      <c r="E227" s="7" t="n">
        <v>1157425</v>
      </c>
      <c r="F227" s="8" t="n">
        <f aca="false">LN(D227/D226)</f>
        <v>-0.000706678137530945</v>
      </c>
      <c r="G227" s="1" t="str">
        <f aca="false">TEXT(A227,"ddd")</f>
        <v>Tue</v>
      </c>
      <c r="H227" s="1" t="str">
        <f aca="false">TEXT(A227,"MMM")</f>
        <v>Jan</v>
      </c>
      <c r="I227" s="3" t="n">
        <f aca="false">IF(F227&gt;0,1,IF(F227&lt;0,-1,0))</f>
        <v>-1</v>
      </c>
      <c r="J227" s="1" t="n">
        <f aca="false">IF(I227=I226,J226+1,1)</f>
        <v>1</v>
      </c>
      <c r="K227" s="8" t="str">
        <f aca="false">IF(ABS(F227-Statistics!$B$2)&gt;2*Statistics!$B$4, "STRONG","")</f>
        <v/>
      </c>
      <c r="L227" s="8" t="str">
        <f aca="false">IF(K226="STRONG",F230,"")</f>
        <v/>
      </c>
      <c r="M227" s="9" t="n">
        <f aca="false">B227-C227</f>
        <v>24.25</v>
      </c>
      <c r="N227" s="1" t="str">
        <f aca="false">IF(M227&gt; Statistics!$B$9, "High", IF(M227&lt; Statistics!$B$10, "Low", "Normal"))</f>
        <v>Low</v>
      </c>
    </row>
    <row r="228" customFormat="false" ht="12.8" hidden="false" customHeight="false" outlineLevel="0" collapsed="false">
      <c r="A228" s="10" t="n">
        <v>45322.2083333333</v>
      </c>
      <c r="B228" s="5" t="n">
        <v>4938</v>
      </c>
      <c r="C228" s="5" t="n">
        <v>4866</v>
      </c>
      <c r="D228" s="5" t="n">
        <v>4870.5</v>
      </c>
      <c r="E228" s="7" t="n">
        <v>2285993</v>
      </c>
      <c r="F228" s="8" t="n">
        <f aca="false">LN(D228/D227)</f>
        <v>-0.0163929751504128</v>
      </c>
      <c r="G228" s="1" t="str">
        <f aca="false">TEXT(A228,"ddd")</f>
        <v>Wed</v>
      </c>
      <c r="H228" s="1" t="str">
        <f aca="false">TEXT(A228,"MMM")</f>
        <v>Jan</v>
      </c>
      <c r="I228" s="3" t="n">
        <f aca="false">IF(F228&gt;0,1,IF(F228&lt;0,-1,0))</f>
        <v>-1</v>
      </c>
      <c r="J228" s="1" t="n">
        <f aca="false">IF(I228=I227,J227+1,1)</f>
        <v>2</v>
      </c>
      <c r="K228" s="8" t="str">
        <f aca="false">IF(ABS(F228-Statistics!$B$2)&gt;2*Statistics!$B$4, "STRONG","")</f>
        <v>STRONG</v>
      </c>
      <c r="L228" s="8" t="str">
        <f aca="false">IF(K227="STRONG",F231,"")</f>
        <v/>
      </c>
      <c r="M228" s="9" t="n">
        <f aca="false">B228-C228</f>
        <v>72</v>
      </c>
      <c r="N228" s="1" t="str">
        <f aca="false">IF(M228&gt; Statistics!$B$9, "High", IF(M228&lt; Statistics!$B$10, "Low", "Normal"))</f>
        <v>Normal</v>
      </c>
    </row>
    <row r="229" customFormat="false" ht="12.8" hidden="false" customHeight="false" outlineLevel="0" collapsed="false">
      <c r="A229" s="10" t="n">
        <v>45323.2083333333</v>
      </c>
      <c r="B229" s="5" t="n">
        <v>4963.75</v>
      </c>
      <c r="C229" s="5" t="n">
        <v>4872.5</v>
      </c>
      <c r="D229" s="5" t="n">
        <v>4928.5</v>
      </c>
      <c r="E229" s="7" t="n">
        <v>1835510</v>
      </c>
      <c r="F229" s="8" t="n">
        <f aca="false">LN(D229/D228)</f>
        <v>0.0118380808944833</v>
      </c>
      <c r="G229" s="1" t="str">
        <f aca="false">TEXT(A229,"ddd")</f>
        <v>Thu</v>
      </c>
      <c r="H229" s="1" t="str">
        <f aca="false">TEXT(A229,"MMM")</f>
        <v>Feb</v>
      </c>
      <c r="I229" s="3" t="n">
        <f aca="false">IF(F229&gt;0,1,IF(F229&lt;0,-1,0))</f>
        <v>1</v>
      </c>
      <c r="J229" s="1" t="n">
        <f aca="false">IF(I229=I228,J228+1,1)</f>
        <v>1</v>
      </c>
      <c r="K229" s="8" t="str">
        <f aca="false">IF(ABS(F229-Statistics!$B$2)&gt;2*Statistics!$B$4, "STRONG","")</f>
        <v/>
      </c>
      <c r="L229" s="8" t="n">
        <f aca="false">IF(K228="STRONG",F232,"")</f>
        <v>0.00256623282202869</v>
      </c>
      <c r="M229" s="9" t="n">
        <f aca="false">B229-C229</f>
        <v>91.25</v>
      </c>
      <c r="N229" s="1" t="str">
        <f aca="false">IF(M229&gt; Statistics!$B$9, "High", IF(M229&lt; Statistics!$B$10, "Low", "Normal"))</f>
        <v>High</v>
      </c>
    </row>
    <row r="230" customFormat="false" ht="12.8" hidden="false" customHeight="false" outlineLevel="0" collapsed="false">
      <c r="A230" s="10" t="n">
        <v>45324.2083333333</v>
      </c>
      <c r="B230" s="5" t="n">
        <v>4997.75</v>
      </c>
      <c r="C230" s="5" t="n">
        <v>4925.75</v>
      </c>
      <c r="D230" s="5" t="n">
        <v>4980.25</v>
      </c>
      <c r="E230" s="7" t="n">
        <v>1957796</v>
      </c>
      <c r="F230" s="8" t="n">
        <f aca="false">LN(D230/D229)</f>
        <v>0.0104454084563997</v>
      </c>
      <c r="G230" s="1" t="str">
        <f aca="false">TEXT(A230,"ddd")</f>
        <v>Fri</v>
      </c>
      <c r="H230" s="1" t="str">
        <f aca="false">TEXT(A230,"MMM")</f>
        <v>Feb</v>
      </c>
      <c r="I230" s="3" t="n">
        <f aca="false">IF(F230&gt;0,1,IF(F230&lt;0,-1,0))</f>
        <v>1</v>
      </c>
      <c r="J230" s="1" t="n">
        <f aca="false">IF(I230=I229,J229+1,1)</f>
        <v>2</v>
      </c>
      <c r="K230" s="8" t="str">
        <f aca="false">IF(ABS(F230-Statistics!$B$2)&gt;2*Statistics!$B$4, "STRONG","")</f>
        <v/>
      </c>
      <c r="L230" s="8" t="str">
        <f aca="false">IF(K229="STRONG",F233,"")</f>
        <v/>
      </c>
      <c r="M230" s="9" t="n">
        <f aca="false">B230-C230</f>
        <v>72</v>
      </c>
      <c r="N230" s="1" t="str">
        <f aca="false">IF(M230&gt; Statistics!$B$9, "High", IF(M230&lt; Statistics!$B$10, "Low", "Normal"))</f>
        <v>Normal</v>
      </c>
    </row>
    <row r="231" customFormat="false" ht="12.8" hidden="false" customHeight="false" outlineLevel="0" collapsed="false">
      <c r="A231" s="10" t="n">
        <v>45327.2083333333</v>
      </c>
      <c r="B231" s="5" t="n">
        <v>4980.75</v>
      </c>
      <c r="C231" s="5" t="n">
        <v>4937.75</v>
      </c>
      <c r="D231" s="5" t="n">
        <v>4962</v>
      </c>
      <c r="E231" s="7" t="n">
        <v>1504676</v>
      </c>
      <c r="F231" s="8" t="n">
        <f aca="false">LN(D231/D230)</f>
        <v>-0.00367120531014699</v>
      </c>
      <c r="G231" s="1" t="str">
        <f aca="false">TEXT(A231,"ddd")</f>
        <v>Mon</v>
      </c>
      <c r="H231" s="1" t="str">
        <f aca="false">TEXT(A231,"MMM")</f>
        <v>Feb</v>
      </c>
      <c r="I231" s="3" t="n">
        <f aca="false">IF(F231&gt;0,1,IF(F231&lt;0,-1,0))</f>
        <v>-1</v>
      </c>
      <c r="J231" s="1" t="n">
        <f aca="false">IF(I231=I230,J230+1,1)</f>
        <v>1</v>
      </c>
      <c r="K231" s="8" t="str">
        <f aca="false">IF(ABS(F231-Statistics!$B$2)&gt;2*Statistics!$B$4, "STRONG","")</f>
        <v/>
      </c>
      <c r="L231" s="8" t="str">
        <f aca="false">IF(K230="STRONG",F234,"")</f>
        <v/>
      </c>
      <c r="M231" s="9" t="n">
        <f aca="false">B231-C231</f>
        <v>43</v>
      </c>
      <c r="N231" s="1" t="str">
        <f aca="false">IF(M231&gt; Statistics!$B$9, "High", IF(M231&lt; Statistics!$B$10, "Low", "Normal"))</f>
        <v>Normal</v>
      </c>
    </row>
    <row r="232" customFormat="false" ht="12.8" hidden="false" customHeight="false" outlineLevel="0" collapsed="false">
      <c r="A232" s="10" t="n">
        <v>45328.2083333333</v>
      </c>
      <c r="B232" s="5" t="n">
        <v>4978.25</v>
      </c>
      <c r="C232" s="5" t="n">
        <v>4954.5</v>
      </c>
      <c r="D232" s="5" t="n">
        <v>4974.75</v>
      </c>
      <c r="E232" s="7" t="n">
        <v>1267419</v>
      </c>
      <c r="F232" s="8" t="n">
        <f aca="false">LN(D232/D231)</f>
        <v>0.00256623282202869</v>
      </c>
      <c r="G232" s="1" t="str">
        <f aca="false">TEXT(A232,"ddd")</f>
        <v>Tue</v>
      </c>
      <c r="H232" s="1" t="str">
        <f aca="false">TEXT(A232,"MMM")</f>
        <v>Feb</v>
      </c>
      <c r="I232" s="3" t="n">
        <f aca="false">IF(F232&gt;0,1,IF(F232&lt;0,-1,0))</f>
        <v>1</v>
      </c>
      <c r="J232" s="1" t="n">
        <f aca="false">IF(I232=I231,J231+1,1)</f>
        <v>1</v>
      </c>
      <c r="K232" s="8" t="str">
        <f aca="false">IF(ABS(F232-Statistics!$B$2)&gt;2*Statistics!$B$4, "STRONG","")</f>
        <v/>
      </c>
      <c r="L232" s="8" t="str">
        <f aca="false">IF(K231="STRONG",F235,"")</f>
        <v/>
      </c>
      <c r="M232" s="9" t="n">
        <f aca="false">B232-C232</f>
        <v>23.75</v>
      </c>
      <c r="N232" s="1" t="str">
        <f aca="false">IF(M232&gt; Statistics!$B$9, "High", IF(M232&lt; Statistics!$B$10, "Low", "Normal"))</f>
        <v>Low</v>
      </c>
    </row>
    <row r="233" customFormat="false" ht="12.8" hidden="false" customHeight="false" outlineLevel="0" collapsed="false">
      <c r="A233" s="10" t="n">
        <v>45329.2083333333</v>
      </c>
      <c r="B233" s="5" t="n">
        <v>5020</v>
      </c>
      <c r="C233" s="5" t="n">
        <v>4970</v>
      </c>
      <c r="D233" s="5" t="n">
        <v>5015.25</v>
      </c>
      <c r="E233" s="7" t="n">
        <v>1336172</v>
      </c>
      <c r="F233" s="8" t="n">
        <f aca="false">LN(D233/D232)</f>
        <v>0.00810815252842253</v>
      </c>
      <c r="G233" s="1" t="str">
        <f aca="false">TEXT(A233,"ddd")</f>
        <v>Wed</v>
      </c>
      <c r="H233" s="1" t="str">
        <f aca="false">TEXT(A233,"MMM")</f>
        <v>Feb</v>
      </c>
      <c r="I233" s="3" t="n">
        <f aca="false">IF(F233&gt;0,1,IF(F233&lt;0,-1,0))</f>
        <v>1</v>
      </c>
      <c r="J233" s="1" t="n">
        <f aca="false">IF(I233=I232,J232+1,1)</f>
        <v>2</v>
      </c>
      <c r="K233" s="8" t="str">
        <f aca="false">IF(ABS(F233-Statistics!$B$2)&gt;2*Statistics!$B$4, "STRONG","")</f>
        <v/>
      </c>
      <c r="L233" s="8" t="str">
        <f aca="false">IF(K232="STRONG",F236,"")</f>
        <v/>
      </c>
      <c r="M233" s="9" t="n">
        <f aca="false">B233-C233</f>
        <v>50</v>
      </c>
      <c r="N233" s="1" t="str">
        <f aca="false">IF(M233&gt; Statistics!$B$9, "High", IF(M233&lt; Statistics!$B$10, "Low", "Normal"))</f>
        <v>Normal</v>
      </c>
    </row>
    <row r="234" customFormat="false" ht="12.8" hidden="false" customHeight="false" outlineLevel="0" collapsed="false">
      <c r="A234" s="10" t="n">
        <v>45330.2083333333</v>
      </c>
      <c r="B234" s="5" t="n">
        <v>5020</v>
      </c>
      <c r="C234" s="5" t="n">
        <v>5003.75</v>
      </c>
      <c r="D234" s="5" t="n">
        <v>5017.75</v>
      </c>
      <c r="E234" s="7" t="n">
        <v>997431</v>
      </c>
      <c r="F234" s="8" t="n">
        <f aca="false">LN(D234/D233)</f>
        <v>0.000498355437404804</v>
      </c>
      <c r="G234" s="1" t="str">
        <f aca="false">TEXT(A234,"ddd")</f>
        <v>Thu</v>
      </c>
      <c r="H234" s="1" t="str">
        <f aca="false">TEXT(A234,"MMM")</f>
        <v>Feb</v>
      </c>
      <c r="I234" s="3" t="n">
        <f aca="false">IF(F234&gt;0,1,IF(F234&lt;0,-1,0))</f>
        <v>1</v>
      </c>
      <c r="J234" s="1" t="n">
        <f aca="false">IF(I234=I233,J233+1,1)</f>
        <v>3</v>
      </c>
      <c r="K234" s="8" t="str">
        <f aca="false">IF(ABS(F234-Statistics!$B$2)&gt;2*Statistics!$B$4, "STRONG","")</f>
        <v/>
      </c>
      <c r="L234" s="8" t="str">
        <f aca="false">IF(K233="STRONG",F237,"")</f>
        <v/>
      </c>
      <c r="M234" s="9" t="n">
        <f aca="false">B234-C234</f>
        <v>16.25</v>
      </c>
      <c r="N234" s="1" t="str">
        <f aca="false">IF(M234&gt; Statistics!$B$9, "High", IF(M234&lt; Statistics!$B$10, "Low", "Normal"))</f>
        <v>Low</v>
      </c>
    </row>
    <row r="235" customFormat="false" ht="12.8" hidden="false" customHeight="false" outlineLevel="0" collapsed="false">
      <c r="A235" s="10" t="n">
        <v>45331.2083333333</v>
      </c>
      <c r="B235" s="5" t="n">
        <v>5048.5</v>
      </c>
      <c r="C235" s="5" t="n">
        <v>5013</v>
      </c>
      <c r="D235" s="5" t="n">
        <v>5044</v>
      </c>
      <c r="E235" s="7" t="n">
        <v>1212336</v>
      </c>
      <c r="F235" s="8" t="n">
        <f aca="false">LN(D235/D234)</f>
        <v>0.00521779204520783</v>
      </c>
      <c r="G235" s="1" t="str">
        <f aca="false">TEXT(A235,"ddd")</f>
        <v>Fri</v>
      </c>
      <c r="H235" s="1" t="str">
        <f aca="false">TEXT(A235,"MMM")</f>
        <v>Feb</v>
      </c>
      <c r="I235" s="3" t="n">
        <f aca="false">IF(F235&gt;0,1,IF(F235&lt;0,-1,0))</f>
        <v>1</v>
      </c>
      <c r="J235" s="1" t="n">
        <f aca="false">IF(I235=I234,J234+1,1)</f>
        <v>4</v>
      </c>
      <c r="K235" s="8" t="str">
        <f aca="false">IF(ABS(F235-Statistics!$B$2)&gt;2*Statistics!$B$4, "STRONG","")</f>
        <v/>
      </c>
      <c r="L235" s="8" t="str">
        <f aca="false">IF(K234="STRONG",F238,"")</f>
        <v/>
      </c>
      <c r="M235" s="9" t="n">
        <f aca="false">B235-C235</f>
        <v>35.5</v>
      </c>
      <c r="N235" s="1" t="str">
        <f aca="false">IF(M235&gt; Statistics!$B$9, "High", IF(M235&lt; Statistics!$B$10, "Low", "Normal"))</f>
        <v>Low</v>
      </c>
    </row>
    <row r="236" customFormat="false" ht="12.8" hidden="false" customHeight="false" outlineLevel="0" collapsed="false">
      <c r="A236" s="10" t="n">
        <v>45334.2083333333</v>
      </c>
      <c r="B236" s="5" t="n">
        <v>5066.5</v>
      </c>
      <c r="C236" s="5" t="n">
        <v>5031.5</v>
      </c>
      <c r="D236" s="5" t="n">
        <v>5041.25</v>
      </c>
      <c r="E236" s="7" t="n">
        <v>1141487</v>
      </c>
      <c r="F236" s="8" t="n">
        <f aca="false">LN(D236/D235)</f>
        <v>-0.000545350897232275</v>
      </c>
      <c r="G236" s="1" t="str">
        <f aca="false">TEXT(A236,"ddd")</f>
        <v>Mon</v>
      </c>
      <c r="H236" s="1" t="str">
        <f aca="false">TEXT(A236,"MMM")</f>
        <v>Feb</v>
      </c>
      <c r="I236" s="3" t="n">
        <f aca="false">IF(F236&gt;0,1,IF(F236&lt;0,-1,0))</f>
        <v>-1</v>
      </c>
      <c r="J236" s="1" t="n">
        <f aca="false">IF(I236=I235,J235+1,1)</f>
        <v>1</v>
      </c>
      <c r="K236" s="8" t="str">
        <f aca="false">IF(ABS(F236-Statistics!$B$2)&gt;2*Statistics!$B$4, "STRONG","")</f>
        <v/>
      </c>
      <c r="L236" s="8" t="str">
        <f aca="false">IF(K235="STRONG",F239,"")</f>
        <v/>
      </c>
      <c r="M236" s="9" t="n">
        <f aca="false">B236-C236</f>
        <v>35</v>
      </c>
      <c r="N236" s="1" t="str">
        <f aca="false">IF(M236&gt; Statistics!$B$9, "High", IF(M236&lt; Statistics!$B$10, "Low", "Normal"))</f>
        <v>Low</v>
      </c>
    </row>
    <row r="237" customFormat="false" ht="12.8" hidden="false" customHeight="false" outlineLevel="0" collapsed="false">
      <c r="A237" s="10" t="n">
        <v>45335.2083333333</v>
      </c>
      <c r="B237" s="5" t="n">
        <v>5040</v>
      </c>
      <c r="C237" s="5" t="n">
        <v>4936.5</v>
      </c>
      <c r="D237" s="5" t="n">
        <v>4971.25</v>
      </c>
      <c r="E237" s="7" t="n">
        <v>2112726</v>
      </c>
      <c r="F237" s="8" t="n">
        <f aca="false">LN(D237/D236)</f>
        <v>-0.0139827496656775</v>
      </c>
      <c r="G237" s="1" t="str">
        <f aca="false">TEXT(A237,"ddd")</f>
        <v>Tue</v>
      </c>
      <c r="H237" s="1" t="str">
        <f aca="false">TEXT(A237,"MMM")</f>
        <v>Feb</v>
      </c>
      <c r="I237" s="3" t="n">
        <f aca="false">IF(F237&gt;0,1,IF(F237&lt;0,-1,0))</f>
        <v>-1</v>
      </c>
      <c r="J237" s="1" t="n">
        <f aca="false">IF(I237=I236,J236+1,1)</f>
        <v>2</v>
      </c>
      <c r="K237" s="8" t="str">
        <f aca="false">IF(ABS(F237-Statistics!$B$2)&gt;2*Statistics!$B$4, "STRONG","")</f>
        <v/>
      </c>
      <c r="L237" s="8" t="str">
        <f aca="false">IF(K236="STRONG",F240,"")</f>
        <v/>
      </c>
      <c r="M237" s="9" t="n">
        <f aca="false">B237-C237</f>
        <v>103.5</v>
      </c>
      <c r="N237" s="1" t="str">
        <f aca="false">IF(M237&gt; Statistics!$B$9, "High", IF(M237&lt; Statistics!$B$10, "Low", "Normal"))</f>
        <v>High</v>
      </c>
    </row>
    <row r="238" customFormat="false" ht="12.8" hidden="false" customHeight="false" outlineLevel="0" collapsed="false">
      <c r="A238" s="10" t="n">
        <v>45336.2083333333</v>
      </c>
      <c r="B238" s="5" t="n">
        <v>5022.5</v>
      </c>
      <c r="C238" s="5" t="n">
        <v>4968.75</v>
      </c>
      <c r="D238" s="5" t="n">
        <v>5018</v>
      </c>
      <c r="E238" s="7" t="n">
        <v>1632071</v>
      </c>
      <c r="F238" s="8" t="n">
        <f aca="false">LN(D238/D237)</f>
        <v>0.00936013040446711</v>
      </c>
      <c r="G238" s="1" t="str">
        <f aca="false">TEXT(A238,"ddd")</f>
        <v>Wed</v>
      </c>
      <c r="H238" s="1" t="str">
        <f aca="false">TEXT(A238,"MMM")</f>
        <v>Feb</v>
      </c>
      <c r="I238" s="3" t="n">
        <f aca="false">IF(F238&gt;0,1,IF(F238&lt;0,-1,0))</f>
        <v>1</v>
      </c>
      <c r="J238" s="1" t="n">
        <f aca="false">IF(I238=I237,J237+1,1)</f>
        <v>1</v>
      </c>
      <c r="K238" s="8" t="str">
        <f aca="false">IF(ABS(F238-Statistics!$B$2)&gt;2*Statistics!$B$4, "STRONG","")</f>
        <v/>
      </c>
      <c r="L238" s="8" t="str">
        <f aca="false">IF(K237="STRONG",F241,"")</f>
        <v/>
      </c>
      <c r="M238" s="9" t="n">
        <f aca="false">B238-C238</f>
        <v>53.75</v>
      </c>
      <c r="N238" s="1" t="str">
        <f aca="false">IF(M238&gt; Statistics!$B$9, "High", IF(M238&lt; Statistics!$B$10, "Low", "Normal"))</f>
        <v>Normal</v>
      </c>
    </row>
    <row r="239" customFormat="false" ht="12.8" hidden="false" customHeight="false" outlineLevel="0" collapsed="false">
      <c r="A239" s="10" t="n">
        <v>45337.2083333333</v>
      </c>
      <c r="B239" s="5" t="n">
        <v>5051.75</v>
      </c>
      <c r="C239" s="5" t="n">
        <v>5011</v>
      </c>
      <c r="D239" s="5" t="n">
        <v>5046.5</v>
      </c>
      <c r="E239" s="7" t="n">
        <v>1361757</v>
      </c>
      <c r="F239" s="8" t="n">
        <f aca="false">LN(D239/D238)</f>
        <v>0.00566348575254651</v>
      </c>
      <c r="G239" s="1" t="str">
        <f aca="false">TEXT(A239,"ddd")</f>
        <v>Thu</v>
      </c>
      <c r="H239" s="1" t="str">
        <f aca="false">TEXT(A239,"MMM")</f>
        <v>Feb</v>
      </c>
      <c r="I239" s="3" t="n">
        <f aca="false">IF(F239&gt;0,1,IF(F239&lt;0,-1,0))</f>
        <v>1</v>
      </c>
      <c r="J239" s="1" t="n">
        <f aca="false">IF(I239=I238,J238+1,1)</f>
        <v>2</v>
      </c>
      <c r="K239" s="8" t="str">
        <f aca="false">IF(ABS(F239-Statistics!$B$2)&gt;2*Statistics!$B$4, "STRONG","")</f>
        <v/>
      </c>
      <c r="L239" s="8" t="str">
        <f aca="false">IF(K238="STRONG",F242,"")</f>
        <v/>
      </c>
      <c r="M239" s="9" t="n">
        <f aca="false">B239-C239</f>
        <v>40.75</v>
      </c>
      <c r="N239" s="1" t="str">
        <f aca="false">IF(M239&gt; Statistics!$B$9, "High", IF(M239&lt; Statistics!$B$10, "Low", "Normal"))</f>
        <v>Normal</v>
      </c>
    </row>
    <row r="240" customFormat="false" ht="12.8" hidden="false" customHeight="false" outlineLevel="0" collapsed="false">
      <c r="A240" s="10" t="n">
        <v>45338.2083333333</v>
      </c>
      <c r="B240" s="5" t="n">
        <v>5059.25</v>
      </c>
      <c r="C240" s="5" t="n">
        <v>5012.75</v>
      </c>
      <c r="D240" s="5" t="n">
        <v>5019.75</v>
      </c>
      <c r="E240" s="7" t="n">
        <v>1527729</v>
      </c>
      <c r="F240" s="8" t="n">
        <f aca="false">LN(D240/D239)</f>
        <v>-0.0053148020300529</v>
      </c>
      <c r="G240" s="1" t="str">
        <f aca="false">TEXT(A240,"ddd")</f>
        <v>Fri</v>
      </c>
      <c r="H240" s="1" t="str">
        <f aca="false">TEXT(A240,"MMM")</f>
        <v>Feb</v>
      </c>
      <c r="I240" s="3" t="n">
        <f aca="false">IF(F240&gt;0,1,IF(F240&lt;0,-1,0))</f>
        <v>-1</v>
      </c>
      <c r="J240" s="1" t="n">
        <f aca="false">IF(I240=I239,J239+1,1)</f>
        <v>1</v>
      </c>
      <c r="K240" s="8" t="str">
        <f aca="false">IF(ABS(F240-Statistics!$B$2)&gt;2*Statistics!$B$4, "STRONG","")</f>
        <v/>
      </c>
      <c r="L240" s="8" t="str">
        <f aca="false">IF(K239="STRONG",F243,"")</f>
        <v/>
      </c>
      <c r="M240" s="9" t="n">
        <f aca="false">B240-C240</f>
        <v>46.5</v>
      </c>
      <c r="N240" s="1" t="str">
        <f aca="false">IF(M240&gt; Statistics!$B$9, "High", IF(M240&lt; Statistics!$B$10, "Low", "Normal"))</f>
        <v>Normal</v>
      </c>
    </row>
    <row r="241" customFormat="false" ht="12.8" hidden="false" customHeight="false" outlineLevel="0" collapsed="false">
      <c r="A241" s="10" t="n">
        <v>45342.2083333333</v>
      </c>
      <c r="B241" s="5" t="n">
        <v>5029.5</v>
      </c>
      <c r="C241" s="5" t="n">
        <v>4968.25</v>
      </c>
      <c r="D241" s="5" t="n">
        <v>4991.5</v>
      </c>
      <c r="E241" s="7" t="n">
        <v>1609827</v>
      </c>
      <c r="F241" s="8" t="n">
        <f aca="false">LN(D241/D240)</f>
        <v>-0.00564366587238139</v>
      </c>
      <c r="G241" s="1" t="str">
        <f aca="false">TEXT(A241,"ddd")</f>
        <v>Tue</v>
      </c>
      <c r="H241" s="1" t="str">
        <f aca="false">TEXT(A241,"MMM")</f>
        <v>Feb</v>
      </c>
      <c r="I241" s="3" t="n">
        <f aca="false">IF(F241&gt;0,1,IF(F241&lt;0,-1,0))</f>
        <v>-1</v>
      </c>
      <c r="J241" s="1" t="n">
        <f aca="false">IF(I241=I240,J240+1,1)</f>
        <v>2</v>
      </c>
      <c r="K241" s="8" t="str">
        <f aca="false">IF(ABS(F241-Statistics!$B$2)&gt;2*Statistics!$B$4, "STRONG","")</f>
        <v/>
      </c>
      <c r="L241" s="8" t="str">
        <f aca="false">IF(K240="STRONG",F244,"")</f>
        <v/>
      </c>
      <c r="M241" s="9" t="n">
        <f aca="false">B241-C241</f>
        <v>61.25</v>
      </c>
      <c r="N241" s="1" t="str">
        <f aca="false">IF(M241&gt; Statistics!$B$9, "High", IF(M241&lt; Statistics!$B$10, "Low", "Normal"))</f>
        <v>Normal</v>
      </c>
    </row>
    <row r="242" customFormat="false" ht="12.8" hidden="false" customHeight="false" outlineLevel="0" collapsed="false">
      <c r="A242" s="10" t="n">
        <v>45343.2083333333</v>
      </c>
      <c r="B242" s="5" t="n">
        <v>5020.5</v>
      </c>
      <c r="C242" s="5" t="n">
        <v>4959</v>
      </c>
      <c r="D242" s="5" t="n">
        <v>4996.25</v>
      </c>
      <c r="E242" s="7" t="n">
        <v>1485687</v>
      </c>
      <c r="F242" s="8" t="n">
        <f aca="false">LN(D242/D241)</f>
        <v>0.00095116524905347</v>
      </c>
      <c r="G242" s="1" t="str">
        <f aca="false">TEXT(A242,"ddd")</f>
        <v>Wed</v>
      </c>
      <c r="H242" s="1" t="str">
        <f aca="false">TEXT(A242,"MMM")</f>
        <v>Feb</v>
      </c>
      <c r="I242" s="3" t="n">
        <f aca="false">IF(F242&gt;0,1,IF(F242&lt;0,-1,0))</f>
        <v>1</v>
      </c>
      <c r="J242" s="1" t="n">
        <f aca="false">IF(I242=I241,J241+1,1)</f>
        <v>1</v>
      </c>
      <c r="K242" s="8" t="str">
        <f aca="false">IF(ABS(F242-Statistics!$B$2)&gt;2*Statistics!$B$4, "STRONG","")</f>
        <v/>
      </c>
      <c r="L242" s="8" t="str">
        <f aca="false">IF(K241="STRONG",F245,"")</f>
        <v/>
      </c>
      <c r="M242" s="9" t="n">
        <f aca="false">B242-C242</f>
        <v>61.5</v>
      </c>
      <c r="N242" s="1" t="str">
        <f aca="false">IF(M242&gt; Statistics!$B$9, "High", IF(M242&lt; Statistics!$B$10, "Low", "Normal"))</f>
        <v>Normal</v>
      </c>
    </row>
    <row r="243" customFormat="false" ht="12.8" hidden="false" customHeight="false" outlineLevel="0" collapsed="false">
      <c r="A243" s="10" t="n">
        <v>45344.2083333333</v>
      </c>
      <c r="B243" s="5" t="n">
        <v>5107.75</v>
      </c>
      <c r="C243" s="5" t="n">
        <v>5015.25</v>
      </c>
      <c r="D243" s="5" t="n">
        <v>5097.75</v>
      </c>
      <c r="E243" s="7" t="n">
        <v>1738869</v>
      </c>
      <c r="F243" s="8" t="n">
        <f aca="false">LN(D243/D242)</f>
        <v>0.020111634869324</v>
      </c>
      <c r="G243" s="1" t="str">
        <f aca="false">TEXT(A243,"ddd")</f>
        <v>Thu</v>
      </c>
      <c r="H243" s="1" t="str">
        <f aca="false">TEXT(A243,"MMM")</f>
        <v>Feb</v>
      </c>
      <c r="I243" s="3" t="n">
        <f aca="false">IF(F243&gt;0,1,IF(F243&lt;0,-1,0))</f>
        <v>1</v>
      </c>
      <c r="J243" s="1" t="n">
        <f aca="false">IF(I243=I242,J242+1,1)</f>
        <v>2</v>
      </c>
      <c r="K243" s="8" t="str">
        <f aca="false">IF(ABS(F243-Statistics!$B$2)&gt;2*Statistics!$B$4, "STRONG","")</f>
        <v>STRONG</v>
      </c>
      <c r="L243" s="8" t="str">
        <f aca="false">IF(K242="STRONG",F246,"")</f>
        <v/>
      </c>
      <c r="M243" s="9" t="n">
        <f aca="false">B243-C243</f>
        <v>92.5</v>
      </c>
      <c r="N243" s="1" t="str">
        <f aca="false">IF(M243&gt; Statistics!$B$9, "High", IF(M243&lt; Statistics!$B$10, "Low", "Normal"))</f>
        <v>High</v>
      </c>
    </row>
    <row r="244" customFormat="false" ht="12.8" hidden="false" customHeight="false" outlineLevel="0" collapsed="false">
      <c r="A244" s="10" t="n">
        <v>45345.2083333333</v>
      </c>
      <c r="B244" s="5" t="n">
        <v>5123.5</v>
      </c>
      <c r="C244" s="5" t="n">
        <v>5092</v>
      </c>
      <c r="D244" s="5" t="n">
        <v>5101.5</v>
      </c>
      <c r="E244" s="7" t="n">
        <v>1340050</v>
      </c>
      <c r="F244" s="8" t="n">
        <f aca="false">LN(D244/D243)</f>
        <v>0.000735348220502601</v>
      </c>
      <c r="G244" s="1" t="str">
        <f aca="false">TEXT(A244,"ddd")</f>
        <v>Fri</v>
      </c>
      <c r="H244" s="1" t="str">
        <f aca="false">TEXT(A244,"MMM")</f>
        <v>Feb</v>
      </c>
      <c r="I244" s="3" t="n">
        <f aca="false">IF(F244&gt;0,1,IF(F244&lt;0,-1,0))</f>
        <v>1</v>
      </c>
      <c r="J244" s="1" t="n">
        <f aca="false">IF(I244=I243,J243+1,1)</f>
        <v>3</v>
      </c>
      <c r="K244" s="8" t="str">
        <f aca="false">IF(ABS(F244-Statistics!$B$2)&gt;2*Statistics!$B$4, "STRONG","")</f>
        <v/>
      </c>
      <c r="L244" s="8" t="n">
        <f aca="false">IF(K243="STRONG",F247,"")</f>
        <v>-0.00176973795083649</v>
      </c>
      <c r="M244" s="9" t="n">
        <f aca="false">B244-C244</f>
        <v>31.5</v>
      </c>
      <c r="N244" s="1" t="str">
        <f aca="false">IF(M244&gt; Statistics!$B$9, "High", IF(M244&lt; Statistics!$B$10, "Low", "Normal"))</f>
        <v>Low</v>
      </c>
    </row>
    <row r="245" customFormat="false" ht="12.8" hidden="false" customHeight="false" outlineLevel="0" collapsed="false">
      <c r="A245" s="10" t="n">
        <v>45348.2083333333</v>
      </c>
      <c r="B245" s="5" t="n">
        <v>5108</v>
      </c>
      <c r="C245" s="5" t="n">
        <v>5076.25</v>
      </c>
      <c r="D245" s="5" t="n">
        <v>5080.25</v>
      </c>
      <c r="E245" s="7" t="n">
        <v>1094682</v>
      </c>
      <c r="F245" s="8" t="n">
        <f aca="false">LN(D245/D244)</f>
        <v>-0.00417414115530723</v>
      </c>
      <c r="G245" s="1" t="str">
        <f aca="false">TEXT(A245,"ddd")</f>
        <v>Mon</v>
      </c>
      <c r="H245" s="1" t="str">
        <f aca="false">TEXT(A245,"MMM")</f>
        <v>Feb</v>
      </c>
      <c r="I245" s="3" t="n">
        <f aca="false">IF(F245&gt;0,1,IF(F245&lt;0,-1,0))</f>
        <v>-1</v>
      </c>
      <c r="J245" s="1" t="n">
        <f aca="false">IF(I245=I244,J244+1,1)</f>
        <v>1</v>
      </c>
      <c r="K245" s="8" t="str">
        <f aca="false">IF(ABS(F245-Statistics!$B$2)&gt;2*Statistics!$B$4, "STRONG","")</f>
        <v/>
      </c>
      <c r="L245" s="8" t="str">
        <f aca="false">IF(K244="STRONG",F248,"")</f>
        <v/>
      </c>
      <c r="M245" s="9" t="n">
        <f aca="false">B245-C245</f>
        <v>31.75</v>
      </c>
      <c r="N245" s="1" t="str">
        <f aca="false">IF(M245&gt; Statistics!$B$9, "High", IF(M245&lt; Statistics!$B$10, "Low", "Normal"))</f>
        <v>Low</v>
      </c>
    </row>
    <row r="246" customFormat="false" ht="12.8" hidden="false" customHeight="false" outlineLevel="0" collapsed="false">
      <c r="A246" s="10" t="n">
        <v>45349.2083333333</v>
      </c>
      <c r="B246" s="5" t="n">
        <v>5093</v>
      </c>
      <c r="C246" s="5" t="n">
        <v>5067</v>
      </c>
      <c r="D246" s="5" t="n">
        <v>5090</v>
      </c>
      <c r="E246" s="7" t="n">
        <v>1026819</v>
      </c>
      <c r="F246" s="8" t="n">
        <f aca="false">LN(D246/D245)</f>
        <v>0.00191735758451583</v>
      </c>
      <c r="G246" s="1" t="str">
        <f aca="false">TEXT(A246,"ddd")</f>
        <v>Tue</v>
      </c>
      <c r="H246" s="1" t="str">
        <f aca="false">TEXT(A246,"MMM")</f>
        <v>Feb</v>
      </c>
      <c r="I246" s="3" t="n">
        <f aca="false">IF(F246&gt;0,1,IF(F246&lt;0,-1,0))</f>
        <v>1</v>
      </c>
      <c r="J246" s="1" t="n">
        <f aca="false">IF(I246=I245,J245+1,1)</f>
        <v>1</v>
      </c>
      <c r="K246" s="8" t="str">
        <f aca="false">IF(ABS(F246-Statistics!$B$2)&gt;2*Statistics!$B$4, "STRONG","")</f>
        <v/>
      </c>
      <c r="L246" s="8" t="str">
        <f aca="false">IF(K245="STRONG",F249,"")</f>
        <v/>
      </c>
      <c r="M246" s="9" t="n">
        <f aca="false">B246-C246</f>
        <v>26</v>
      </c>
      <c r="N246" s="1" t="str">
        <f aca="false">IF(M246&gt; Statistics!$B$9, "High", IF(M246&lt; Statistics!$B$10, "Low", "Normal"))</f>
        <v>Low</v>
      </c>
    </row>
    <row r="247" customFormat="false" ht="12.8" hidden="false" customHeight="false" outlineLevel="0" collapsed="false">
      <c r="A247" s="10" t="n">
        <v>45350.2083333333</v>
      </c>
      <c r="B247" s="5" t="n">
        <v>5091.25</v>
      </c>
      <c r="C247" s="5" t="n">
        <v>5063.25</v>
      </c>
      <c r="D247" s="5" t="n">
        <v>5081</v>
      </c>
      <c r="E247" s="7" t="n">
        <v>1201011</v>
      </c>
      <c r="F247" s="8" t="n">
        <f aca="false">LN(D247/D246)</f>
        <v>-0.00176973795083649</v>
      </c>
      <c r="G247" s="1" t="str">
        <f aca="false">TEXT(A247,"ddd")</f>
        <v>Wed</v>
      </c>
      <c r="H247" s="1" t="str">
        <f aca="false">TEXT(A247,"MMM")</f>
        <v>Feb</v>
      </c>
      <c r="I247" s="3" t="n">
        <f aca="false">IF(F247&gt;0,1,IF(F247&lt;0,-1,0))</f>
        <v>-1</v>
      </c>
      <c r="J247" s="1" t="n">
        <f aca="false">IF(I247=I246,J246+1,1)</f>
        <v>1</v>
      </c>
      <c r="K247" s="8" t="str">
        <f aca="false">IF(ABS(F247-Statistics!$B$2)&gt;2*Statistics!$B$4, "STRONG","")</f>
        <v/>
      </c>
      <c r="L247" s="8" t="str">
        <f aca="false">IF(K246="STRONG",F250,"")</f>
        <v/>
      </c>
      <c r="M247" s="9" t="n">
        <f aca="false">B247-C247</f>
        <v>28</v>
      </c>
      <c r="N247" s="1" t="str">
        <f aca="false">IF(M247&gt; Statistics!$B$9, "High", IF(M247&lt; Statistics!$B$10, "Low", "Normal"))</f>
        <v>Low</v>
      </c>
    </row>
    <row r="248" customFormat="false" ht="12.8" hidden="false" customHeight="false" outlineLevel="0" collapsed="false">
      <c r="A248" s="10" t="n">
        <v>45351.2083333333</v>
      </c>
      <c r="B248" s="5" t="n">
        <v>5114.5</v>
      </c>
      <c r="C248" s="5" t="n">
        <v>5060</v>
      </c>
      <c r="D248" s="5" t="n">
        <v>5103.75</v>
      </c>
      <c r="E248" s="7" t="n">
        <v>1790702</v>
      </c>
      <c r="F248" s="8" t="n">
        <f aca="false">LN(D248/D247)</f>
        <v>0.00446747104005355</v>
      </c>
      <c r="G248" s="1" t="str">
        <f aca="false">TEXT(A248,"ddd")</f>
        <v>Thu</v>
      </c>
      <c r="H248" s="1" t="str">
        <f aca="false">TEXT(A248,"MMM")</f>
        <v>Feb</v>
      </c>
      <c r="I248" s="3" t="n">
        <f aca="false">IF(F248&gt;0,1,IF(F248&lt;0,-1,0))</f>
        <v>1</v>
      </c>
      <c r="J248" s="1" t="n">
        <f aca="false">IF(I248=I247,J247+1,1)</f>
        <v>1</v>
      </c>
      <c r="K248" s="8" t="str">
        <f aca="false">IF(ABS(F248-Statistics!$B$2)&gt;2*Statistics!$B$4, "STRONG","")</f>
        <v/>
      </c>
      <c r="L248" s="8" t="str">
        <f aca="false">IF(K247="STRONG",F251,"")</f>
        <v/>
      </c>
      <c r="M248" s="9" t="n">
        <f aca="false">B248-C248</f>
        <v>54.5</v>
      </c>
      <c r="N248" s="1" t="str">
        <f aca="false">IF(M248&gt; Statistics!$B$9, "High", IF(M248&lt; Statistics!$B$10, "Low", "Normal"))</f>
        <v>Normal</v>
      </c>
    </row>
    <row r="249" customFormat="false" ht="12.8" hidden="false" customHeight="false" outlineLevel="0" collapsed="false">
      <c r="A249" s="10" t="n">
        <v>45352.2083333333</v>
      </c>
      <c r="B249" s="5" t="n">
        <v>5149.25</v>
      </c>
      <c r="C249" s="5" t="n">
        <v>5089.25</v>
      </c>
      <c r="D249" s="5" t="n">
        <v>5146</v>
      </c>
      <c r="E249" s="7" t="n">
        <v>1597331</v>
      </c>
      <c r="F249" s="8" t="n">
        <f aca="false">LN(D249/D248)</f>
        <v>0.00824415020790397</v>
      </c>
      <c r="G249" s="1" t="str">
        <f aca="false">TEXT(A249,"ddd")</f>
        <v>Fri</v>
      </c>
      <c r="H249" s="1" t="str">
        <f aca="false">TEXT(A249,"MMM")</f>
        <v>Mar</v>
      </c>
      <c r="I249" s="3" t="n">
        <f aca="false">IF(F249&gt;0,1,IF(F249&lt;0,-1,0))</f>
        <v>1</v>
      </c>
      <c r="J249" s="1" t="n">
        <f aca="false">IF(I249=I248,J248+1,1)</f>
        <v>2</v>
      </c>
      <c r="K249" s="8" t="str">
        <f aca="false">IF(ABS(F249-Statistics!$B$2)&gt;2*Statistics!$B$4, "STRONG","")</f>
        <v/>
      </c>
      <c r="L249" s="8" t="str">
        <f aca="false">IF(K248="STRONG",F252,"")</f>
        <v/>
      </c>
      <c r="M249" s="9" t="n">
        <f aca="false">B249-C249</f>
        <v>60</v>
      </c>
      <c r="N249" s="1" t="str">
        <f aca="false">IF(M249&gt; Statistics!$B$9, "High", IF(M249&lt; Statistics!$B$10, "Low", "Normal"))</f>
        <v>Normal</v>
      </c>
    </row>
    <row r="250" customFormat="false" ht="12.8" hidden="false" customHeight="false" outlineLevel="0" collapsed="false">
      <c r="A250" s="10" t="n">
        <v>45355.2083333333</v>
      </c>
      <c r="B250" s="5" t="n">
        <v>5157.75</v>
      </c>
      <c r="C250" s="5" t="n">
        <v>5132</v>
      </c>
      <c r="D250" s="5" t="n">
        <v>5138.25</v>
      </c>
      <c r="E250" s="7" t="n">
        <v>1208040</v>
      </c>
      <c r="F250" s="8" t="n">
        <f aca="false">LN(D250/D249)</f>
        <v>-0.00150715929057136</v>
      </c>
      <c r="G250" s="1" t="str">
        <f aca="false">TEXT(A250,"ddd")</f>
        <v>Mon</v>
      </c>
      <c r="H250" s="1" t="str">
        <f aca="false">TEXT(A250,"MMM")</f>
        <v>Mar</v>
      </c>
      <c r="I250" s="3" t="n">
        <f aca="false">IF(F250&gt;0,1,IF(F250&lt;0,-1,0))</f>
        <v>-1</v>
      </c>
      <c r="J250" s="1" t="n">
        <f aca="false">IF(I250=I249,J249+1,1)</f>
        <v>1</v>
      </c>
      <c r="K250" s="8" t="str">
        <f aca="false">IF(ABS(F250-Statistics!$B$2)&gt;2*Statistics!$B$4, "STRONG","")</f>
        <v/>
      </c>
      <c r="L250" s="8" t="str">
        <f aca="false">IF(K249="STRONG",F253,"")</f>
        <v/>
      </c>
      <c r="M250" s="9" t="n">
        <f aca="false">B250-C250</f>
        <v>25.75</v>
      </c>
      <c r="N250" s="1" t="str">
        <f aca="false">IF(M250&gt; Statistics!$B$9, "High", IF(M250&lt; Statistics!$B$10, "Low", "Normal"))</f>
        <v>Low</v>
      </c>
    </row>
    <row r="251" customFormat="false" ht="12.8" hidden="false" customHeight="false" outlineLevel="0" collapsed="false">
      <c r="A251" s="10" t="n">
        <v>45356.2083333333</v>
      </c>
      <c r="B251" s="5" t="n">
        <v>5135.5</v>
      </c>
      <c r="C251" s="5" t="n">
        <v>5063</v>
      </c>
      <c r="D251" s="5" t="n">
        <v>5085.75</v>
      </c>
      <c r="E251" s="7" t="n">
        <v>1885769</v>
      </c>
      <c r="F251" s="8" t="n">
        <f aca="false">LN(D251/D250)</f>
        <v>-0.010270043319057</v>
      </c>
      <c r="G251" s="1" t="str">
        <f aca="false">TEXT(A251,"ddd")</f>
        <v>Tue</v>
      </c>
      <c r="H251" s="1" t="str">
        <f aca="false">TEXT(A251,"MMM")</f>
        <v>Mar</v>
      </c>
      <c r="I251" s="3" t="n">
        <f aca="false">IF(F251&gt;0,1,IF(F251&lt;0,-1,0))</f>
        <v>-1</v>
      </c>
      <c r="J251" s="1" t="n">
        <f aca="false">IF(I251=I250,J250+1,1)</f>
        <v>2</v>
      </c>
      <c r="K251" s="8" t="str">
        <f aca="false">IF(ABS(F251-Statistics!$B$2)&gt;2*Statistics!$B$4, "STRONG","")</f>
        <v/>
      </c>
      <c r="L251" s="8" t="str">
        <f aca="false">IF(K250="STRONG",F254,"")</f>
        <v/>
      </c>
      <c r="M251" s="9" t="n">
        <f aca="false">B251-C251</f>
        <v>72.5</v>
      </c>
      <c r="N251" s="1" t="str">
        <f aca="false">IF(M251&gt; Statistics!$B$9, "High", IF(M251&lt; Statistics!$B$10, "Low", "Normal"))</f>
        <v>Normal</v>
      </c>
    </row>
    <row r="252" customFormat="false" ht="12.8" hidden="false" customHeight="false" outlineLevel="0" collapsed="false">
      <c r="A252" s="10" t="n">
        <v>45357.2083333333</v>
      </c>
      <c r="B252" s="5" t="n">
        <v>5134.5</v>
      </c>
      <c r="C252" s="5" t="n">
        <v>5083.75</v>
      </c>
      <c r="D252" s="5" t="n">
        <v>5111.75</v>
      </c>
      <c r="E252" s="7" t="n">
        <v>1996223</v>
      </c>
      <c r="F252" s="8" t="n">
        <f aca="false">LN(D252/D251)</f>
        <v>0.00509930009110249</v>
      </c>
      <c r="G252" s="1" t="str">
        <f aca="false">TEXT(A252,"ddd")</f>
        <v>Wed</v>
      </c>
      <c r="H252" s="1" t="str">
        <f aca="false">TEXT(A252,"MMM")</f>
        <v>Mar</v>
      </c>
      <c r="I252" s="3" t="n">
        <f aca="false">IF(F252&gt;0,1,IF(F252&lt;0,-1,0))</f>
        <v>1</v>
      </c>
      <c r="J252" s="1" t="n">
        <f aca="false">IF(I252=I251,J251+1,1)</f>
        <v>1</v>
      </c>
      <c r="K252" s="8" t="str">
        <f aca="false">IF(ABS(F252-Statistics!$B$2)&gt;2*Statistics!$B$4, "STRONG","")</f>
        <v/>
      </c>
      <c r="L252" s="8" t="str">
        <f aca="false">IF(K251="STRONG",F255,"")</f>
        <v/>
      </c>
      <c r="M252" s="9" t="n">
        <f aca="false">B252-C252</f>
        <v>50.75</v>
      </c>
      <c r="N252" s="1" t="str">
        <f aca="false">IF(M252&gt; Statistics!$B$9, "High", IF(M252&lt; Statistics!$B$10, "Low", "Normal"))</f>
        <v>Normal</v>
      </c>
    </row>
    <row r="253" customFormat="false" ht="12.8" hidden="false" customHeight="false" outlineLevel="0" collapsed="false">
      <c r="A253" s="10" t="n">
        <v>45358.2083333333</v>
      </c>
      <c r="B253" s="5" t="n">
        <v>5170.5</v>
      </c>
      <c r="C253" s="5" t="n">
        <v>5086.5</v>
      </c>
      <c r="D253" s="5" t="n">
        <v>5161.75</v>
      </c>
      <c r="E253" s="7" t="n">
        <v>1791666</v>
      </c>
      <c r="F253" s="8" t="n">
        <f aca="false">LN(D253/D252)</f>
        <v>0.00973385794182514</v>
      </c>
      <c r="G253" s="1" t="str">
        <f aca="false">TEXT(A253,"ddd")</f>
        <v>Thu</v>
      </c>
      <c r="H253" s="1" t="str">
        <f aca="false">TEXT(A253,"MMM")</f>
        <v>Mar</v>
      </c>
      <c r="I253" s="3" t="n">
        <f aca="false">IF(F253&gt;0,1,IF(F253&lt;0,-1,0))</f>
        <v>1</v>
      </c>
      <c r="J253" s="1" t="n">
        <f aca="false">IF(I253=I252,J252+1,1)</f>
        <v>2</v>
      </c>
      <c r="K253" s="8" t="str">
        <f aca="false">IF(ABS(F253-Statistics!$B$2)&gt;2*Statistics!$B$4, "STRONG","")</f>
        <v/>
      </c>
      <c r="L253" s="8" t="str">
        <f aca="false">IF(K252="STRONG",F256,"")</f>
        <v/>
      </c>
      <c r="M253" s="9" t="n">
        <f aca="false">B253-C253</f>
        <v>84</v>
      </c>
      <c r="N253" s="1" t="str">
        <f aca="false">IF(M253&gt; Statistics!$B$9, "High", IF(M253&lt; Statistics!$B$10, "Low", "Normal"))</f>
        <v>High</v>
      </c>
    </row>
    <row r="254" customFormat="false" ht="12.8" hidden="false" customHeight="false" outlineLevel="0" collapsed="false">
      <c r="A254" s="10" t="n">
        <v>45359.2083333333</v>
      </c>
      <c r="B254" s="5" t="n">
        <v>5193</v>
      </c>
      <c r="C254" s="5" t="n">
        <v>5121.75</v>
      </c>
      <c r="D254" s="5" t="n">
        <v>5129</v>
      </c>
      <c r="E254" s="7" t="n">
        <v>2786680</v>
      </c>
      <c r="F254" s="8" t="n">
        <f aca="false">LN(D254/D253)</f>
        <v>-0.0063649608757203</v>
      </c>
      <c r="G254" s="1" t="str">
        <f aca="false">TEXT(A254,"ddd")</f>
        <v>Fri</v>
      </c>
      <c r="H254" s="1" t="str">
        <f aca="false">TEXT(A254,"MMM")</f>
        <v>Mar</v>
      </c>
      <c r="I254" s="3" t="n">
        <f aca="false">IF(F254&gt;0,1,IF(F254&lt;0,-1,0))</f>
        <v>-1</v>
      </c>
      <c r="J254" s="1" t="n">
        <f aca="false">IF(I254=I253,J253+1,1)</f>
        <v>1</v>
      </c>
      <c r="K254" s="8" t="str">
        <f aca="false">IF(ABS(F254-Statistics!$B$2)&gt;2*Statistics!$B$4, "STRONG","")</f>
        <v/>
      </c>
      <c r="L254" s="8" t="str">
        <f aca="false">IF(K253="STRONG",F257,"")</f>
        <v/>
      </c>
      <c r="M254" s="9" t="n">
        <f aca="false">B254-C254</f>
        <v>71.25</v>
      </c>
      <c r="N254" s="1" t="str">
        <f aca="false">IF(M254&gt; Statistics!$B$9, "High", IF(M254&lt; Statistics!$B$10, "Low", "Normal"))</f>
        <v>Normal</v>
      </c>
    </row>
    <row r="255" customFormat="false" ht="12.8" hidden="false" customHeight="false" outlineLevel="0" collapsed="false">
      <c r="A255" s="10" t="n">
        <v>45362.2083333333</v>
      </c>
      <c r="B255" s="5" t="n">
        <v>5133.25</v>
      </c>
      <c r="C255" s="5" t="n">
        <v>5094.75</v>
      </c>
      <c r="D255" s="5" t="n">
        <v>5123</v>
      </c>
      <c r="E255" s="7" t="n">
        <v>1840000</v>
      </c>
      <c r="F255" s="8" t="n">
        <f aca="false">LN(D255/D254)</f>
        <v>-0.00117050345006611</v>
      </c>
      <c r="G255" s="1" t="str">
        <f aca="false">TEXT(A255,"ddd")</f>
        <v>Mon</v>
      </c>
      <c r="H255" s="1" t="str">
        <f aca="false">TEXT(A255,"MMM")</f>
        <v>Mar</v>
      </c>
      <c r="I255" s="3" t="n">
        <f aca="false">IF(F255&gt;0,1,IF(F255&lt;0,-1,0))</f>
        <v>-1</v>
      </c>
      <c r="J255" s="1" t="n">
        <f aca="false">IF(I255=I254,J254+1,1)</f>
        <v>2</v>
      </c>
      <c r="K255" s="8" t="str">
        <f aca="false">IF(ABS(F255-Statistics!$B$2)&gt;2*Statistics!$B$4, "STRONG","")</f>
        <v/>
      </c>
      <c r="L255" s="8" t="str">
        <f aca="false">IF(K254="STRONG",F258,"")</f>
        <v/>
      </c>
      <c r="M255" s="9" t="n">
        <f aca="false">B255-C255</f>
        <v>38.5</v>
      </c>
      <c r="N255" s="1" t="str">
        <f aca="false">IF(M255&gt; Statistics!$B$9, "High", IF(M255&lt; Statistics!$B$10, "Low", "Normal"))</f>
        <v>Normal</v>
      </c>
    </row>
    <row r="256" customFormat="false" ht="12.8" hidden="false" customHeight="false" outlineLevel="0" collapsed="false">
      <c r="A256" s="10" t="n">
        <v>45363.2083333333</v>
      </c>
      <c r="B256" s="5" t="n">
        <v>5183</v>
      </c>
      <c r="C256" s="5" t="n">
        <v>5112.75</v>
      </c>
      <c r="D256" s="5" t="n">
        <v>5177.25</v>
      </c>
      <c r="E256" s="7" t="n">
        <v>1211911</v>
      </c>
      <c r="F256" s="8" t="n">
        <f aca="false">LN(D256/D255)</f>
        <v>0.0105338223124923</v>
      </c>
      <c r="G256" s="1" t="str">
        <f aca="false">TEXT(A256,"ddd")</f>
        <v>Tue</v>
      </c>
      <c r="H256" s="1" t="str">
        <f aca="false">TEXT(A256,"MMM")</f>
        <v>Mar</v>
      </c>
      <c r="I256" s="3" t="n">
        <f aca="false">IF(F256&gt;0,1,IF(F256&lt;0,-1,0))</f>
        <v>1</v>
      </c>
      <c r="J256" s="1" t="n">
        <f aca="false">IF(I256=I255,J255+1,1)</f>
        <v>1</v>
      </c>
      <c r="K256" s="8" t="str">
        <f aca="false">IF(ABS(F256-Statistics!$B$2)&gt;2*Statistics!$B$4, "STRONG","")</f>
        <v/>
      </c>
      <c r="L256" s="8" t="str">
        <f aca="false">IF(K255="STRONG",F259,"")</f>
        <v/>
      </c>
      <c r="M256" s="9" t="n">
        <f aca="false">B256-C256</f>
        <v>70.25</v>
      </c>
      <c r="N256" s="1" t="str">
        <f aca="false">IF(M256&gt; Statistics!$B$9, "High", IF(M256&lt; Statistics!$B$10, "Low", "Normal"))</f>
        <v>Normal</v>
      </c>
    </row>
    <row r="257" customFormat="false" ht="12.8" hidden="false" customHeight="false" outlineLevel="0" collapsed="false">
      <c r="A257" s="10" t="n">
        <v>45364.2083333333</v>
      </c>
      <c r="B257" s="5" t="n">
        <v>5183.75</v>
      </c>
      <c r="C257" s="5" t="n">
        <v>5153</v>
      </c>
      <c r="D257" s="5" t="n">
        <v>5168</v>
      </c>
      <c r="E257" s="7" t="n">
        <v>540170</v>
      </c>
      <c r="F257" s="8" t="n">
        <f aca="false">LN(D257/D256)</f>
        <v>-0.00178826078925686</v>
      </c>
      <c r="G257" s="1" t="str">
        <f aca="false">TEXT(A257,"ddd")</f>
        <v>Wed</v>
      </c>
      <c r="H257" s="1" t="str">
        <f aca="false">TEXT(A257,"MMM")</f>
        <v>Mar</v>
      </c>
      <c r="I257" s="3" t="n">
        <f aca="false">IF(F257&gt;0,1,IF(F257&lt;0,-1,0))</f>
        <v>-1</v>
      </c>
      <c r="J257" s="1" t="n">
        <f aca="false">IF(I257=I256,J256+1,1)</f>
        <v>1</v>
      </c>
      <c r="K257" s="8" t="str">
        <f aca="false">IF(ABS(F257-Statistics!$B$2)&gt;2*Statistics!$B$4, "STRONG","")</f>
        <v/>
      </c>
      <c r="L257" s="8" t="str">
        <f aca="false">IF(K256="STRONG",F260,"")</f>
        <v/>
      </c>
      <c r="M257" s="9" t="n">
        <f aca="false">B257-C257</f>
        <v>30.75</v>
      </c>
      <c r="N257" s="1" t="str">
        <f aca="false">IF(M257&gt; Statistics!$B$9, "High", IF(M257&lt; Statistics!$B$10, "Low", "Normal"))</f>
        <v>Low</v>
      </c>
    </row>
    <row r="258" customFormat="false" ht="12.8" hidden="false" customHeight="false" outlineLevel="0" collapsed="false">
      <c r="A258" s="10" t="n">
        <v>45365.2083333333</v>
      </c>
      <c r="B258" s="5" t="n">
        <v>5189.5</v>
      </c>
      <c r="C258" s="5" t="n">
        <v>5124.25</v>
      </c>
      <c r="D258" s="5" t="n">
        <v>5153.75</v>
      </c>
      <c r="E258" s="7" t="n">
        <v>476074</v>
      </c>
      <c r="F258" s="8" t="n">
        <f aca="false">LN(D258/D257)</f>
        <v>-0.00276116144132806</v>
      </c>
      <c r="G258" s="1" t="str">
        <f aca="false">TEXT(A258,"ddd")</f>
        <v>Thu</v>
      </c>
      <c r="H258" s="1" t="str">
        <f aca="false">TEXT(A258,"MMM")</f>
        <v>Mar</v>
      </c>
      <c r="I258" s="3" t="n">
        <f aca="false">IF(F258&gt;0,1,IF(F258&lt;0,-1,0))</f>
        <v>-1</v>
      </c>
      <c r="J258" s="1" t="n">
        <f aca="false">IF(I258=I257,J257+1,1)</f>
        <v>2</v>
      </c>
      <c r="K258" s="8" t="str">
        <f aca="false">IF(ABS(F258-Statistics!$B$2)&gt;2*Statistics!$B$4, "STRONG","")</f>
        <v/>
      </c>
      <c r="L258" s="8" t="str">
        <f aca="false">IF(K257="STRONG",F261,"")</f>
        <v/>
      </c>
      <c r="M258" s="9" t="n">
        <f aca="false">B258-C258</f>
        <v>65.25</v>
      </c>
      <c r="N258" s="1" t="str">
        <f aca="false">IF(M258&gt; Statistics!$B$9, "High", IF(M258&lt; Statistics!$B$10, "Low", "Normal"))</f>
        <v>Normal</v>
      </c>
    </row>
    <row r="259" customFormat="false" ht="12.8" hidden="false" customHeight="false" outlineLevel="0" collapsed="false">
      <c r="A259" s="10" t="n">
        <v>45366.2083333333</v>
      </c>
      <c r="B259" s="5" t="n">
        <v>5167</v>
      </c>
      <c r="C259" s="5" t="n">
        <v>5101.67</v>
      </c>
      <c r="D259" s="5" t="n">
        <v>5101.67</v>
      </c>
      <c r="E259" s="7" t="n">
        <v>1927775</v>
      </c>
      <c r="F259" s="8" t="n">
        <f aca="false">LN(D259/D258)</f>
        <v>-0.0101566679286721</v>
      </c>
      <c r="G259" s="1" t="str">
        <f aca="false">TEXT(A259,"ddd")</f>
        <v>Fri</v>
      </c>
      <c r="H259" s="1" t="str">
        <f aca="false">TEXT(A259,"MMM")</f>
        <v>Mar</v>
      </c>
      <c r="I259" s="3" t="n">
        <f aca="false">IF(F259&gt;0,1,IF(F259&lt;0,-1,0))</f>
        <v>-1</v>
      </c>
      <c r="J259" s="1" t="n">
        <f aca="false">IF(I259=I258,J258+1,1)</f>
        <v>3</v>
      </c>
      <c r="K259" s="8" t="str">
        <f aca="false">IF(ABS(F259-Statistics!$B$2)&gt;2*Statistics!$B$4, "STRONG","")</f>
        <v/>
      </c>
      <c r="L259" s="8" t="str">
        <f aca="false">IF(K258="STRONG",F262,"")</f>
        <v/>
      </c>
      <c r="M259" s="9" t="n">
        <f aca="false">B259-C259</f>
        <v>65.3299999999999</v>
      </c>
      <c r="N259" s="1" t="str">
        <f aca="false">IF(M259&gt; Statistics!$B$9, "High", IF(M259&lt; Statistics!$B$10, "Low", "Normal"))</f>
        <v>Normal</v>
      </c>
    </row>
    <row r="260" customFormat="false" ht="12.8" hidden="false" customHeight="false" outlineLevel="0" collapsed="false">
      <c r="A260" s="10" t="n">
        <v>45369.2083333333</v>
      </c>
      <c r="B260" s="5" t="n">
        <v>5240.25</v>
      </c>
      <c r="C260" s="5" t="n">
        <v>5181.75</v>
      </c>
      <c r="D260" s="5" t="n">
        <v>5214.75</v>
      </c>
      <c r="E260" s="7" t="n">
        <v>1377276</v>
      </c>
      <c r="F260" s="8" t="n">
        <f aca="false">LN(D260/D259)</f>
        <v>0.0219232115547991</v>
      </c>
      <c r="G260" s="1" t="str">
        <f aca="false">TEXT(A260,"ddd")</f>
        <v>Mon</v>
      </c>
      <c r="H260" s="1" t="str">
        <f aca="false">TEXT(A260,"MMM")</f>
        <v>Mar</v>
      </c>
      <c r="I260" s="3" t="n">
        <f aca="false">IF(F260&gt;0,1,IF(F260&lt;0,-1,0))</f>
        <v>1</v>
      </c>
      <c r="J260" s="1" t="n">
        <f aca="false">IF(I260=I259,J259+1,1)</f>
        <v>1</v>
      </c>
      <c r="K260" s="8" t="str">
        <f aca="false">IF(ABS(F260-Statistics!$B$2)&gt;2*Statistics!$B$4, "STRONG","")</f>
        <v>STRONG</v>
      </c>
      <c r="L260" s="8" t="str">
        <f aca="false">IF(K259="STRONG",F263,"")</f>
        <v/>
      </c>
      <c r="M260" s="9" t="n">
        <f aca="false">B260-C260</f>
        <v>58.5</v>
      </c>
      <c r="N260" s="1" t="str">
        <f aca="false">IF(M260&gt; Statistics!$B$9, "High", IF(M260&lt; Statistics!$B$10, "Low", "Normal"))</f>
        <v>Normal</v>
      </c>
    </row>
    <row r="261" customFormat="false" ht="12.8" hidden="false" customHeight="false" outlineLevel="0" collapsed="false">
      <c r="A261" s="10" t="n">
        <v>45370.2083333333</v>
      </c>
      <c r="B261" s="5" t="n">
        <v>5244.75</v>
      </c>
      <c r="C261" s="5" t="n">
        <v>5186</v>
      </c>
      <c r="D261" s="5" t="n">
        <v>5241.75</v>
      </c>
      <c r="E261" s="7" t="n">
        <v>1440289</v>
      </c>
      <c r="F261" s="8" t="n">
        <f aca="false">LN(D261/D260)</f>
        <v>0.00516426337811126</v>
      </c>
      <c r="G261" s="1" t="str">
        <f aca="false">TEXT(A261,"ddd")</f>
        <v>Tue</v>
      </c>
      <c r="H261" s="1" t="str">
        <f aca="false">TEXT(A261,"MMM")</f>
        <v>Mar</v>
      </c>
      <c r="I261" s="3" t="n">
        <f aca="false">IF(F261&gt;0,1,IF(F261&lt;0,-1,0))</f>
        <v>1</v>
      </c>
      <c r="J261" s="1" t="n">
        <f aca="false">IF(I261=I260,J260+1,1)</f>
        <v>2</v>
      </c>
      <c r="K261" s="8" t="str">
        <f aca="false">IF(ABS(F261-Statistics!$B$2)&gt;2*Statistics!$B$4, "STRONG","")</f>
        <v/>
      </c>
      <c r="L261" s="8" t="n">
        <f aca="false">IF(K260="STRONG",F264,"")</f>
        <v>-0.0017459835027918</v>
      </c>
      <c r="M261" s="9" t="n">
        <f aca="false">B261-C261</f>
        <v>58.75</v>
      </c>
      <c r="N261" s="1" t="str">
        <f aca="false">IF(M261&gt; Statistics!$B$9, "High", IF(M261&lt; Statistics!$B$10, "Low", "Normal"))</f>
        <v>Normal</v>
      </c>
    </row>
    <row r="262" customFormat="false" ht="12.8" hidden="false" customHeight="false" outlineLevel="0" collapsed="false">
      <c r="A262" s="10" t="n">
        <v>45371.2083333333</v>
      </c>
      <c r="B262" s="5" t="n">
        <v>5297.75</v>
      </c>
      <c r="C262" s="5" t="n">
        <v>5233</v>
      </c>
      <c r="D262" s="5" t="n">
        <v>5286.75</v>
      </c>
      <c r="E262" s="7" t="n">
        <v>1404974</v>
      </c>
      <c r="F262" s="8" t="n">
        <f aca="false">LN(D262/D261)</f>
        <v>0.00854827829674664</v>
      </c>
      <c r="G262" s="1" t="str">
        <f aca="false">TEXT(A262,"ddd")</f>
        <v>Wed</v>
      </c>
      <c r="H262" s="1" t="str">
        <f aca="false">TEXT(A262,"MMM")</f>
        <v>Mar</v>
      </c>
      <c r="I262" s="3" t="n">
        <f aca="false">IF(F262&gt;0,1,IF(F262&lt;0,-1,0))</f>
        <v>1</v>
      </c>
      <c r="J262" s="1" t="n">
        <f aca="false">IF(I262=I261,J261+1,1)</f>
        <v>3</v>
      </c>
      <c r="K262" s="8" t="str">
        <f aca="false">IF(ABS(F262-Statistics!$B$2)&gt;2*Statistics!$B$4, "STRONG","")</f>
        <v/>
      </c>
      <c r="L262" s="8" t="str">
        <f aca="false">IF(K261="STRONG",F265,"")</f>
        <v/>
      </c>
      <c r="M262" s="9" t="n">
        <f aca="false">B262-C262</f>
        <v>64.75</v>
      </c>
      <c r="N262" s="1" t="str">
        <f aca="false">IF(M262&gt; Statistics!$B$9, "High", IF(M262&lt; Statistics!$B$10, "Low", "Normal"))</f>
        <v>Normal</v>
      </c>
    </row>
    <row r="263" customFormat="false" ht="12.8" hidden="false" customHeight="false" outlineLevel="0" collapsed="false">
      <c r="A263" s="10" t="n">
        <v>45372.2083333333</v>
      </c>
      <c r="B263" s="5" t="n">
        <v>5322.75</v>
      </c>
      <c r="C263" s="5" t="n">
        <v>5293.5</v>
      </c>
      <c r="D263" s="5" t="n">
        <v>5302.5</v>
      </c>
      <c r="E263" s="7" t="n">
        <v>1326994</v>
      </c>
      <c r="F263" s="8" t="n">
        <f aca="false">LN(D263/D262)</f>
        <v>0.00297471711674288</v>
      </c>
      <c r="G263" s="1" t="str">
        <f aca="false">TEXT(A263,"ddd")</f>
        <v>Thu</v>
      </c>
      <c r="H263" s="1" t="str">
        <f aca="false">TEXT(A263,"MMM")</f>
        <v>Mar</v>
      </c>
      <c r="I263" s="3" t="n">
        <f aca="false">IF(F263&gt;0,1,IF(F263&lt;0,-1,0))</f>
        <v>1</v>
      </c>
      <c r="J263" s="1" t="n">
        <f aca="false">IF(I263=I262,J262+1,1)</f>
        <v>4</v>
      </c>
      <c r="K263" s="8" t="str">
        <f aca="false">IF(ABS(F263-Statistics!$B$2)&gt;2*Statistics!$B$4, "STRONG","")</f>
        <v/>
      </c>
      <c r="L263" s="8" t="str">
        <f aca="false">IF(K262="STRONG",F266,"")</f>
        <v/>
      </c>
      <c r="M263" s="9" t="n">
        <f aca="false">B263-C263</f>
        <v>29.25</v>
      </c>
      <c r="N263" s="1" t="str">
        <f aca="false">IF(M263&gt; Statistics!$B$9, "High", IF(M263&lt; Statistics!$B$10, "Low", "Normal"))</f>
        <v>Low</v>
      </c>
    </row>
    <row r="264" customFormat="false" ht="12.8" hidden="false" customHeight="false" outlineLevel="0" collapsed="false">
      <c r="A264" s="10" t="n">
        <v>45373.2083333333</v>
      </c>
      <c r="B264" s="5" t="n">
        <v>5311.75</v>
      </c>
      <c r="C264" s="5" t="n">
        <v>5287.75</v>
      </c>
      <c r="D264" s="5" t="n">
        <v>5293.25</v>
      </c>
      <c r="E264" s="7" t="n">
        <v>1162606</v>
      </c>
      <c r="F264" s="8" t="n">
        <f aca="false">LN(D264/D263)</f>
        <v>-0.0017459835027918</v>
      </c>
      <c r="G264" s="1" t="str">
        <f aca="false">TEXT(A264,"ddd")</f>
        <v>Fri</v>
      </c>
      <c r="H264" s="1" t="str">
        <f aca="false">TEXT(A264,"MMM")</f>
        <v>Mar</v>
      </c>
      <c r="I264" s="3" t="n">
        <f aca="false">IF(F264&gt;0,1,IF(F264&lt;0,-1,0))</f>
        <v>-1</v>
      </c>
      <c r="J264" s="1" t="n">
        <f aca="false">IF(I264=I263,J263+1,1)</f>
        <v>1</v>
      </c>
      <c r="K264" s="8" t="str">
        <f aca="false">IF(ABS(F264-Statistics!$B$2)&gt;2*Statistics!$B$4, "STRONG","")</f>
        <v/>
      </c>
      <c r="L264" s="8" t="str">
        <f aca="false">IF(K263="STRONG",F267,"")</f>
        <v/>
      </c>
      <c r="M264" s="9" t="n">
        <f aca="false">B264-C264</f>
        <v>24</v>
      </c>
      <c r="N264" s="1" t="str">
        <f aca="false">IF(M264&gt; Statistics!$B$9, "High", IF(M264&lt; Statistics!$B$10, "Low", "Normal"))</f>
        <v>Low</v>
      </c>
    </row>
    <row r="265" customFormat="false" ht="12.8" hidden="false" customHeight="false" outlineLevel="0" collapsed="false">
      <c r="A265" s="10" t="n">
        <v>45376.2083333333</v>
      </c>
      <c r="B265" s="5" t="n">
        <v>5295</v>
      </c>
      <c r="C265" s="5" t="n">
        <v>5272.5</v>
      </c>
      <c r="D265" s="5" t="n">
        <v>5278.25</v>
      </c>
      <c r="E265" s="7" t="n">
        <v>920608</v>
      </c>
      <c r="F265" s="8" t="n">
        <f aca="false">LN(D265/D264)</f>
        <v>-0.00283782056785331</v>
      </c>
      <c r="G265" s="1" t="str">
        <f aca="false">TEXT(A265,"ddd")</f>
        <v>Mon</v>
      </c>
      <c r="H265" s="1" t="str">
        <f aca="false">TEXT(A265,"MMM")</f>
        <v>Mar</v>
      </c>
      <c r="I265" s="3" t="n">
        <f aca="false">IF(F265&gt;0,1,IF(F265&lt;0,-1,0))</f>
        <v>-1</v>
      </c>
      <c r="J265" s="1" t="n">
        <f aca="false">IF(I265=I264,J264+1,1)</f>
        <v>2</v>
      </c>
      <c r="K265" s="8" t="str">
        <f aca="false">IF(ABS(F265-Statistics!$B$2)&gt;2*Statistics!$B$4, "STRONG","")</f>
        <v/>
      </c>
      <c r="L265" s="8" t="str">
        <f aca="false">IF(K264="STRONG",F268,"")</f>
        <v/>
      </c>
      <c r="M265" s="9" t="n">
        <f aca="false">B265-C265</f>
        <v>22.5</v>
      </c>
      <c r="N265" s="1" t="str">
        <f aca="false">IF(M265&gt; Statistics!$B$9, "High", IF(M265&lt; Statistics!$B$10, "Low", "Normal"))</f>
        <v>Low</v>
      </c>
    </row>
    <row r="266" customFormat="false" ht="12.8" hidden="false" customHeight="false" outlineLevel="0" collapsed="false">
      <c r="A266" s="10" t="n">
        <v>45377.2083333333</v>
      </c>
      <c r="B266" s="5" t="n">
        <v>5300.5</v>
      </c>
      <c r="C266" s="5" t="n">
        <v>5263</v>
      </c>
      <c r="D266" s="5" t="n">
        <v>5265.25</v>
      </c>
      <c r="E266" s="7" t="n">
        <v>1092706</v>
      </c>
      <c r="F266" s="8" t="n">
        <f aca="false">LN(D266/D265)</f>
        <v>-0.00246597554659988</v>
      </c>
      <c r="G266" s="1" t="str">
        <f aca="false">TEXT(A266,"ddd")</f>
        <v>Tue</v>
      </c>
      <c r="H266" s="1" t="str">
        <f aca="false">TEXT(A266,"MMM")</f>
        <v>Mar</v>
      </c>
      <c r="I266" s="3" t="n">
        <f aca="false">IF(F266&gt;0,1,IF(F266&lt;0,-1,0))</f>
        <v>-1</v>
      </c>
      <c r="J266" s="1" t="n">
        <f aca="false">IF(I266=I265,J265+1,1)</f>
        <v>3</v>
      </c>
      <c r="K266" s="8" t="str">
        <f aca="false">IF(ABS(F266-Statistics!$B$2)&gt;2*Statistics!$B$4, "STRONG","")</f>
        <v/>
      </c>
      <c r="L266" s="8" t="str">
        <f aca="false">IF(K265="STRONG",F269,"")</f>
        <v/>
      </c>
      <c r="M266" s="9" t="n">
        <f aca="false">B266-C266</f>
        <v>37.5</v>
      </c>
      <c r="N266" s="1" t="str">
        <f aca="false">IF(M266&gt; Statistics!$B$9, "High", IF(M266&lt; Statistics!$B$10, "Low", "Normal"))</f>
        <v>Normal</v>
      </c>
    </row>
    <row r="267" customFormat="false" ht="12.8" hidden="false" customHeight="false" outlineLevel="0" collapsed="false">
      <c r="A267" s="10" t="n">
        <v>45378.2083333333</v>
      </c>
      <c r="B267" s="5" t="n">
        <v>5313.75</v>
      </c>
      <c r="C267" s="5" t="n">
        <v>5270.75</v>
      </c>
      <c r="D267" s="5" t="n">
        <v>5308.25</v>
      </c>
      <c r="E267" s="7" t="n">
        <v>1487671</v>
      </c>
      <c r="F267" s="8" t="n">
        <f aca="false">LN(D267/D266)</f>
        <v>0.00813358624031067</v>
      </c>
      <c r="G267" s="1" t="str">
        <f aca="false">TEXT(A267,"ddd")</f>
        <v>Wed</v>
      </c>
      <c r="H267" s="1" t="str">
        <f aca="false">TEXT(A267,"MMM")</f>
        <v>Mar</v>
      </c>
      <c r="I267" s="3" t="n">
        <f aca="false">IF(F267&gt;0,1,IF(F267&lt;0,-1,0))</f>
        <v>1</v>
      </c>
      <c r="J267" s="1" t="n">
        <f aca="false">IF(I267=I266,J266+1,1)</f>
        <v>1</v>
      </c>
      <c r="K267" s="8" t="str">
        <f aca="false">IF(ABS(F267-Statistics!$B$2)&gt;2*Statistics!$B$4, "STRONG","")</f>
        <v/>
      </c>
      <c r="L267" s="8" t="str">
        <f aca="false">IF(K266="STRONG",F270,"")</f>
        <v/>
      </c>
      <c r="M267" s="9" t="n">
        <f aca="false">B267-C267</f>
        <v>43</v>
      </c>
      <c r="N267" s="1" t="str">
        <f aca="false">IF(M267&gt; Statistics!$B$9, "High", IF(M267&lt; Statistics!$B$10, "Low", "Normal"))</f>
        <v>Normal</v>
      </c>
    </row>
    <row r="268" customFormat="false" ht="12.8" hidden="false" customHeight="false" outlineLevel="0" collapsed="false">
      <c r="A268" s="10" t="n">
        <v>45379.2083333333</v>
      </c>
      <c r="B268" s="5" t="n">
        <v>5321</v>
      </c>
      <c r="C268" s="5" t="n">
        <v>5301</v>
      </c>
      <c r="D268" s="5" t="n">
        <v>5308.5</v>
      </c>
      <c r="E268" s="7" t="n">
        <v>1317836</v>
      </c>
      <c r="F268" s="8" t="n">
        <f aca="false">LN(D268/D267)</f>
        <v>4.70953917246113E-005</v>
      </c>
      <c r="G268" s="1" t="str">
        <f aca="false">TEXT(A268,"ddd")</f>
        <v>Thu</v>
      </c>
      <c r="H268" s="1" t="str">
        <f aca="false">TEXT(A268,"MMM")</f>
        <v>Mar</v>
      </c>
      <c r="I268" s="3" t="n">
        <f aca="false">IF(F268&gt;0,1,IF(F268&lt;0,-1,0))</f>
        <v>1</v>
      </c>
      <c r="J268" s="1" t="n">
        <f aca="false">IF(I268=I267,J267+1,1)</f>
        <v>2</v>
      </c>
      <c r="K268" s="8" t="str">
        <f aca="false">IF(ABS(F268-Statistics!$B$2)&gt;2*Statistics!$B$4, "STRONG","")</f>
        <v/>
      </c>
      <c r="L268" s="8" t="str">
        <f aca="false">IF(K267="STRONG",F271,"")</f>
        <v/>
      </c>
      <c r="M268" s="9" t="n">
        <f aca="false">B268-C268</f>
        <v>20</v>
      </c>
      <c r="N268" s="1" t="str">
        <f aca="false">IF(M268&gt; Statistics!$B$9, "High", IF(M268&lt; Statistics!$B$10, "Low", "Normal"))</f>
        <v>Low</v>
      </c>
    </row>
    <row r="269" customFormat="false" ht="12.8" hidden="false" customHeight="false" outlineLevel="0" collapsed="false">
      <c r="A269" s="10" t="n">
        <v>45383.2083333333</v>
      </c>
      <c r="B269" s="5" t="n">
        <v>5333.5</v>
      </c>
      <c r="C269" s="5" t="n">
        <v>5282.25</v>
      </c>
      <c r="D269" s="5" t="n">
        <v>5295.25</v>
      </c>
      <c r="E269" s="7" t="n">
        <v>1125234</v>
      </c>
      <c r="F269" s="8" t="n">
        <f aca="false">LN(D269/D268)</f>
        <v>-0.00249911717952007</v>
      </c>
      <c r="G269" s="1" t="str">
        <f aca="false">TEXT(A269,"ddd")</f>
        <v>Mon</v>
      </c>
      <c r="H269" s="1" t="str">
        <f aca="false">TEXT(A269,"MMM")</f>
        <v>Apr</v>
      </c>
      <c r="I269" s="3" t="n">
        <f aca="false">IF(F269&gt;0,1,IF(F269&lt;0,-1,0))</f>
        <v>-1</v>
      </c>
      <c r="J269" s="1" t="n">
        <f aca="false">IF(I269=I268,J268+1,1)</f>
        <v>1</v>
      </c>
      <c r="K269" s="8" t="str">
        <f aca="false">IF(ABS(F269-Statistics!$B$2)&gt;2*Statistics!$B$4, "STRONG","")</f>
        <v/>
      </c>
      <c r="L269" s="8" t="str">
        <f aca="false">IF(K268="STRONG",F272,"")</f>
        <v/>
      </c>
      <c r="M269" s="9" t="n">
        <f aca="false">B269-C269</f>
        <v>51.25</v>
      </c>
      <c r="N269" s="1" t="str">
        <f aca="false">IF(M269&gt; Statistics!$B$9, "High", IF(M269&lt; Statistics!$B$10, "Low", "Normal"))</f>
        <v>Normal</v>
      </c>
    </row>
    <row r="270" customFormat="false" ht="12.8" hidden="false" customHeight="false" outlineLevel="0" collapsed="false">
      <c r="A270" s="10" t="n">
        <v>45384.2083333333</v>
      </c>
      <c r="B270" s="5" t="n">
        <v>5296</v>
      </c>
      <c r="C270" s="5" t="n">
        <v>5235</v>
      </c>
      <c r="D270" s="5" t="n">
        <v>5260.5</v>
      </c>
      <c r="E270" s="7" t="n">
        <v>1426691</v>
      </c>
      <c r="F270" s="8" t="n">
        <f aca="false">LN(D270/D269)</f>
        <v>-0.00658411302576527</v>
      </c>
      <c r="G270" s="1" t="str">
        <f aca="false">TEXT(A270,"ddd")</f>
        <v>Tue</v>
      </c>
      <c r="H270" s="1" t="str">
        <f aca="false">TEXT(A270,"MMM")</f>
        <v>Apr</v>
      </c>
      <c r="I270" s="3" t="n">
        <f aca="false">IF(F270&gt;0,1,IF(F270&lt;0,-1,0))</f>
        <v>-1</v>
      </c>
      <c r="J270" s="1" t="n">
        <f aca="false">IF(I270=I269,J269+1,1)</f>
        <v>2</v>
      </c>
      <c r="K270" s="8" t="str">
        <f aca="false">IF(ABS(F270-Statistics!$B$2)&gt;2*Statistics!$B$4, "STRONG","")</f>
        <v/>
      </c>
      <c r="L270" s="8" t="str">
        <f aca="false">IF(K269="STRONG",F273,"")</f>
        <v/>
      </c>
      <c r="M270" s="9" t="n">
        <f aca="false">B270-C270</f>
        <v>61</v>
      </c>
      <c r="N270" s="1" t="str">
        <f aca="false">IF(M270&gt; Statistics!$B$9, "High", IF(M270&lt; Statistics!$B$10, "Low", "Normal"))</f>
        <v>Normal</v>
      </c>
    </row>
    <row r="271" customFormat="false" ht="12.8" hidden="false" customHeight="false" outlineLevel="0" collapsed="false">
      <c r="A271" s="10" t="n">
        <v>45385.2083333333</v>
      </c>
      <c r="B271" s="5" t="n">
        <v>5280.75</v>
      </c>
      <c r="C271" s="5" t="n">
        <v>5244.5</v>
      </c>
      <c r="D271" s="5" t="n">
        <v>5266.5</v>
      </c>
      <c r="E271" s="7" t="n">
        <v>1402981</v>
      </c>
      <c r="F271" s="8" t="n">
        <f aca="false">LN(D271/D270)</f>
        <v>0.00113992602825411</v>
      </c>
      <c r="G271" s="1" t="str">
        <f aca="false">TEXT(A271,"ddd")</f>
        <v>Wed</v>
      </c>
      <c r="H271" s="1" t="str">
        <f aca="false">TEXT(A271,"MMM")</f>
        <v>Apr</v>
      </c>
      <c r="I271" s="3" t="n">
        <f aca="false">IF(F271&gt;0,1,IF(F271&lt;0,-1,0))</f>
        <v>1</v>
      </c>
      <c r="J271" s="1" t="n">
        <f aca="false">IF(I271=I270,J270+1,1)</f>
        <v>1</v>
      </c>
      <c r="K271" s="8" t="str">
        <f aca="false">IF(ABS(F271-Statistics!$B$2)&gt;2*Statistics!$B$4, "STRONG","")</f>
        <v/>
      </c>
      <c r="L271" s="8" t="str">
        <f aca="false">IF(K270="STRONG",F274,"")</f>
        <v/>
      </c>
      <c r="M271" s="9" t="n">
        <f aca="false">B271-C271</f>
        <v>36.25</v>
      </c>
      <c r="N271" s="1" t="str">
        <f aca="false">IF(M271&gt; Statistics!$B$9, "High", IF(M271&lt; Statistics!$B$10, "Low", "Normal"))</f>
        <v>Low</v>
      </c>
    </row>
    <row r="272" customFormat="false" ht="12.8" hidden="false" customHeight="false" outlineLevel="0" collapsed="false">
      <c r="A272" s="10" t="n">
        <v>45386.2083333333</v>
      </c>
      <c r="B272" s="5" t="n">
        <v>5308.5</v>
      </c>
      <c r="C272" s="5" t="n">
        <v>5192.5</v>
      </c>
      <c r="D272" s="5" t="n">
        <v>5197.25</v>
      </c>
      <c r="E272" s="7" t="n">
        <v>1941274</v>
      </c>
      <c r="F272" s="8" t="n">
        <f aca="false">LN(D272/D271)</f>
        <v>-0.0132363657493731</v>
      </c>
      <c r="G272" s="1" t="str">
        <f aca="false">TEXT(A272,"ddd")</f>
        <v>Thu</v>
      </c>
      <c r="H272" s="1" t="str">
        <f aca="false">TEXT(A272,"MMM")</f>
        <v>Apr</v>
      </c>
      <c r="I272" s="3" t="n">
        <f aca="false">IF(F272&gt;0,1,IF(F272&lt;0,-1,0))</f>
        <v>-1</v>
      </c>
      <c r="J272" s="1" t="n">
        <f aca="false">IF(I272=I271,J271+1,1)</f>
        <v>1</v>
      </c>
      <c r="K272" s="8" t="str">
        <f aca="false">IF(ABS(F272-Statistics!$B$2)&gt;2*Statistics!$B$4, "STRONG","")</f>
        <v/>
      </c>
      <c r="L272" s="8" t="str">
        <f aca="false">IF(K271="STRONG",F275,"")</f>
        <v/>
      </c>
      <c r="M272" s="9" t="n">
        <f aca="false">B272-C272</f>
        <v>116</v>
      </c>
      <c r="N272" s="1" t="str">
        <f aca="false">IF(M272&gt; Statistics!$B$9, "High", IF(M272&lt; Statistics!$B$10, "Low", "Normal"))</f>
        <v>High</v>
      </c>
    </row>
    <row r="273" customFormat="false" ht="12.8" hidden="false" customHeight="false" outlineLevel="0" collapsed="false">
      <c r="A273" s="10" t="n">
        <v>45387.2083333333</v>
      </c>
      <c r="B273" s="5" t="n">
        <v>5272.5</v>
      </c>
      <c r="C273" s="5" t="n">
        <v>5191.5</v>
      </c>
      <c r="D273" s="5" t="n">
        <v>5253</v>
      </c>
      <c r="E273" s="7" t="n">
        <v>1908306</v>
      </c>
      <c r="F273" s="8" t="n">
        <f aca="false">LN(D273/D272)</f>
        <v>0.0106697024267379</v>
      </c>
      <c r="G273" s="1" t="str">
        <f aca="false">TEXT(A273,"ddd")</f>
        <v>Fri</v>
      </c>
      <c r="H273" s="1" t="str">
        <f aca="false">TEXT(A273,"MMM")</f>
        <v>Apr</v>
      </c>
      <c r="I273" s="3" t="n">
        <f aca="false">IF(F273&gt;0,1,IF(F273&lt;0,-1,0))</f>
        <v>1</v>
      </c>
      <c r="J273" s="1" t="n">
        <f aca="false">IF(I273=I272,J272+1,1)</f>
        <v>1</v>
      </c>
      <c r="K273" s="8" t="str">
        <f aca="false">IF(ABS(F273-Statistics!$B$2)&gt;2*Statistics!$B$4, "STRONG","")</f>
        <v/>
      </c>
      <c r="L273" s="8" t="str">
        <f aca="false">IF(K272="STRONG",F276,"")</f>
        <v/>
      </c>
      <c r="M273" s="9" t="n">
        <f aca="false">B273-C273</f>
        <v>81</v>
      </c>
      <c r="N273" s="1" t="str">
        <f aca="false">IF(M273&gt; Statistics!$B$9, "High", IF(M273&lt; Statistics!$B$10, "Low", "Normal"))</f>
        <v>High</v>
      </c>
    </row>
    <row r="274" customFormat="false" ht="12.8" hidden="false" customHeight="false" outlineLevel="0" collapsed="false">
      <c r="A274" s="10" t="n">
        <v>45390.2083333333</v>
      </c>
      <c r="B274" s="5" t="n">
        <v>5269.25</v>
      </c>
      <c r="C274" s="5" t="n">
        <v>5236.5</v>
      </c>
      <c r="D274" s="5" t="n">
        <v>5253.25</v>
      </c>
      <c r="E274" s="7" t="n">
        <v>1167648</v>
      </c>
      <c r="F274" s="8" t="n">
        <f aca="false">LN(D274/D273)</f>
        <v>4.75907198186041E-005</v>
      </c>
      <c r="G274" s="1" t="str">
        <f aca="false">TEXT(A274,"ddd")</f>
        <v>Mon</v>
      </c>
      <c r="H274" s="1" t="str">
        <f aca="false">TEXT(A274,"MMM")</f>
        <v>Apr</v>
      </c>
      <c r="I274" s="3" t="n">
        <f aca="false">IF(F274&gt;0,1,IF(F274&lt;0,-1,0))</f>
        <v>1</v>
      </c>
      <c r="J274" s="1" t="n">
        <f aca="false">IF(I274=I273,J273+1,1)</f>
        <v>2</v>
      </c>
      <c r="K274" s="8" t="str">
        <f aca="false">IF(ABS(F274-Statistics!$B$2)&gt;2*Statistics!$B$4, "STRONG","")</f>
        <v/>
      </c>
      <c r="L274" s="8" t="str">
        <f aca="false">IF(K273="STRONG",F277,"")</f>
        <v/>
      </c>
      <c r="M274" s="9" t="n">
        <f aca="false">B274-C274</f>
        <v>32.75</v>
      </c>
      <c r="N274" s="1" t="str">
        <f aca="false">IF(M274&gt; Statistics!$B$9, "High", IF(M274&lt; Statistics!$B$10, "Low", "Normal"))</f>
        <v>Low</v>
      </c>
    </row>
    <row r="275" customFormat="false" ht="12.8" hidden="false" customHeight="false" outlineLevel="0" collapsed="false">
      <c r="A275" s="10" t="n">
        <v>45391.2083333333</v>
      </c>
      <c r="B275" s="5" t="n">
        <v>5274.25</v>
      </c>
      <c r="C275" s="5" t="n">
        <v>5208.25</v>
      </c>
      <c r="D275" s="5" t="n">
        <v>5260.25</v>
      </c>
      <c r="E275" s="7" t="n">
        <v>1651973</v>
      </c>
      <c r="F275" s="8" t="n">
        <f aca="false">LN(D275/D274)</f>
        <v>0.00133162144564153</v>
      </c>
      <c r="G275" s="1" t="str">
        <f aca="false">TEXT(A275,"ddd")</f>
        <v>Tue</v>
      </c>
      <c r="H275" s="1" t="str">
        <f aca="false">TEXT(A275,"MMM")</f>
        <v>Apr</v>
      </c>
      <c r="I275" s="3" t="n">
        <f aca="false">IF(F275&gt;0,1,IF(F275&lt;0,-1,0))</f>
        <v>1</v>
      </c>
      <c r="J275" s="1" t="n">
        <f aca="false">IF(I275=I274,J274+1,1)</f>
        <v>3</v>
      </c>
      <c r="K275" s="8" t="str">
        <f aca="false">IF(ABS(F275-Statistics!$B$2)&gt;2*Statistics!$B$4, "STRONG","")</f>
        <v/>
      </c>
      <c r="L275" s="8" t="str">
        <f aca="false">IF(K274="STRONG",F278,"")</f>
        <v/>
      </c>
      <c r="M275" s="9" t="n">
        <f aca="false">B275-C275</f>
        <v>66</v>
      </c>
      <c r="N275" s="1" t="str">
        <f aca="false">IF(M275&gt; Statistics!$B$9, "High", IF(M275&lt; Statistics!$B$10, "Low", "Normal"))</f>
        <v>Normal</v>
      </c>
    </row>
    <row r="276" customFormat="false" ht="12.8" hidden="false" customHeight="false" outlineLevel="0" collapsed="false">
      <c r="A276" s="10" t="n">
        <v>45392.2083333333</v>
      </c>
      <c r="B276" s="5" t="n">
        <v>5285</v>
      </c>
      <c r="C276" s="5" t="n">
        <v>5176.5</v>
      </c>
      <c r="D276" s="5" t="n">
        <v>5207.75</v>
      </c>
      <c r="E276" s="7" t="n">
        <v>2369864</v>
      </c>
      <c r="F276" s="8" t="n">
        <f aca="false">LN(D276/D275)</f>
        <v>-0.0100306534553975</v>
      </c>
      <c r="G276" s="1" t="str">
        <f aca="false">TEXT(A276,"ddd")</f>
        <v>Wed</v>
      </c>
      <c r="H276" s="1" t="str">
        <f aca="false">TEXT(A276,"MMM")</f>
        <v>Apr</v>
      </c>
      <c r="I276" s="3" t="n">
        <f aca="false">IF(F276&gt;0,1,IF(F276&lt;0,-1,0))</f>
        <v>-1</v>
      </c>
      <c r="J276" s="1" t="n">
        <f aca="false">IF(I276=I275,J275+1,1)</f>
        <v>1</v>
      </c>
      <c r="K276" s="8" t="str">
        <f aca="false">IF(ABS(F276-Statistics!$B$2)&gt;2*Statistics!$B$4, "STRONG","")</f>
        <v/>
      </c>
      <c r="L276" s="8" t="str">
        <f aca="false">IF(K275="STRONG",F279,"")</f>
        <v/>
      </c>
      <c r="M276" s="9" t="n">
        <f aca="false">B276-C276</f>
        <v>108.5</v>
      </c>
      <c r="N276" s="1" t="str">
        <f aca="false">IF(M276&gt; Statistics!$B$9, "High", IF(M276&lt; Statistics!$B$10, "Low", "Normal"))</f>
        <v>High</v>
      </c>
    </row>
    <row r="277" customFormat="false" ht="12.8" hidden="false" customHeight="false" outlineLevel="0" collapsed="false">
      <c r="A277" s="10" t="n">
        <v>45393.2083333333</v>
      </c>
      <c r="B277" s="5" t="n">
        <v>5257.5</v>
      </c>
      <c r="C277" s="5" t="n">
        <v>5173.5</v>
      </c>
      <c r="D277" s="5" t="n">
        <v>5243.25</v>
      </c>
      <c r="E277" s="7" t="n">
        <v>1762470</v>
      </c>
      <c r="F277" s="8" t="n">
        <f aca="false">LN(D277/D276)</f>
        <v>0.00679363439618013</v>
      </c>
      <c r="G277" s="1" t="str">
        <f aca="false">TEXT(A277,"ddd")</f>
        <v>Thu</v>
      </c>
      <c r="H277" s="1" t="str">
        <f aca="false">TEXT(A277,"MMM")</f>
        <v>Apr</v>
      </c>
      <c r="I277" s="3" t="n">
        <f aca="false">IF(F277&gt;0,1,IF(F277&lt;0,-1,0))</f>
        <v>1</v>
      </c>
      <c r="J277" s="1" t="n">
        <f aca="false">IF(I277=I276,J276+1,1)</f>
        <v>1</v>
      </c>
      <c r="K277" s="8" t="str">
        <f aca="false">IF(ABS(F277-Statistics!$B$2)&gt;2*Statistics!$B$4, "STRONG","")</f>
        <v/>
      </c>
      <c r="L277" s="8" t="str">
        <f aca="false">IF(K276="STRONG",F280,"")</f>
        <v/>
      </c>
      <c r="M277" s="9" t="n">
        <f aca="false">B277-C277</f>
        <v>84</v>
      </c>
      <c r="N277" s="1" t="str">
        <f aca="false">IF(M277&gt; Statistics!$B$9, "High", IF(M277&lt; Statistics!$B$10, "Low", "Normal"))</f>
        <v>High</v>
      </c>
    </row>
    <row r="278" customFormat="false" ht="12.8" hidden="false" customHeight="false" outlineLevel="0" collapsed="false">
      <c r="A278" s="10" t="n">
        <v>45394.2083333333</v>
      </c>
      <c r="B278" s="5" t="n">
        <v>5248.75</v>
      </c>
      <c r="C278" s="5" t="n">
        <v>5150</v>
      </c>
      <c r="D278" s="5" t="n">
        <v>5167.5</v>
      </c>
      <c r="E278" s="7" t="n">
        <v>2005106</v>
      </c>
      <c r="F278" s="8" t="n">
        <f aca="false">LN(D278/D277)</f>
        <v>-0.0145525225042809</v>
      </c>
      <c r="G278" s="1" t="str">
        <f aca="false">TEXT(A278,"ddd")</f>
        <v>Fri</v>
      </c>
      <c r="H278" s="1" t="str">
        <f aca="false">TEXT(A278,"MMM")</f>
        <v>Apr</v>
      </c>
      <c r="I278" s="3" t="n">
        <f aca="false">IF(F278&gt;0,1,IF(F278&lt;0,-1,0))</f>
        <v>-1</v>
      </c>
      <c r="J278" s="1" t="n">
        <f aca="false">IF(I278=I277,J277+1,1)</f>
        <v>1</v>
      </c>
      <c r="K278" s="8" t="str">
        <f aca="false">IF(ABS(F278-Statistics!$B$2)&gt;2*Statistics!$B$4, "STRONG","")</f>
        <v/>
      </c>
      <c r="L278" s="8" t="str">
        <f aca="false">IF(K277="STRONG",F281,"")</f>
        <v/>
      </c>
      <c r="M278" s="9" t="n">
        <f aca="false">B278-C278</f>
        <v>98.75</v>
      </c>
      <c r="N278" s="1" t="str">
        <f aca="false">IF(M278&gt; Statistics!$B$9, "High", IF(M278&lt; Statistics!$B$10, "Low", "Normal"))</f>
        <v>High</v>
      </c>
    </row>
    <row r="279" customFormat="false" ht="12.8" hidden="false" customHeight="false" outlineLevel="0" collapsed="false">
      <c r="A279" s="10" t="n">
        <v>45397.2083333333</v>
      </c>
      <c r="B279" s="5" t="n">
        <v>5213.25</v>
      </c>
      <c r="C279" s="5" t="n">
        <v>5094</v>
      </c>
      <c r="D279" s="5" t="n">
        <v>5104</v>
      </c>
      <c r="E279" s="7" t="n">
        <v>2226105</v>
      </c>
      <c r="F279" s="8" t="n">
        <f aca="false">LN(D279/D278)</f>
        <v>-0.0123644665312976</v>
      </c>
      <c r="G279" s="1" t="str">
        <f aca="false">TEXT(A279,"ddd")</f>
        <v>Mon</v>
      </c>
      <c r="H279" s="1" t="str">
        <f aca="false">TEXT(A279,"MMM")</f>
        <v>Apr</v>
      </c>
      <c r="I279" s="3" t="n">
        <f aca="false">IF(F279&gt;0,1,IF(F279&lt;0,-1,0))</f>
        <v>-1</v>
      </c>
      <c r="J279" s="1" t="n">
        <f aca="false">IF(I279=I278,J278+1,1)</f>
        <v>2</v>
      </c>
      <c r="K279" s="8" t="str">
        <f aca="false">IF(ABS(F279-Statistics!$B$2)&gt;2*Statistics!$B$4, "STRONG","")</f>
        <v/>
      </c>
      <c r="L279" s="8" t="str">
        <f aca="false">IF(K278="STRONG",F282,"")</f>
        <v/>
      </c>
      <c r="M279" s="9" t="n">
        <f aca="false">B279-C279</f>
        <v>119.25</v>
      </c>
      <c r="N279" s="1" t="str">
        <f aca="false">IF(M279&gt; Statistics!$B$9, "High", IF(M279&lt; Statistics!$B$10, "Low", "Normal"))</f>
        <v>High</v>
      </c>
    </row>
    <row r="280" customFormat="false" ht="12.8" hidden="false" customHeight="false" outlineLevel="0" collapsed="false">
      <c r="A280" s="10" t="n">
        <v>45398.2083333333</v>
      </c>
      <c r="B280" s="5" t="n">
        <v>5123.25</v>
      </c>
      <c r="C280" s="5" t="n">
        <v>5078.75</v>
      </c>
      <c r="D280" s="5" t="n">
        <v>5092.5</v>
      </c>
      <c r="E280" s="7" t="n">
        <v>2098015</v>
      </c>
      <c r="F280" s="8" t="n">
        <f aca="false">LN(D280/D279)</f>
        <v>-0.00225567692366491</v>
      </c>
      <c r="G280" s="1" t="str">
        <f aca="false">TEXT(A280,"ddd")</f>
        <v>Tue</v>
      </c>
      <c r="H280" s="1" t="str">
        <f aca="false">TEXT(A280,"MMM")</f>
        <v>Apr</v>
      </c>
      <c r="I280" s="3" t="n">
        <f aca="false">IF(F280&gt;0,1,IF(F280&lt;0,-1,0))</f>
        <v>-1</v>
      </c>
      <c r="J280" s="1" t="n">
        <f aca="false">IF(I280=I279,J279+1,1)</f>
        <v>3</v>
      </c>
      <c r="K280" s="8" t="str">
        <f aca="false">IF(ABS(F280-Statistics!$B$2)&gt;2*Statistics!$B$4, "STRONG","")</f>
        <v/>
      </c>
      <c r="L280" s="8" t="str">
        <f aca="false">IF(K279="STRONG",F283,"")</f>
        <v/>
      </c>
      <c r="M280" s="9" t="n">
        <f aca="false">B280-C280</f>
        <v>44.5</v>
      </c>
      <c r="N280" s="1" t="str">
        <f aca="false">IF(M280&gt; Statistics!$B$9, "High", IF(M280&lt; Statistics!$B$10, "Low", "Normal"))</f>
        <v>Normal</v>
      </c>
    </row>
    <row r="281" customFormat="false" ht="12.8" hidden="false" customHeight="false" outlineLevel="0" collapsed="false">
      <c r="A281" s="10" t="n">
        <v>45399.2083333333</v>
      </c>
      <c r="B281" s="5" t="n">
        <v>5120.5</v>
      </c>
      <c r="C281" s="5" t="n">
        <v>5047</v>
      </c>
      <c r="D281" s="5" t="n">
        <v>5062.25</v>
      </c>
      <c r="E281" s="7" t="n">
        <v>1928645</v>
      </c>
      <c r="F281" s="8" t="n">
        <f aca="false">LN(D281/D280)</f>
        <v>-0.00595782062158213</v>
      </c>
      <c r="G281" s="1" t="str">
        <f aca="false">TEXT(A281,"ddd")</f>
        <v>Wed</v>
      </c>
      <c r="H281" s="1" t="str">
        <f aca="false">TEXT(A281,"MMM")</f>
        <v>Apr</v>
      </c>
      <c r="I281" s="3" t="n">
        <f aca="false">IF(F281&gt;0,1,IF(F281&lt;0,-1,0))</f>
        <v>-1</v>
      </c>
      <c r="J281" s="1" t="n">
        <f aca="false">IF(I281=I280,J280+1,1)</f>
        <v>4</v>
      </c>
      <c r="K281" s="8" t="str">
        <f aca="false">IF(ABS(F281-Statistics!$B$2)&gt;2*Statistics!$B$4, "STRONG","")</f>
        <v/>
      </c>
      <c r="L281" s="8" t="str">
        <f aca="false">IF(K280="STRONG",F284,"")</f>
        <v/>
      </c>
      <c r="M281" s="9" t="n">
        <f aca="false">B281-C281</f>
        <v>73.5</v>
      </c>
      <c r="N281" s="1" t="str">
        <f aca="false">IF(M281&gt; Statistics!$B$9, "High", IF(M281&lt; Statistics!$B$10, "Low", "Normal"))</f>
        <v>High</v>
      </c>
    </row>
    <row r="282" customFormat="false" ht="12.8" hidden="false" customHeight="false" outlineLevel="0" collapsed="false">
      <c r="A282" s="10" t="n">
        <v>45400.2083333333</v>
      </c>
      <c r="B282" s="5" t="n">
        <v>5095.25</v>
      </c>
      <c r="C282" s="5" t="n">
        <v>5038.5</v>
      </c>
      <c r="D282" s="5" t="n">
        <v>5049</v>
      </c>
      <c r="E282" s="7" t="n">
        <v>1701401</v>
      </c>
      <c r="F282" s="8" t="n">
        <f aca="false">LN(D282/D281)</f>
        <v>-0.00262084462046302</v>
      </c>
      <c r="G282" s="1" t="str">
        <f aca="false">TEXT(A282,"ddd")</f>
        <v>Thu</v>
      </c>
      <c r="H282" s="1" t="str">
        <f aca="false">TEXT(A282,"MMM")</f>
        <v>Apr</v>
      </c>
      <c r="I282" s="3" t="n">
        <f aca="false">IF(F282&gt;0,1,IF(F282&lt;0,-1,0))</f>
        <v>-1</v>
      </c>
      <c r="J282" s="1" t="n">
        <f aca="false">IF(I282=I281,J281+1,1)</f>
        <v>5</v>
      </c>
      <c r="K282" s="8" t="str">
        <f aca="false">IF(ABS(F282-Statistics!$B$2)&gt;2*Statistics!$B$4, "STRONG","")</f>
        <v/>
      </c>
      <c r="L282" s="8" t="str">
        <f aca="false">IF(K281="STRONG",F285,"")</f>
        <v/>
      </c>
      <c r="M282" s="9" t="n">
        <f aca="false">B282-C282</f>
        <v>56.75</v>
      </c>
      <c r="N282" s="1" t="str">
        <f aca="false">IF(M282&gt; Statistics!$B$9, "High", IF(M282&lt; Statistics!$B$10, "Low", "Normal"))</f>
        <v>Normal</v>
      </c>
    </row>
    <row r="283" customFormat="false" ht="12.8" hidden="false" customHeight="false" outlineLevel="0" collapsed="false">
      <c r="A283" s="10" t="n">
        <v>45401.2083333333</v>
      </c>
      <c r="B283" s="5" t="n">
        <v>5058</v>
      </c>
      <c r="C283" s="5" t="n">
        <v>4963.5</v>
      </c>
      <c r="D283" s="5" t="n">
        <v>5003.75</v>
      </c>
      <c r="E283" s="7" t="n">
        <v>2357143</v>
      </c>
      <c r="F283" s="8" t="n">
        <f aca="false">LN(D283/D282)</f>
        <v>-0.00900257255213238</v>
      </c>
      <c r="G283" s="1" t="str">
        <f aca="false">TEXT(A283,"ddd")</f>
        <v>Fri</v>
      </c>
      <c r="H283" s="1" t="str">
        <f aca="false">TEXT(A283,"MMM")</f>
        <v>Apr</v>
      </c>
      <c r="I283" s="3" t="n">
        <f aca="false">IF(F283&gt;0,1,IF(F283&lt;0,-1,0))</f>
        <v>-1</v>
      </c>
      <c r="J283" s="1" t="n">
        <f aca="false">IF(I283=I282,J282+1,1)</f>
        <v>6</v>
      </c>
      <c r="K283" s="8" t="str">
        <f aca="false">IF(ABS(F283-Statistics!$B$2)&gt;2*Statistics!$B$4, "STRONG","")</f>
        <v/>
      </c>
      <c r="L283" s="8" t="str">
        <f aca="false">IF(K282="STRONG",F286,"")</f>
        <v/>
      </c>
      <c r="M283" s="9" t="n">
        <f aca="false">B283-C283</f>
        <v>94.5</v>
      </c>
      <c r="N283" s="1" t="str">
        <f aca="false">IF(M283&gt; Statistics!$B$9, "High", IF(M283&lt; Statistics!$B$10, "Low", "Normal"))</f>
        <v>High</v>
      </c>
    </row>
    <row r="284" customFormat="false" ht="12.8" hidden="false" customHeight="false" outlineLevel="0" collapsed="false">
      <c r="A284" s="10" t="n">
        <v>45404.2083333333</v>
      </c>
      <c r="B284" s="5" t="n">
        <v>5076.75</v>
      </c>
      <c r="C284" s="5" t="n">
        <v>5006</v>
      </c>
      <c r="D284" s="5" t="n">
        <v>5047.5</v>
      </c>
      <c r="E284" s="7" t="n">
        <v>1584393</v>
      </c>
      <c r="F284" s="8" t="n">
        <f aca="false">LN(D284/D283)</f>
        <v>0.00870543988020908</v>
      </c>
      <c r="G284" s="1" t="str">
        <f aca="false">TEXT(A284,"ddd")</f>
        <v>Mon</v>
      </c>
      <c r="H284" s="1" t="str">
        <f aca="false">TEXT(A284,"MMM")</f>
        <v>Apr</v>
      </c>
      <c r="I284" s="3" t="n">
        <f aca="false">IF(F284&gt;0,1,IF(F284&lt;0,-1,0))</f>
        <v>1</v>
      </c>
      <c r="J284" s="1" t="n">
        <f aca="false">IF(I284=I283,J283+1,1)</f>
        <v>1</v>
      </c>
      <c r="K284" s="8" t="str">
        <f aca="false">IF(ABS(F284-Statistics!$B$2)&gt;2*Statistics!$B$4, "STRONG","")</f>
        <v/>
      </c>
      <c r="L284" s="8" t="str">
        <f aca="false">IF(K283="STRONG",F287,"")</f>
        <v/>
      </c>
      <c r="M284" s="9" t="n">
        <f aca="false">B284-C284</f>
        <v>70.75</v>
      </c>
      <c r="N284" s="1" t="str">
        <f aca="false">IF(M284&gt; Statistics!$B$9, "High", IF(M284&lt; Statistics!$B$10, "Low", "Normal"))</f>
        <v>Normal</v>
      </c>
    </row>
    <row r="285" customFormat="false" ht="12.8" hidden="false" customHeight="false" outlineLevel="0" collapsed="false">
      <c r="A285" s="10" t="n">
        <v>45405.2083333333</v>
      </c>
      <c r="B285" s="5" t="n">
        <v>5113.5</v>
      </c>
      <c r="C285" s="5" t="n">
        <v>5037.75</v>
      </c>
      <c r="D285" s="5" t="n">
        <v>5106.5</v>
      </c>
      <c r="E285" s="7" t="n">
        <v>1357493</v>
      </c>
      <c r="F285" s="8" t="n">
        <f aca="false">LN(D285/D284)</f>
        <v>0.011621166831161</v>
      </c>
      <c r="G285" s="1" t="str">
        <f aca="false">TEXT(A285,"ddd")</f>
        <v>Tue</v>
      </c>
      <c r="H285" s="1" t="str">
        <f aca="false">TEXT(A285,"MMM")</f>
        <v>Apr</v>
      </c>
      <c r="I285" s="3" t="n">
        <f aca="false">IF(F285&gt;0,1,IF(F285&lt;0,-1,0))</f>
        <v>1</v>
      </c>
      <c r="J285" s="1" t="n">
        <f aca="false">IF(I285=I284,J284+1,1)</f>
        <v>2</v>
      </c>
      <c r="K285" s="8" t="str">
        <f aca="false">IF(ABS(F285-Statistics!$B$2)&gt;2*Statistics!$B$4, "STRONG","")</f>
        <v/>
      </c>
      <c r="L285" s="8" t="str">
        <f aca="false">IF(K284="STRONG",F288,"")</f>
        <v/>
      </c>
      <c r="M285" s="9" t="n">
        <f aca="false">B285-C285</f>
        <v>75.75</v>
      </c>
      <c r="N285" s="1" t="str">
        <f aca="false">IF(M285&gt; Statistics!$B$9, "High", IF(M285&lt; Statistics!$B$10, "Low", "Normal"))</f>
        <v>High</v>
      </c>
    </row>
    <row r="286" customFormat="false" ht="12.8" hidden="false" customHeight="false" outlineLevel="0" collapsed="false">
      <c r="A286" s="10" t="n">
        <v>45406.2083333333</v>
      </c>
      <c r="B286" s="5" t="n">
        <v>5128.75</v>
      </c>
      <c r="C286" s="5" t="n">
        <v>5072.25</v>
      </c>
      <c r="D286" s="5" t="n">
        <v>5107.5</v>
      </c>
      <c r="E286" s="7" t="n">
        <v>1512469</v>
      </c>
      <c r="F286" s="8" t="n">
        <f aca="false">LN(D286/D285)</f>
        <v>0.000195809673623523</v>
      </c>
      <c r="G286" s="1" t="str">
        <f aca="false">TEXT(A286,"ddd")</f>
        <v>Wed</v>
      </c>
      <c r="H286" s="1" t="str">
        <f aca="false">TEXT(A286,"MMM")</f>
        <v>Apr</v>
      </c>
      <c r="I286" s="3" t="n">
        <f aca="false">IF(F286&gt;0,1,IF(F286&lt;0,-1,0))</f>
        <v>1</v>
      </c>
      <c r="J286" s="1" t="n">
        <f aca="false">IF(I286=I285,J285+1,1)</f>
        <v>3</v>
      </c>
      <c r="K286" s="8" t="str">
        <f aca="false">IF(ABS(F286-Statistics!$B$2)&gt;2*Statistics!$B$4, "STRONG","")</f>
        <v/>
      </c>
      <c r="L286" s="8" t="str">
        <f aca="false">IF(K285="STRONG",F289,"")</f>
        <v/>
      </c>
      <c r="M286" s="9" t="n">
        <f aca="false">B286-C286</f>
        <v>56.5</v>
      </c>
      <c r="N286" s="1" t="str">
        <f aca="false">IF(M286&gt; Statistics!$B$9, "High", IF(M286&lt; Statistics!$B$10, "Low", "Normal"))</f>
        <v>Normal</v>
      </c>
    </row>
    <row r="287" customFormat="false" ht="12.8" hidden="false" customHeight="false" outlineLevel="0" collapsed="false">
      <c r="A287" s="10" t="n">
        <v>45407.2083333333</v>
      </c>
      <c r="B287" s="5" t="n">
        <v>5132.75</v>
      </c>
      <c r="C287" s="5" t="n">
        <v>5022.25</v>
      </c>
      <c r="D287" s="5" t="n">
        <v>5082.25</v>
      </c>
      <c r="E287" s="7" t="n">
        <v>1887635</v>
      </c>
      <c r="F287" s="8" t="n">
        <f aca="false">LN(D287/D286)</f>
        <v>-0.00495597079060358</v>
      </c>
      <c r="G287" s="1" t="str">
        <f aca="false">TEXT(A287,"ddd")</f>
        <v>Thu</v>
      </c>
      <c r="H287" s="1" t="str">
        <f aca="false">TEXT(A287,"MMM")</f>
        <v>Apr</v>
      </c>
      <c r="I287" s="3" t="n">
        <f aca="false">IF(F287&gt;0,1,IF(F287&lt;0,-1,0))</f>
        <v>-1</v>
      </c>
      <c r="J287" s="1" t="n">
        <f aca="false">IF(I287=I286,J286+1,1)</f>
        <v>1</v>
      </c>
      <c r="K287" s="8" t="str">
        <f aca="false">IF(ABS(F287-Statistics!$B$2)&gt;2*Statistics!$B$4, "STRONG","")</f>
        <v/>
      </c>
      <c r="L287" s="8" t="str">
        <f aca="false">IF(K286="STRONG",F290,"")</f>
        <v/>
      </c>
      <c r="M287" s="9" t="n">
        <f aca="false">B287-C287</f>
        <v>110.5</v>
      </c>
      <c r="N287" s="1" t="str">
        <f aca="false">IF(M287&gt; Statistics!$B$9, "High", IF(M287&lt; Statistics!$B$10, "Low", "Normal"))</f>
        <v>High</v>
      </c>
    </row>
    <row r="288" customFormat="false" ht="12.8" hidden="false" customHeight="false" outlineLevel="0" collapsed="false">
      <c r="A288" s="10" t="n">
        <v>45408.2083333333</v>
      </c>
      <c r="B288" s="5" t="n">
        <v>5146.5</v>
      </c>
      <c r="C288" s="5" t="n">
        <v>5104.5</v>
      </c>
      <c r="D288" s="5" t="n">
        <v>5131.5</v>
      </c>
      <c r="E288" s="7" t="n">
        <v>1455855</v>
      </c>
      <c r="F288" s="8" t="n">
        <f aca="false">LN(D288/D287)</f>
        <v>0.00964393718459546</v>
      </c>
      <c r="G288" s="1" t="str">
        <f aca="false">TEXT(A288,"ddd")</f>
        <v>Fri</v>
      </c>
      <c r="H288" s="1" t="str">
        <f aca="false">TEXT(A288,"MMM")</f>
        <v>Apr</v>
      </c>
      <c r="I288" s="3" t="n">
        <f aca="false">IF(F288&gt;0,1,IF(F288&lt;0,-1,0))</f>
        <v>1</v>
      </c>
      <c r="J288" s="1" t="n">
        <f aca="false">IF(I288=I287,J287+1,1)</f>
        <v>1</v>
      </c>
      <c r="K288" s="8" t="str">
        <f aca="false">IF(ABS(F288-Statistics!$B$2)&gt;2*Statistics!$B$4, "STRONG","")</f>
        <v/>
      </c>
      <c r="L288" s="8" t="str">
        <f aca="false">IF(K287="STRONG",F291,"")</f>
        <v/>
      </c>
      <c r="M288" s="9" t="n">
        <f aca="false">B288-C288</f>
        <v>42</v>
      </c>
      <c r="N288" s="1" t="str">
        <f aca="false">IF(M288&gt; Statistics!$B$9, "High", IF(M288&lt; Statistics!$B$10, "Low", "Normal"))</f>
        <v>Normal</v>
      </c>
    </row>
    <row r="289" customFormat="false" ht="12.8" hidden="false" customHeight="false" outlineLevel="0" collapsed="false">
      <c r="A289" s="10" t="n">
        <v>45411.2083333333</v>
      </c>
      <c r="B289" s="5" t="n">
        <v>5154.25</v>
      </c>
      <c r="C289" s="5" t="n">
        <v>5118.75</v>
      </c>
      <c r="D289" s="5" t="n">
        <v>5147</v>
      </c>
      <c r="E289" s="7" t="n">
        <v>1163440</v>
      </c>
      <c r="F289" s="8" t="n">
        <f aca="false">LN(D289/D288)</f>
        <v>0.00301600656698552</v>
      </c>
      <c r="G289" s="1" t="str">
        <f aca="false">TEXT(A289,"ddd")</f>
        <v>Mon</v>
      </c>
      <c r="H289" s="1" t="str">
        <f aca="false">TEXT(A289,"MMM")</f>
        <v>Apr</v>
      </c>
      <c r="I289" s="3" t="n">
        <f aca="false">IF(F289&gt;0,1,IF(F289&lt;0,-1,0))</f>
        <v>1</v>
      </c>
      <c r="J289" s="1" t="n">
        <f aca="false">IF(I289=I288,J288+1,1)</f>
        <v>2</v>
      </c>
      <c r="K289" s="8" t="str">
        <f aca="false">IF(ABS(F289-Statistics!$B$2)&gt;2*Statistics!$B$4, "STRONG","")</f>
        <v/>
      </c>
      <c r="L289" s="8" t="str">
        <f aca="false">IF(K288="STRONG",F292,"")</f>
        <v/>
      </c>
      <c r="M289" s="9" t="n">
        <f aca="false">B289-C289</f>
        <v>35.5</v>
      </c>
      <c r="N289" s="1" t="str">
        <f aca="false">IF(M289&gt; Statistics!$B$9, "High", IF(M289&lt; Statistics!$B$10, "Low", "Normal"))</f>
        <v>Low</v>
      </c>
    </row>
    <row r="290" customFormat="false" ht="12.8" hidden="false" customHeight="false" outlineLevel="0" collapsed="false">
      <c r="A290" s="10" t="n">
        <v>45412.2083333333</v>
      </c>
      <c r="B290" s="5" t="n">
        <v>5148.5</v>
      </c>
      <c r="C290" s="5" t="n">
        <v>5051</v>
      </c>
      <c r="D290" s="5" t="n">
        <v>5067</v>
      </c>
      <c r="E290" s="7" t="n">
        <v>1675335</v>
      </c>
      <c r="F290" s="8" t="n">
        <f aca="false">LN(D290/D289)</f>
        <v>-0.0156650941768447</v>
      </c>
      <c r="G290" s="1" t="str">
        <f aca="false">TEXT(A290,"ddd")</f>
        <v>Tue</v>
      </c>
      <c r="H290" s="1" t="str">
        <f aca="false">TEXT(A290,"MMM")</f>
        <v>Apr</v>
      </c>
      <c r="I290" s="3" t="n">
        <f aca="false">IF(F290&gt;0,1,IF(F290&lt;0,-1,0))</f>
        <v>-1</v>
      </c>
      <c r="J290" s="1" t="n">
        <f aca="false">IF(I290=I289,J289+1,1)</f>
        <v>1</v>
      </c>
      <c r="K290" s="8" t="str">
        <f aca="false">IF(ABS(F290-Statistics!$B$2)&gt;2*Statistics!$B$4, "STRONG","")</f>
        <v/>
      </c>
      <c r="L290" s="8" t="str">
        <f aca="false">IF(K289="STRONG",F293,"")</f>
        <v/>
      </c>
      <c r="M290" s="9" t="n">
        <f aca="false">B290-C290</f>
        <v>97.5</v>
      </c>
      <c r="N290" s="1" t="str">
        <f aca="false">IF(M290&gt; Statistics!$B$9, "High", IF(M290&lt; Statistics!$B$10, "Low", "Normal"))</f>
        <v>High</v>
      </c>
    </row>
    <row r="291" customFormat="false" ht="12.8" hidden="false" customHeight="false" outlineLevel="0" collapsed="false">
      <c r="A291" s="10" t="n">
        <v>45413.2083333333</v>
      </c>
      <c r="B291" s="5" t="n">
        <v>5126.75</v>
      </c>
      <c r="C291" s="5" t="n">
        <v>5037.75</v>
      </c>
      <c r="D291" s="5" t="n">
        <v>5046.5</v>
      </c>
      <c r="E291" s="7" t="n">
        <v>1955160</v>
      </c>
      <c r="F291" s="8" t="n">
        <f aca="false">LN(D291/D290)</f>
        <v>-0.00405399279699563</v>
      </c>
      <c r="G291" s="1" t="str">
        <f aca="false">TEXT(A291,"ddd")</f>
        <v>Wed</v>
      </c>
      <c r="H291" s="1" t="str">
        <f aca="false">TEXT(A291,"MMM")</f>
        <v>May</v>
      </c>
      <c r="I291" s="3" t="n">
        <f aca="false">IF(F291&gt;0,1,IF(F291&lt;0,-1,0))</f>
        <v>-1</v>
      </c>
      <c r="J291" s="1" t="n">
        <f aca="false">IF(I291=I290,J290+1,1)</f>
        <v>2</v>
      </c>
      <c r="K291" s="8" t="str">
        <f aca="false">IF(ABS(F291-Statistics!$B$2)&gt;2*Statistics!$B$4, "STRONG","")</f>
        <v/>
      </c>
      <c r="L291" s="8" t="str">
        <f aca="false">IF(K290="STRONG",F294,"")</f>
        <v/>
      </c>
      <c r="M291" s="9" t="n">
        <f aca="false">B291-C291</f>
        <v>89</v>
      </c>
      <c r="N291" s="1" t="str">
        <f aca="false">IF(M291&gt; Statistics!$B$9, "High", IF(M291&lt; Statistics!$B$10, "Low", "Normal"))</f>
        <v>High</v>
      </c>
    </row>
    <row r="292" customFormat="false" ht="12.8" hidden="false" customHeight="false" outlineLevel="0" collapsed="false">
      <c r="A292" s="10" t="n">
        <v>45414.2083333333</v>
      </c>
      <c r="B292" s="5" t="n">
        <v>5113</v>
      </c>
      <c r="C292" s="5" t="n">
        <v>5036.25</v>
      </c>
      <c r="D292" s="5" t="n">
        <v>5091.5</v>
      </c>
      <c r="E292" s="7" t="n">
        <v>1573131</v>
      </c>
      <c r="F292" s="8" t="n">
        <f aca="false">LN(D292/D291)</f>
        <v>0.0088775489328059</v>
      </c>
      <c r="G292" s="1" t="str">
        <f aca="false">TEXT(A292,"ddd")</f>
        <v>Thu</v>
      </c>
      <c r="H292" s="1" t="str">
        <f aca="false">TEXT(A292,"MMM")</f>
        <v>May</v>
      </c>
      <c r="I292" s="3" t="n">
        <f aca="false">IF(F292&gt;0,1,IF(F292&lt;0,-1,0))</f>
        <v>1</v>
      </c>
      <c r="J292" s="1" t="n">
        <f aca="false">IF(I292=I291,J291+1,1)</f>
        <v>1</v>
      </c>
      <c r="K292" s="8" t="str">
        <f aca="false">IF(ABS(F292-Statistics!$B$2)&gt;2*Statistics!$B$4, "STRONG","")</f>
        <v/>
      </c>
      <c r="L292" s="8" t="str">
        <f aca="false">IF(K291="STRONG",F295,"")</f>
        <v/>
      </c>
      <c r="M292" s="9" t="n">
        <f aca="false">B292-C292</f>
        <v>76.75</v>
      </c>
      <c r="N292" s="1" t="str">
        <f aca="false">IF(M292&gt; Statistics!$B$9, "High", IF(M292&lt; Statistics!$B$10, "Low", "Normal"))</f>
        <v>High</v>
      </c>
    </row>
    <row r="293" customFormat="false" ht="12.8" hidden="false" customHeight="false" outlineLevel="0" collapsed="false">
      <c r="A293" s="10" t="n">
        <v>45415.2083333333</v>
      </c>
      <c r="B293" s="5" t="n">
        <v>5166.75</v>
      </c>
      <c r="C293" s="5" t="n">
        <v>5099.25</v>
      </c>
      <c r="D293" s="5" t="n">
        <v>5154.75</v>
      </c>
      <c r="E293" s="7" t="n">
        <v>1604172</v>
      </c>
      <c r="F293" s="8" t="n">
        <f aca="false">LN(D293/D292)</f>
        <v>0.0123461370581042</v>
      </c>
      <c r="G293" s="1" t="str">
        <f aca="false">TEXT(A293,"ddd")</f>
        <v>Fri</v>
      </c>
      <c r="H293" s="1" t="str">
        <f aca="false">TEXT(A293,"MMM")</f>
        <v>May</v>
      </c>
      <c r="I293" s="3" t="n">
        <f aca="false">IF(F293&gt;0,1,IF(F293&lt;0,-1,0))</f>
        <v>1</v>
      </c>
      <c r="J293" s="1" t="n">
        <f aca="false">IF(I293=I292,J292+1,1)</f>
        <v>2</v>
      </c>
      <c r="K293" s="8" t="str">
        <f aca="false">IF(ABS(F293-Statistics!$B$2)&gt;2*Statistics!$B$4, "STRONG","")</f>
        <v/>
      </c>
      <c r="L293" s="8" t="str">
        <f aca="false">IF(K292="STRONG",F296,"")</f>
        <v/>
      </c>
      <c r="M293" s="9" t="n">
        <f aca="false">B293-C293</f>
        <v>67.5</v>
      </c>
      <c r="N293" s="1" t="str">
        <f aca="false">IF(M293&gt; Statistics!$B$9, "High", IF(M293&lt; Statistics!$B$10, "Low", "Normal"))</f>
        <v>Normal</v>
      </c>
    </row>
    <row r="294" customFormat="false" ht="12.8" hidden="false" customHeight="false" outlineLevel="0" collapsed="false">
      <c r="A294" s="10" t="n">
        <v>45418.2083333333</v>
      </c>
      <c r="B294" s="5" t="n">
        <v>5207.75</v>
      </c>
      <c r="C294" s="5" t="n">
        <v>5155.75</v>
      </c>
      <c r="D294" s="5" t="n">
        <v>5206.5</v>
      </c>
      <c r="E294" s="7" t="n">
        <v>1019307</v>
      </c>
      <c r="F294" s="8" t="n">
        <f aca="false">LN(D294/D293)</f>
        <v>0.00998922530012639</v>
      </c>
      <c r="G294" s="1" t="str">
        <f aca="false">TEXT(A294,"ddd")</f>
        <v>Mon</v>
      </c>
      <c r="H294" s="1" t="str">
        <f aca="false">TEXT(A294,"MMM")</f>
        <v>May</v>
      </c>
      <c r="I294" s="3" t="n">
        <f aca="false">IF(F294&gt;0,1,IF(F294&lt;0,-1,0))</f>
        <v>1</v>
      </c>
      <c r="J294" s="1" t="n">
        <f aca="false">IF(I294=I293,J293+1,1)</f>
        <v>3</v>
      </c>
      <c r="K294" s="8" t="str">
        <f aca="false">IF(ABS(F294-Statistics!$B$2)&gt;2*Statistics!$B$4, "STRONG","")</f>
        <v/>
      </c>
      <c r="L294" s="8" t="str">
        <f aca="false">IF(K293="STRONG",F297,"")</f>
        <v/>
      </c>
      <c r="M294" s="9" t="n">
        <f aca="false">B294-C294</f>
        <v>52</v>
      </c>
      <c r="N294" s="1" t="str">
        <f aca="false">IF(M294&gt; Statistics!$B$9, "High", IF(M294&lt; Statistics!$B$10, "Low", "Normal"))</f>
        <v>Normal</v>
      </c>
    </row>
    <row r="295" customFormat="false" ht="12.8" hidden="false" customHeight="false" outlineLevel="0" collapsed="false">
      <c r="A295" s="10" t="n">
        <v>45419.2083333333</v>
      </c>
      <c r="B295" s="5" t="n">
        <v>5226.75</v>
      </c>
      <c r="C295" s="5" t="n">
        <v>5202.25</v>
      </c>
      <c r="D295" s="5" t="n">
        <v>5213.75</v>
      </c>
      <c r="E295" s="7" t="n">
        <v>1106457</v>
      </c>
      <c r="F295" s="8" t="n">
        <f aca="false">LN(D295/D294)</f>
        <v>0.00139152154120445</v>
      </c>
      <c r="G295" s="1" t="str">
        <f aca="false">TEXT(A295,"ddd")</f>
        <v>Tue</v>
      </c>
      <c r="H295" s="1" t="str">
        <f aca="false">TEXT(A295,"MMM")</f>
        <v>May</v>
      </c>
      <c r="I295" s="3" t="n">
        <f aca="false">IF(F295&gt;0,1,IF(F295&lt;0,-1,0))</f>
        <v>1</v>
      </c>
      <c r="J295" s="1" t="n">
        <f aca="false">IF(I295=I294,J294+1,1)</f>
        <v>4</v>
      </c>
      <c r="K295" s="8" t="str">
        <f aca="false">IF(ABS(F295-Statistics!$B$2)&gt;2*Statistics!$B$4, "STRONG","")</f>
        <v/>
      </c>
      <c r="L295" s="8" t="str">
        <f aca="false">IF(K294="STRONG",F298,"")</f>
        <v/>
      </c>
      <c r="M295" s="9" t="n">
        <f aca="false">B295-C295</f>
        <v>24.5</v>
      </c>
      <c r="N295" s="1" t="str">
        <f aca="false">IF(M295&gt; Statistics!$B$9, "High", IF(M295&lt; Statistics!$B$10, "Low", "Normal"))</f>
        <v>Low</v>
      </c>
    </row>
    <row r="296" customFormat="false" ht="12.8" hidden="false" customHeight="false" outlineLevel="0" collapsed="false">
      <c r="A296" s="10" t="n">
        <v>45420.2083333333</v>
      </c>
      <c r="B296" s="5" t="n">
        <v>5218</v>
      </c>
      <c r="C296" s="5" t="n">
        <v>5188.75</v>
      </c>
      <c r="D296" s="5" t="n">
        <v>5212.75</v>
      </c>
      <c r="E296" s="7" t="n">
        <v>1013418</v>
      </c>
      <c r="F296" s="8" t="n">
        <f aca="false">LN(D296/D295)</f>
        <v>-0.000191818923524945</v>
      </c>
      <c r="G296" s="1" t="str">
        <f aca="false">TEXT(A296,"ddd")</f>
        <v>Wed</v>
      </c>
      <c r="H296" s="1" t="str">
        <f aca="false">TEXT(A296,"MMM")</f>
        <v>May</v>
      </c>
      <c r="I296" s="3" t="n">
        <f aca="false">IF(F296&gt;0,1,IF(F296&lt;0,-1,0))</f>
        <v>-1</v>
      </c>
      <c r="J296" s="1" t="n">
        <f aca="false">IF(I296=I295,J295+1,1)</f>
        <v>1</v>
      </c>
      <c r="K296" s="8" t="str">
        <f aca="false">IF(ABS(F296-Statistics!$B$2)&gt;2*Statistics!$B$4, "STRONG","")</f>
        <v/>
      </c>
      <c r="L296" s="8" t="str">
        <f aca="false">IF(K295="STRONG",F299,"")</f>
        <v/>
      </c>
      <c r="M296" s="9" t="n">
        <f aca="false">B296-C296</f>
        <v>29.25</v>
      </c>
      <c r="N296" s="1" t="str">
        <f aca="false">IF(M296&gt; Statistics!$B$9, "High", IF(M296&lt; Statistics!$B$10, "Low", "Normal"))</f>
        <v>Low</v>
      </c>
    </row>
    <row r="297" customFormat="false" ht="12.8" hidden="false" customHeight="false" outlineLevel="0" collapsed="false">
      <c r="A297" s="10" t="n">
        <v>45421.2083333333</v>
      </c>
      <c r="B297" s="5" t="n">
        <v>5244.75</v>
      </c>
      <c r="C297" s="5" t="n">
        <v>5195</v>
      </c>
      <c r="D297" s="5" t="n">
        <v>5239</v>
      </c>
      <c r="E297" s="7" t="n">
        <v>1094931</v>
      </c>
      <c r="F297" s="8" t="n">
        <f aca="false">LN(D297/D296)</f>
        <v>0.0050230928205896</v>
      </c>
      <c r="G297" s="1" t="str">
        <f aca="false">TEXT(A297,"ddd")</f>
        <v>Thu</v>
      </c>
      <c r="H297" s="1" t="str">
        <f aca="false">TEXT(A297,"MMM")</f>
        <v>May</v>
      </c>
      <c r="I297" s="3" t="n">
        <f aca="false">IF(F297&gt;0,1,IF(F297&lt;0,-1,0))</f>
        <v>1</v>
      </c>
      <c r="J297" s="1" t="n">
        <f aca="false">IF(I297=I296,J296+1,1)</f>
        <v>1</v>
      </c>
      <c r="K297" s="8" t="str">
        <f aca="false">IF(ABS(F297-Statistics!$B$2)&gt;2*Statistics!$B$4, "STRONG","")</f>
        <v/>
      </c>
      <c r="L297" s="8" t="str">
        <f aca="false">IF(K296="STRONG",F300,"")</f>
        <v/>
      </c>
      <c r="M297" s="9" t="n">
        <f aca="false">B297-C297</f>
        <v>49.75</v>
      </c>
      <c r="N297" s="1" t="str">
        <f aca="false">IF(M297&gt; Statistics!$B$9, "High", IF(M297&lt; Statistics!$B$10, "Low", "Normal"))</f>
        <v>Normal</v>
      </c>
    </row>
    <row r="298" customFormat="false" ht="12.8" hidden="false" customHeight="false" outlineLevel="0" collapsed="false">
      <c r="A298" s="10" t="n">
        <v>45422.2083333333</v>
      </c>
      <c r="B298" s="5" t="n">
        <v>5264</v>
      </c>
      <c r="C298" s="5" t="n">
        <v>5232.75</v>
      </c>
      <c r="D298" s="5" t="n">
        <v>5246.25</v>
      </c>
      <c r="E298" s="7" t="n">
        <v>1112925</v>
      </c>
      <c r="F298" s="8" t="n">
        <f aca="false">LN(D298/D297)</f>
        <v>0.00138289523958101</v>
      </c>
      <c r="G298" s="1" t="str">
        <f aca="false">TEXT(A298,"ddd")</f>
        <v>Fri</v>
      </c>
      <c r="H298" s="1" t="str">
        <f aca="false">TEXT(A298,"MMM")</f>
        <v>May</v>
      </c>
      <c r="I298" s="3" t="n">
        <f aca="false">IF(F298&gt;0,1,IF(F298&lt;0,-1,0))</f>
        <v>1</v>
      </c>
      <c r="J298" s="1" t="n">
        <f aca="false">IF(I298=I297,J297+1,1)</f>
        <v>2</v>
      </c>
      <c r="K298" s="8" t="str">
        <f aca="false">IF(ABS(F298-Statistics!$B$2)&gt;2*Statistics!$B$4, "STRONG","")</f>
        <v/>
      </c>
      <c r="L298" s="8" t="str">
        <f aca="false">IF(K297="STRONG",F301,"")</f>
        <v/>
      </c>
      <c r="M298" s="9" t="n">
        <f aca="false">B298-C298</f>
        <v>31.25</v>
      </c>
      <c r="N298" s="1" t="str">
        <f aca="false">IF(M298&gt; Statistics!$B$9, "High", IF(M298&lt; Statistics!$B$10, "Low", "Normal"))</f>
        <v>Low</v>
      </c>
    </row>
    <row r="299" customFormat="false" ht="12.8" hidden="false" customHeight="false" outlineLevel="0" collapsed="false">
      <c r="A299" s="10" t="n">
        <v>45425.2083333333</v>
      </c>
      <c r="B299" s="5" t="n">
        <v>5264</v>
      </c>
      <c r="C299" s="5" t="n">
        <v>5233.25</v>
      </c>
      <c r="D299" s="5" t="n">
        <v>5245.5</v>
      </c>
      <c r="E299" s="7" t="n">
        <v>922763</v>
      </c>
      <c r="F299" s="8" t="n">
        <f aca="false">LN(D299/D298)</f>
        <v>-0.000142969476260429</v>
      </c>
      <c r="G299" s="1" t="str">
        <f aca="false">TEXT(A299,"ddd")</f>
        <v>Mon</v>
      </c>
      <c r="H299" s="1" t="str">
        <f aca="false">TEXT(A299,"MMM")</f>
        <v>May</v>
      </c>
      <c r="I299" s="3" t="n">
        <f aca="false">IF(F299&gt;0,1,IF(F299&lt;0,-1,0))</f>
        <v>-1</v>
      </c>
      <c r="J299" s="1" t="n">
        <f aca="false">IF(I299=I298,J298+1,1)</f>
        <v>1</v>
      </c>
      <c r="K299" s="8" t="str">
        <f aca="false">IF(ABS(F299-Statistics!$B$2)&gt;2*Statistics!$B$4, "STRONG","")</f>
        <v/>
      </c>
      <c r="L299" s="8" t="str">
        <f aca="false">IF(K298="STRONG",F302,"")</f>
        <v/>
      </c>
      <c r="M299" s="9" t="n">
        <f aca="false">B299-C299</f>
        <v>30.75</v>
      </c>
      <c r="N299" s="1" t="str">
        <f aca="false">IF(M299&gt; Statistics!$B$9, "High", IF(M299&lt; Statistics!$B$10, "Low", "Normal"))</f>
        <v>Low</v>
      </c>
    </row>
    <row r="300" customFormat="false" ht="12.8" hidden="false" customHeight="false" outlineLevel="0" collapsed="false">
      <c r="A300" s="10" t="n">
        <v>45426.2083333333</v>
      </c>
      <c r="B300" s="5" t="n">
        <v>5274.25</v>
      </c>
      <c r="C300" s="5" t="n">
        <v>5216.75</v>
      </c>
      <c r="D300" s="5" t="n">
        <v>5269.5</v>
      </c>
      <c r="E300" s="7" t="n">
        <v>1252615</v>
      </c>
      <c r="F300" s="8" t="n">
        <f aca="false">LN(D300/D299)</f>
        <v>0.00456491520245129</v>
      </c>
      <c r="G300" s="1" t="str">
        <f aca="false">TEXT(A300,"ddd")</f>
        <v>Tue</v>
      </c>
      <c r="H300" s="1" t="str">
        <f aca="false">TEXT(A300,"MMM")</f>
        <v>May</v>
      </c>
      <c r="I300" s="3" t="n">
        <f aca="false">IF(F300&gt;0,1,IF(F300&lt;0,-1,0))</f>
        <v>1</v>
      </c>
      <c r="J300" s="1" t="n">
        <f aca="false">IF(I300=I299,J299+1,1)</f>
        <v>1</v>
      </c>
      <c r="K300" s="8" t="str">
        <f aca="false">IF(ABS(F300-Statistics!$B$2)&gt;2*Statistics!$B$4, "STRONG","")</f>
        <v/>
      </c>
      <c r="L300" s="8" t="str">
        <f aca="false">IF(K299="STRONG",F303,"")</f>
        <v/>
      </c>
      <c r="M300" s="9" t="n">
        <f aca="false">B300-C300</f>
        <v>57.5</v>
      </c>
      <c r="N300" s="1" t="str">
        <f aca="false">IF(M300&gt; Statistics!$B$9, "High", IF(M300&lt; Statistics!$B$10, "Low", "Normal"))</f>
        <v>Normal</v>
      </c>
    </row>
    <row r="301" customFormat="false" ht="12.8" hidden="false" customHeight="false" outlineLevel="0" collapsed="false">
      <c r="A301" s="10" t="n">
        <v>45427.2083333333</v>
      </c>
      <c r="B301" s="5" t="n">
        <v>5337.25</v>
      </c>
      <c r="C301" s="5" t="n">
        <v>5266.25</v>
      </c>
      <c r="D301" s="5" t="n">
        <v>5333</v>
      </c>
      <c r="E301" s="7" t="n">
        <v>1391029</v>
      </c>
      <c r="F301" s="8" t="n">
        <f aca="false">LN(D301/D300)</f>
        <v>0.0119784502266108</v>
      </c>
      <c r="G301" s="1" t="str">
        <f aca="false">TEXT(A301,"ddd")</f>
        <v>Wed</v>
      </c>
      <c r="H301" s="1" t="str">
        <f aca="false">TEXT(A301,"MMM")</f>
        <v>May</v>
      </c>
      <c r="I301" s="3" t="n">
        <f aca="false">IF(F301&gt;0,1,IF(F301&lt;0,-1,0))</f>
        <v>1</v>
      </c>
      <c r="J301" s="1" t="n">
        <f aca="false">IF(I301=I300,J300+1,1)</f>
        <v>2</v>
      </c>
      <c r="K301" s="8" t="str">
        <f aca="false">IF(ABS(F301-Statistics!$B$2)&gt;2*Statistics!$B$4, "STRONG","")</f>
        <v/>
      </c>
      <c r="L301" s="8" t="str">
        <f aca="false">IF(K300="STRONG",F304,"")</f>
        <v/>
      </c>
      <c r="M301" s="9" t="n">
        <f aca="false">B301-C301</f>
        <v>71</v>
      </c>
      <c r="N301" s="1" t="str">
        <f aca="false">IF(M301&gt; Statistics!$B$9, "High", IF(M301&lt; Statistics!$B$10, "Low", "Normal"))</f>
        <v>Normal</v>
      </c>
    </row>
    <row r="302" customFormat="false" ht="12.8" hidden="false" customHeight="false" outlineLevel="0" collapsed="false">
      <c r="A302" s="10" t="n">
        <v>45428.2083333333</v>
      </c>
      <c r="B302" s="5" t="n">
        <v>5349</v>
      </c>
      <c r="C302" s="5" t="n">
        <v>5315.5</v>
      </c>
      <c r="D302" s="5" t="n">
        <v>5320.25</v>
      </c>
      <c r="E302" s="7" t="n">
        <v>1207843</v>
      </c>
      <c r="F302" s="8" t="n">
        <f aca="false">LN(D302/D301)</f>
        <v>-0.00239363688782114</v>
      </c>
      <c r="G302" s="1" t="str">
        <f aca="false">TEXT(A302,"ddd")</f>
        <v>Thu</v>
      </c>
      <c r="H302" s="1" t="str">
        <f aca="false">TEXT(A302,"MMM")</f>
        <v>May</v>
      </c>
      <c r="I302" s="3" t="n">
        <f aca="false">IF(F302&gt;0,1,IF(F302&lt;0,-1,0))</f>
        <v>-1</v>
      </c>
      <c r="J302" s="1" t="n">
        <f aca="false">IF(I302=I301,J301+1,1)</f>
        <v>1</v>
      </c>
      <c r="K302" s="8" t="str">
        <f aca="false">IF(ABS(F302-Statistics!$B$2)&gt;2*Statistics!$B$4, "STRONG","")</f>
        <v/>
      </c>
      <c r="L302" s="8" t="str">
        <f aca="false">IF(K301="STRONG",F305,"")</f>
        <v/>
      </c>
      <c r="M302" s="9" t="n">
        <f aca="false">B302-C302</f>
        <v>33.5</v>
      </c>
      <c r="N302" s="1" t="str">
        <f aca="false">IF(M302&gt; Statistics!$B$9, "High", IF(M302&lt; Statistics!$B$10, "Low", "Normal"))</f>
        <v>Low</v>
      </c>
    </row>
    <row r="303" customFormat="false" ht="12.8" hidden="false" customHeight="false" outlineLevel="0" collapsed="false">
      <c r="A303" s="10" t="n">
        <v>45429.2083333333</v>
      </c>
      <c r="B303" s="5" t="n">
        <v>5328.75</v>
      </c>
      <c r="C303" s="5" t="n">
        <v>5305.75</v>
      </c>
      <c r="D303" s="5" t="n">
        <v>5327.25</v>
      </c>
      <c r="E303" s="7" t="n">
        <v>1052765</v>
      </c>
      <c r="F303" s="8" t="n">
        <f aca="false">LN(D303/D302)</f>
        <v>0.001314862833248</v>
      </c>
      <c r="G303" s="1" t="str">
        <f aca="false">TEXT(A303,"ddd")</f>
        <v>Fri</v>
      </c>
      <c r="H303" s="1" t="str">
        <f aca="false">TEXT(A303,"MMM")</f>
        <v>May</v>
      </c>
      <c r="I303" s="3" t="n">
        <f aca="false">IF(F303&gt;0,1,IF(F303&lt;0,-1,0))</f>
        <v>1</v>
      </c>
      <c r="J303" s="1" t="n">
        <f aca="false">IF(I303=I302,J302+1,1)</f>
        <v>1</v>
      </c>
      <c r="K303" s="8" t="str">
        <f aca="false">IF(ABS(F303-Statistics!$B$2)&gt;2*Statistics!$B$4, "STRONG","")</f>
        <v/>
      </c>
      <c r="L303" s="8" t="str">
        <f aca="false">IF(K302="STRONG",F306,"")</f>
        <v/>
      </c>
      <c r="M303" s="9" t="n">
        <f aca="false">B303-C303</f>
        <v>23</v>
      </c>
      <c r="N303" s="1" t="str">
        <f aca="false">IF(M303&gt; Statistics!$B$9, "High", IF(M303&lt; Statistics!$B$10, "Low", "Normal"))</f>
        <v>Low</v>
      </c>
    </row>
    <row r="304" customFormat="false" ht="12.8" hidden="false" customHeight="false" outlineLevel="0" collapsed="false">
      <c r="A304" s="10" t="n">
        <v>45432.2083333333</v>
      </c>
      <c r="B304" s="5" t="n">
        <v>5348.25</v>
      </c>
      <c r="C304" s="5" t="n">
        <v>5323.75</v>
      </c>
      <c r="D304" s="5" t="n">
        <v>5331.75</v>
      </c>
      <c r="E304" s="7" t="n">
        <v>1031456</v>
      </c>
      <c r="F304" s="8" t="n">
        <f aca="false">LN(D304/D303)</f>
        <v>0.000844356931673087</v>
      </c>
      <c r="G304" s="1" t="str">
        <f aca="false">TEXT(A304,"ddd")</f>
        <v>Mon</v>
      </c>
      <c r="H304" s="1" t="str">
        <f aca="false">TEXT(A304,"MMM")</f>
        <v>May</v>
      </c>
      <c r="I304" s="3" t="n">
        <f aca="false">IF(F304&gt;0,1,IF(F304&lt;0,-1,0))</f>
        <v>1</v>
      </c>
      <c r="J304" s="1" t="n">
        <f aca="false">IF(I304=I303,J303+1,1)</f>
        <v>2</v>
      </c>
      <c r="K304" s="8" t="str">
        <f aca="false">IF(ABS(F304-Statistics!$B$2)&gt;2*Statistics!$B$4, "STRONG","")</f>
        <v/>
      </c>
      <c r="L304" s="8" t="str">
        <f aca="false">IF(K303="STRONG",F307,"")</f>
        <v/>
      </c>
      <c r="M304" s="9" t="n">
        <f aca="false">B304-C304</f>
        <v>24.5</v>
      </c>
      <c r="N304" s="1" t="str">
        <f aca="false">IF(M304&gt; Statistics!$B$9, "High", IF(M304&lt; Statistics!$B$10, "Low", "Normal"))</f>
        <v>Low</v>
      </c>
    </row>
    <row r="305" customFormat="false" ht="12.8" hidden="false" customHeight="false" outlineLevel="0" collapsed="false">
      <c r="A305" s="10" t="n">
        <v>45433.2083333333</v>
      </c>
      <c r="B305" s="5" t="n">
        <v>5347.5</v>
      </c>
      <c r="C305" s="5" t="n">
        <v>5322.5</v>
      </c>
      <c r="D305" s="5" t="n">
        <v>5345.25</v>
      </c>
      <c r="E305" s="7" t="n">
        <v>1011849</v>
      </c>
      <c r="F305" s="8" t="n">
        <f aca="false">LN(D305/D304)</f>
        <v>0.00252880157238754</v>
      </c>
      <c r="G305" s="1" t="str">
        <f aca="false">TEXT(A305,"ddd")</f>
        <v>Tue</v>
      </c>
      <c r="H305" s="1" t="str">
        <f aca="false">TEXT(A305,"MMM")</f>
        <v>May</v>
      </c>
      <c r="I305" s="3" t="n">
        <f aca="false">IF(F305&gt;0,1,IF(F305&lt;0,-1,0))</f>
        <v>1</v>
      </c>
      <c r="J305" s="1" t="n">
        <f aca="false">IF(I305=I304,J304+1,1)</f>
        <v>3</v>
      </c>
      <c r="K305" s="8" t="str">
        <f aca="false">IF(ABS(F305-Statistics!$B$2)&gt;2*Statistics!$B$4, "STRONG","")</f>
        <v/>
      </c>
      <c r="L305" s="8" t="str">
        <f aca="false">IF(K304="STRONG",F308,"")</f>
        <v/>
      </c>
      <c r="M305" s="9" t="n">
        <f aca="false">B305-C305</f>
        <v>25</v>
      </c>
      <c r="N305" s="1" t="str">
        <f aca="false">IF(M305&gt; Statistics!$B$9, "High", IF(M305&lt; Statistics!$B$10, "Low", "Normal"))</f>
        <v>Low</v>
      </c>
    </row>
    <row r="306" customFormat="false" ht="12.8" hidden="false" customHeight="false" outlineLevel="0" collapsed="false">
      <c r="A306" s="10" t="n">
        <v>45434.2083333333</v>
      </c>
      <c r="B306" s="5" t="n">
        <v>5349.25</v>
      </c>
      <c r="C306" s="5" t="n">
        <v>5306.75</v>
      </c>
      <c r="D306" s="5" t="n">
        <v>5328</v>
      </c>
      <c r="E306" s="7" t="n">
        <v>1257477</v>
      </c>
      <c r="F306" s="8" t="n">
        <f aca="false">LN(D306/D305)</f>
        <v>-0.00323238282986473</v>
      </c>
      <c r="G306" s="1" t="str">
        <f aca="false">TEXT(A306,"ddd")</f>
        <v>Wed</v>
      </c>
      <c r="H306" s="1" t="str">
        <f aca="false">TEXT(A306,"MMM")</f>
        <v>May</v>
      </c>
      <c r="I306" s="3" t="n">
        <f aca="false">IF(F306&gt;0,1,IF(F306&lt;0,-1,0))</f>
        <v>-1</v>
      </c>
      <c r="J306" s="1" t="n">
        <f aca="false">IF(I306=I305,J305+1,1)</f>
        <v>1</v>
      </c>
      <c r="K306" s="8" t="str">
        <f aca="false">IF(ABS(F306-Statistics!$B$2)&gt;2*Statistics!$B$4, "STRONG","")</f>
        <v/>
      </c>
      <c r="L306" s="8" t="str">
        <f aca="false">IF(K305="STRONG",F309,"")</f>
        <v/>
      </c>
      <c r="M306" s="9" t="n">
        <f aca="false">B306-C306</f>
        <v>42.5</v>
      </c>
      <c r="N306" s="1" t="str">
        <f aca="false">IF(M306&gt; Statistics!$B$9, "High", IF(M306&lt; Statistics!$B$10, "Low", "Normal"))</f>
        <v>Normal</v>
      </c>
    </row>
    <row r="307" customFormat="false" ht="12.8" hidden="false" customHeight="false" outlineLevel="0" collapsed="false">
      <c r="A307" s="10" t="n">
        <v>45435.2083333333</v>
      </c>
      <c r="B307" s="5" t="n">
        <v>5368.25</v>
      </c>
      <c r="C307" s="5" t="n">
        <v>5273.5</v>
      </c>
      <c r="D307" s="5" t="n">
        <v>5285.25</v>
      </c>
      <c r="E307" s="7" t="n">
        <v>2012153</v>
      </c>
      <c r="F307" s="8" t="n">
        <f aca="false">LN(D307/D306)</f>
        <v>-0.00805601134498354</v>
      </c>
      <c r="G307" s="1" t="str">
        <f aca="false">TEXT(A307,"ddd")</f>
        <v>Thu</v>
      </c>
      <c r="H307" s="1" t="str">
        <f aca="false">TEXT(A307,"MMM")</f>
        <v>May</v>
      </c>
      <c r="I307" s="3" t="n">
        <f aca="false">IF(F307&gt;0,1,IF(F307&lt;0,-1,0))</f>
        <v>-1</v>
      </c>
      <c r="J307" s="1" t="n">
        <f aca="false">IF(I307=I306,J306+1,1)</f>
        <v>2</v>
      </c>
      <c r="K307" s="8" t="str">
        <f aca="false">IF(ABS(F307-Statistics!$B$2)&gt;2*Statistics!$B$4, "STRONG","")</f>
        <v/>
      </c>
      <c r="L307" s="8" t="str">
        <f aca="false">IF(K306="STRONG",F310,"")</f>
        <v/>
      </c>
      <c r="M307" s="9" t="n">
        <f aca="false">B307-C307</f>
        <v>94.75</v>
      </c>
      <c r="N307" s="1" t="str">
        <f aca="false">IF(M307&gt; Statistics!$B$9, "High", IF(M307&lt; Statistics!$B$10, "Low", "Normal"))</f>
        <v>High</v>
      </c>
    </row>
    <row r="308" customFormat="false" ht="12.8" hidden="false" customHeight="false" outlineLevel="0" collapsed="false">
      <c r="A308" s="10" t="n">
        <v>45436.2083333333</v>
      </c>
      <c r="B308" s="5" t="n">
        <v>5329.25</v>
      </c>
      <c r="C308" s="5" t="n">
        <v>5285.75</v>
      </c>
      <c r="D308" s="5" t="n">
        <v>5321.5</v>
      </c>
      <c r="E308" s="7" t="n">
        <v>1264244</v>
      </c>
      <c r="F308" s="8" t="n">
        <f aca="false">LN(D308/D307)</f>
        <v>0.00683529660585744</v>
      </c>
      <c r="G308" s="1" t="str">
        <f aca="false">TEXT(A308,"ddd")</f>
        <v>Fri</v>
      </c>
      <c r="H308" s="1" t="str">
        <f aca="false">TEXT(A308,"MMM")</f>
        <v>May</v>
      </c>
      <c r="I308" s="3" t="n">
        <f aca="false">IF(F308&gt;0,1,IF(F308&lt;0,-1,0))</f>
        <v>1</v>
      </c>
      <c r="J308" s="1" t="n">
        <f aca="false">IF(I308=I307,J307+1,1)</f>
        <v>1</v>
      </c>
      <c r="K308" s="8" t="str">
        <f aca="false">IF(ABS(F308-Statistics!$B$2)&gt;2*Statistics!$B$4, "STRONG","")</f>
        <v/>
      </c>
      <c r="L308" s="8" t="str">
        <f aca="false">IF(K307="STRONG",F311,"")</f>
        <v/>
      </c>
      <c r="M308" s="9" t="n">
        <f aca="false">B308-C308</f>
        <v>43.5</v>
      </c>
      <c r="N308" s="1" t="str">
        <f aca="false">IF(M308&gt; Statistics!$B$9, "High", IF(M308&lt; Statistics!$B$10, "Low", "Normal"))</f>
        <v>Normal</v>
      </c>
    </row>
    <row r="309" customFormat="false" ht="12.8" hidden="false" customHeight="false" outlineLevel="0" collapsed="false">
      <c r="A309" s="10" t="n">
        <v>45440.2083333333</v>
      </c>
      <c r="B309" s="5" t="n">
        <v>5339</v>
      </c>
      <c r="C309" s="5" t="n">
        <v>5296.75</v>
      </c>
      <c r="D309" s="5" t="n">
        <v>5324.75</v>
      </c>
      <c r="E309" s="7" t="n">
        <v>1387872</v>
      </c>
      <c r="F309" s="8" t="n">
        <f aca="false">LN(D309/D308)</f>
        <v>0.000610543637610697</v>
      </c>
      <c r="G309" s="1" t="str">
        <f aca="false">TEXT(A309,"ddd")</f>
        <v>Tue</v>
      </c>
      <c r="H309" s="1" t="str">
        <f aca="false">TEXT(A309,"MMM")</f>
        <v>May</v>
      </c>
      <c r="I309" s="3" t="n">
        <f aca="false">IF(F309&gt;0,1,IF(F309&lt;0,-1,0))</f>
        <v>1</v>
      </c>
      <c r="J309" s="1" t="n">
        <f aca="false">IF(I309=I308,J308+1,1)</f>
        <v>2</v>
      </c>
      <c r="K309" s="8" t="str">
        <f aca="false">IF(ABS(F309-Statistics!$B$2)&gt;2*Statistics!$B$4, "STRONG","")</f>
        <v/>
      </c>
      <c r="L309" s="8" t="str">
        <f aca="false">IF(K308="STRONG",F312,"")</f>
        <v/>
      </c>
      <c r="M309" s="9" t="n">
        <f aca="false">B309-C309</f>
        <v>42.25</v>
      </c>
      <c r="N309" s="1" t="str">
        <f aca="false">IF(M309&gt; Statistics!$B$9, "High", IF(M309&lt; Statistics!$B$10, "Low", "Normal"))</f>
        <v>Normal</v>
      </c>
    </row>
    <row r="310" customFormat="false" ht="12.8" hidden="false" customHeight="false" outlineLevel="0" collapsed="false">
      <c r="A310" s="10" t="n">
        <v>45441.2083333333</v>
      </c>
      <c r="B310" s="5" t="n">
        <v>5324</v>
      </c>
      <c r="C310" s="5" t="n">
        <v>5268.25</v>
      </c>
      <c r="D310" s="5" t="n">
        <v>5284</v>
      </c>
      <c r="E310" s="7" t="n">
        <v>1445855</v>
      </c>
      <c r="F310" s="8" t="n">
        <f aca="false">LN(D310/D309)</f>
        <v>-0.00768237547649384</v>
      </c>
      <c r="G310" s="1" t="str">
        <f aca="false">TEXT(A310,"ddd")</f>
        <v>Wed</v>
      </c>
      <c r="H310" s="1" t="str">
        <f aca="false">TEXT(A310,"MMM")</f>
        <v>May</v>
      </c>
      <c r="I310" s="3" t="n">
        <f aca="false">IF(F310&gt;0,1,IF(F310&lt;0,-1,0))</f>
        <v>-1</v>
      </c>
      <c r="J310" s="1" t="n">
        <f aca="false">IF(I310=I309,J309+1,1)</f>
        <v>1</v>
      </c>
      <c r="K310" s="8" t="str">
        <f aca="false">IF(ABS(F310-Statistics!$B$2)&gt;2*Statistics!$B$4, "STRONG","")</f>
        <v/>
      </c>
      <c r="L310" s="8" t="str">
        <f aca="false">IF(K309="STRONG",F313,"")</f>
        <v/>
      </c>
      <c r="M310" s="9" t="n">
        <f aca="false">B310-C310</f>
        <v>55.75</v>
      </c>
      <c r="N310" s="1" t="str">
        <f aca="false">IF(M310&gt; Statistics!$B$9, "High", IF(M310&lt; Statistics!$B$10, "Low", "Normal"))</f>
        <v>Normal</v>
      </c>
    </row>
    <row r="311" customFormat="false" ht="12.8" hidden="false" customHeight="false" outlineLevel="0" collapsed="false">
      <c r="A311" s="10" t="n">
        <v>45442.2083333333</v>
      </c>
      <c r="B311" s="5" t="n">
        <v>5277</v>
      </c>
      <c r="C311" s="5" t="n">
        <v>5238.25</v>
      </c>
      <c r="D311" s="5" t="n">
        <v>5253</v>
      </c>
      <c r="E311" s="7" t="n">
        <v>1495148</v>
      </c>
      <c r="F311" s="8" t="n">
        <f aca="false">LN(D311/D310)</f>
        <v>-0.0058840446882544</v>
      </c>
      <c r="G311" s="1" t="str">
        <f aca="false">TEXT(A311,"ddd")</f>
        <v>Thu</v>
      </c>
      <c r="H311" s="1" t="str">
        <f aca="false">TEXT(A311,"MMM")</f>
        <v>May</v>
      </c>
      <c r="I311" s="3" t="n">
        <f aca="false">IF(F311&gt;0,1,IF(F311&lt;0,-1,0))</f>
        <v>-1</v>
      </c>
      <c r="J311" s="1" t="n">
        <f aca="false">IF(I311=I310,J310+1,1)</f>
        <v>2</v>
      </c>
      <c r="K311" s="8" t="str">
        <f aca="false">IF(ABS(F311-Statistics!$B$2)&gt;2*Statistics!$B$4, "STRONG","")</f>
        <v/>
      </c>
      <c r="L311" s="8" t="str">
        <f aca="false">IF(K310="STRONG",F314,"")</f>
        <v/>
      </c>
      <c r="M311" s="9" t="n">
        <f aca="false">B311-C311</f>
        <v>38.75</v>
      </c>
      <c r="N311" s="1" t="str">
        <f aca="false">IF(M311&gt; Statistics!$B$9, "High", IF(M311&lt; Statistics!$B$10, "Low", "Normal"))</f>
        <v>Normal</v>
      </c>
    </row>
    <row r="312" customFormat="false" ht="12.8" hidden="false" customHeight="false" outlineLevel="0" collapsed="false">
      <c r="A312" s="10" t="n">
        <v>45443.2083333333</v>
      </c>
      <c r="B312" s="5" t="n">
        <v>5307</v>
      </c>
      <c r="C312" s="5" t="n">
        <v>5205.5</v>
      </c>
      <c r="D312" s="5" t="n">
        <v>5295.5</v>
      </c>
      <c r="E312" s="7" t="n">
        <v>2452894</v>
      </c>
      <c r="F312" s="8" t="n">
        <f aca="false">LN(D312/D311)</f>
        <v>0.00805806132976244</v>
      </c>
      <c r="G312" s="1" t="str">
        <f aca="false">TEXT(A312,"ddd")</f>
        <v>Fri</v>
      </c>
      <c r="H312" s="1" t="str">
        <f aca="false">TEXT(A312,"MMM")</f>
        <v>May</v>
      </c>
      <c r="I312" s="3" t="n">
        <f aca="false">IF(F312&gt;0,1,IF(F312&lt;0,-1,0))</f>
        <v>1</v>
      </c>
      <c r="J312" s="1" t="n">
        <f aca="false">IF(I312=I311,J311+1,1)</f>
        <v>1</v>
      </c>
      <c r="K312" s="8" t="str">
        <f aca="false">IF(ABS(F312-Statistics!$B$2)&gt;2*Statistics!$B$4, "STRONG","")</f>
        <v/>
      </c>
      <c r="L312" s="8" t="str">
        <f aca="false">IF(K311="STRONG",F315,"")</f>
        <v/>
      </c>
      <c r="M312" s="9" t="n">
        <f aca="false">B312-C312</f>
        <v>101.5</v>
      </c>
      <c r="N312" s="1" t="str">
        <f aca="false">IF(M312&gt; Statistics!$B$9, "High", IF(M312&lt; Statistics!$B$10, "Low", "Normal"))</f>
        <v>High</v>
      </c>
    </row>
    <row r="313" customFormat="false" ht="12.8" hidden="false" customHeight="false" outlineLevel="0" collapsed="false">
      <c r="A313" s="10" t="n">
        <v>45446.2083333333</v>
      </c>
      <c r="B313" s="5" t="n">
        <v>5313.25</v>
      </c>
      <c r="C313" s="5" t="n">
        <v>5246.75</v>
      </c>
      <c r="D313" s="5" t="n">
        <v>5297.25</v>
      </c>
      <c r="E313" s="7" t="n">
        <v>1785532</v>
      </c>
      <c r="F313" s="8" t="n">
        <f aca="false">LN(D313/D312)</f>
        <v>0.000330414673417349</v>
      </c>
      <c r="G313" s="1" t="str">
        <f aca="false">TEXT(A313,"ddd")</f>
        <v>Mon</v>
      </c>
      <c r="H313" s="1" t="str">
        <f aca="false">TEXT(A313,"MMM")</f>
        <v>Jun</v>
      </c>
      <c r="I313" s="3" t="n">
        <f aca="false">IF(F313&gt;0,1,IF(F313&lt;0,-1,0))</f>
        <v>1</v>
      </c>
      <c r="J313" s="1" t="n">
        <f aca="false">IF(I313=I312,J312+1,1)</f>
        <v>2</v>
      </c>
      <c r="K313" s="8" t="str">
        <f aca="false">IF(ABS(F313-Statistics!$B$2)&gt;2*Statistics!$B$4, "STRONG","")</f>
        <v/>
      </c>
      <c r="L313" s="8" t="str">
        <f aca="false">IF(K312="STRONG",F316,"")</f>
        <v/>
      </c>
      <c r="M313" s="9" t="n">
        <f aca="false">B313-C313</f>
        <v>66.5</v>
      </c>
      <c r="N313" s="1" t="str">
        <f aca="false">IF(M313&gt; Statistics!$B$9, "High", IF(M313&lt; Statistics!$B$10, "Low", "Normal"))</f>
        <v>Normal</v>
      </c>
    </row>
    <row r="314" customFormat="false" ht="12.8" hidden="false" customHeight="false" outlineLevel="0" collapsed="false">
      <c r="A314" s="10" t="n">
        <v>45447.2083333333</v>
      </c>
      <c r="B314" s="5" t="n">
        <v>5312.25</v>
      </c>
      <c r="C314" s="5" t="n">
        <v>5262</v>
      </c>
      <c r="D314" s="5" t="n">
        <v>5304</v>
      </c>
      <c r="E314" s="7" t="n">
        <v>1679093</v>
      </c>
      <c r="F314" s="8" t="n">
        <f aca="false">LN(D314/D313)</f>
        <v>0.00127343490855711</v>
      </c>
      <c r="G314" s="1" t="str">
        <f aca="false">TEXT(A314,"ddd")</f>
        <v>Tue</v>
      </c>
      <c r="H314" s="1" t="str">
        <f aca="false">TEXT(A314,"MMM")</f>
        <v>Jun</v>
      </c>
      <c r="I314" s="3" t="n">
        <f aca="false">IF(F314&gt;0,1,IF(F314&lt;0,-1,0))</f>
        <v>1</v>
      </c>
      <c r="J314" s="1" t="n">
        <f aca="false">IF(I314=I313,J313+1,1)</f>
        <v>3</v>
      </c>
      <c r="K314" s="8" t="str">
        <f aca="false">IF(ABS(F314-Statistics!$B$2)&gt;2*Statistics!$B$4, "STRONG","")</f>
        <v/>
      </c>
      <c r="L314" s="8" t="str">
        <f aca="false">IF(K313="STRONG",F317,"")</f>
        <v/>
      </c>
      <c r="M314" s="9" t="n">
        <f aca="false">B314-C314</f>
        <v>50.25</v>
      </c>
      <c r="N314" s="1" t="str">
        <f aca="false">IF(M314&gt; Statistics!$B$9, "High", IF(M314&lt; Statistics!$B$10, "Low", "Normal"))</f>
        <v>Normal</v>
      </c>
    </row>
    <row r="315" customFormat="false" ht="12.8" hidden="false" customHeight="false" outlineLevel="0" collapsed="false">
      <c r="A315" s="10" t="n">
        <v>45448.2083333333</v>
      </c>
      <c r="B315" s="5" t="n">
        <v>5368.25</v>
      </c>
      <c r="C315" s="5" t="n">
        <v>5302.5</v>
      </c>
      <c r="D315" s="5" t="n">
        <v>5366</v>
      </c>
      <c r="E315" s="7" t="n">
        <v>1450596</v>
      </c>
      <c r="F315" s="8" t="n">
        <f aca="false">LN(D315/D314)</f>
        <v>0.011621499119871</v>
      </c>
      <c r="G315" s="1" t="str">
        <f aca="false">TEXT(A315,"ddd")</f>
        <v>Wed</v>
      </c>
      <c r="H315" s="1" t="str">
        <f aca="false">TEXT(A315,"MMM")</f>
        <v>Jun</v>
      </c>
      <c r="I315" s="3" t="n">
        <f aca="false">IF(F315&gt;0,1,IF(F315&lt;0,-1,0))</f>
        <v>1</v>
      </c>
      <c r="J315" s="1" t="n">
        <f aca="false">IF(I315=I314,J314+1,1)</f>
        <v>4</v>
      </c>
      <c r="K315" s="8" t="str">
        <f aca="false">IF(ABS(F315-Statistics!$B$2)&gt;2*Statistics!$B$4, "STRONG","")</f>
        <v/>
      </c>
      <c r="L315" s="8" t="str">
        <f aca="false">IF(K314="STRONG",F318,"")</f>
        <v/>
      </c>
      <c r="M315" s="9" t="n">
        <f aca="false">B315-C315</f>
        <v>65.75</v>
      </c>
      <c r="N315" s="1" t="str">
        <f aca="false">IF(M315&gt; Statistics!$B$9, "High", IF(M315&lt; Statistics!$B$10, "Low", "Normal"))</f>
        <v>Normal</v>
      </c>
    </row>
    <row r="316" customFormat="false" ht="12.8" hidden="false" customHeight="false" outlineLevel="0" collapsed="false">
      <c r="A316" s="10" t="n">
        <v>45449.2083333333</v>
      </c>
      <c r="B316" s="5" t="n">
        <v>5373.25</v>
      </c>
      <c r="C316" s="5" t="n">
        <v>5345.25</v>
      </c>
      <c r="D316" s="5" t="n">
        <v>5364</v>
      </c>
      <c r="E316" s="7" t="n">
        <v>1228240</v>
      </c>
      <c r="F316" s="8" t="n">
        <f aca="false">LN(D316/D315)</f>
        <v>-0.00037278658400031</v>
      </c>
      <c r="G316" s="1" t="str">
        <f aca="false">TEXT(A316,"ddd")</f>
        <v>Thu</v>
      </c>
      <c r="H316" s="1" t="str">
        <f aca="false">TEXT(A316,"MMM")</f>
        <v>Jun</v>
      </c>
      <c r="I316" s="3" t="n">
        <f aca="false">IF(F316&gt;0,1,IF(F316&lt;0,-1,0))</f>
        <v>-1</v>
      </c>
      <c r="J316" s="1" t="n">
        <f aca="false">IF(I316=I315,J315+1,1)</f>
        <v>1</v>
      </c>
      <c r="K316" s="8" t="str">
        <f aca="false">IF(ABS(F316-Statistics!$B$2)&gt;2*Statistics!$B$4, "STRONG","")</f>
        <v/>
      </c>
      <c r="L316" s="8" t="str">
        <f aca="false">IF(K315="STRONG",F319,"")</f>
        <v/>
      </c>
      <c r="M316" s="9" t="n">
        <f aca="false">B316-C316</f>
        <v>28</v>
      </c>
      <c r="N316" s="1" t="str">
        <f aca="false">IF(M316&gt; Statistics!$B$9, "High", IF(M316&lt; Statistics!$B$10, "Low", "Normal"))</f>
        <v>Low</v>
      </c>
    </row>
    <row r="317" customFormat="false" ht="12.8" hidden="false" customHeight="false" outlineLevel="0" collapsed="false">
      <c r="A317" s="10" t="n">
        <v>45450.2083333333</v>
      </c>
      <c r="B317" s="5" t="n">
        <v>5385.5</v>
      </c>
      <c r="C317" s="5" t="n">
        <v>5329</v>
      </c>
      <c r="D317" s="5" t="n">
        <v>5355.75</v>
      </c>
      <c r="E317" s="7" t="n">
        <v>1591439</v>
      </c>
      <c r="F317" s="8" t="n">
        <f aca="false">LN(D317/D316)</f>
        <v>-0.00153921530424004</v>
      </c>
      <c r="G317" s="1" t="str">
        <f aca="false">TEXT(A317,"ddd")</f>
        <v>Fri</v>
      </c>
      <c r="H317" s="1" t="str">
        <f aca="false">TEXT(A317,"MMM")</f>
        <v>Jun</v>
      </c>
      <c r="I317" s="3" t="n">
        <f aca="false">IF(F317&gt;0,1,IF(F317&lt;0,-1,0))</f>
        <v>-1</v>
      </c>
      <c r="J317" s="1" t="n">
        <f aca="false">IF(I317=I316,J316+1,1)</f>
        <v>2</v>
      </c>
      <c r="K317" s="8" t="str">
        <f aca="false">IF(ABS(F317-Statistics!$B$2)&gt;2*Statistics!$B$4, "STRONG","")</f>
        <v/>
      </c>
      <c r="L317" s="8" t="str">
        <f aca="false">IF(K316="STRONG",F320,"")</f>
        <v/>
      </c>
      <c r="M317" s="9" t="n">
        <f aca="false">B317-C317</f>
        <v>56.5</v>
      </c>
      <c r="N317" s="1" t="str">
        <f aca="false">IF(M317&gt; Statistics!$B$9, "High", IF(M317&lt; Statistics!$B$10, "Low", "Normal"))</f>
        <v>Normal</v>
      </c>
    </row>
    <row r="318" customFormat="false" ht="12.8" hidden="false" customHeight="false" outlineLevel="0" collapsed="false">
      <c r="A318" s="10" t="n">
        <v>45453.2083333333</v>
      </c>
      <c r="B318" s="5" t="n">
        <v>5375.75</v>
      </c>
      <c r="C318" s="5" t="n">
        <v>5338.25</v>
      </c>
      <c r="D318" s="5" t="n">
        <v>5371.25</v>
      </c>
      <c r="E318" s="7" t="n">
        <v>1185881</v>
      </c>
      <c r="F318" s="8" t="n">
        <f aca="false">LN(D318/D317)</f>
        <v>0.0028899059918757</v>
      </c>
      <c r="G318" s="1" t="str">
        <f aca="false">TEXT(A318,"ddd")</f>
        <v>Mon</v>
      </c>
      <c r="H318" s="1" t="str">
        <f aca="false">TEXT(A318,"MMM")</f>
        <v>Jun</v>
      </c>
      <c r="I318" s="3" t="n">
        <f aca="false">IF(F318&gt;0,1,IF(F318&lt;0,-1,0))</f>
        <v>1</v>
      </c>
      <c r="J318" s="1" t="n">
        <f aca="false">IF(I318=I317,J317+1,1)</f>
        <v>1</v>
      </c>
      <c r="K318" s="8" t="str">
        <f aca="false">IF(ABS(F318-Statistics!$B$2)&gt;2*Statistics!$B$4, "STRONG","")</f>
        <v/>
      </c>
      <c r="L318" s="8" t="str">
        <f aca="false">IF(K317="STRONG",F321,"")</f>
        <v/>
      </c>
      <c r="M318" s="9" t="n">
        <f aca="false">B318-C318</f>
        <v>37.5</v>
      </c>
      <c r="N318" s="1" t="str">
        <f aca="false">IF(M318&gt; Statistics!$B$9, "High", IF(M318&lt; Statistics!$B$10, "Low", "Normal"))</f>
        <v>Normal</v>
      </c>
    </row>
    <row r="319" customFormat="false" ht="12.8" hidden="false" customHeight="false" outlineLevel="0" collapsed="false">
      <c r="A319" s="10" t="n">
        <v>45454.2083333333</v>
      </c>
      <c r="B319" s="5" t="n">
        <v>5386.25</v>
      </c>
      <c r="C319" s="5" t="n">
        <v>5334.5</v>
      </c>
      <c r="D319" s="5" t="n">
        <v>5384</v>
      </c>
      <c r="E319" s="7" t="n">
        <v>1413433</v>
      </c>
      <c r="F319" s="8" t="n">
        <f aca="false">LN(D319/D318)</f>
        <v>0.00237093623535891</v>
      </c>
      <c r="G319" s="1" t="str">
        <f aca="false">TEXT(A319,"ddd")</f>
        <v>Tue</v>
      </c>
      <c r="H319" s="1" t="str">
        <f aca="false">TEXT(A319,"MMM")</f>
        <v>Jun</v>
      </c>
      <c r="I319" s="3" t="n">
        <f aca="false">IF(F319&gt;0,1,IF(F319&lt;0,-1,0))</f>
        <v>1</v>
      </c>
      <c r="J319" s="1" t="n">
        <f aca="false">IF(I319=I318,J318+1,1)</f>
        <v>2</v>
      </c>
      <c r="K319" s="8" t="str">
        <f aca="false">IF(ABS(F319-Statistics!$B$2)&gt;2*Statistics!$B$4, "STRONG","")</f>
        <v/>
      </c>
      <c r="L319" s="8" t="str">
        <f aca="false">IF(K318="STRONG",F322,"")</f>
        <v/>
      </c>
      <c r="M319" s="9" t="n">
        <f aca="false">B319-C319</f>
        <v>51.75</v>
      </c>
      <c r="N319" s="1" t="str">
        <f aca="false">IF(M319&gt; Statistics!$B$9, "High", IF(M319&lt; Statistics!$B$10, "Low", "Normal"))</f>
        <v>Normal</v>
      </c>
    </row>
    <row r="320" customFormat="false" ht="12.8" hidden="false" customHeight="false" outlineLevel="0" collapsed="false">
      <c r="A320" s="10" t="n">
        <v>45455.2083333333</v>
      </c>
      <c r="B320" s="5" t="n">
        <v>5454.5</v>
      </c>
      <c r="C320" s="5" t="n">
        <v>5380</v>
      </c>
      <c r="D320" s="5" t="n">
        <v>5427.5</v>
      </c>
      <c r="E320" s="7" t="n">
        <v>1899786</v>
      </c>
      <c r="F320" s="8" t="n">
        <f aca="false">LN(D320/D319)</f>
        <v>0.00804703042788315</v>
      </c>
      <c r="G320" s="1" t="str">
        <f aca="false">TEXT(A320,"ddd")</f>
        <v>Wed</v>
      </c>
      <c r="H320" s="1" t="str">
        <f aca="false">TEXT(A320,"MMM")</f>
        <v>Jun</v>
      </c>
      <c r="I320" s="3" t="n">
        <f aca="false">IF(F320&gt;0,1,IF(F320&lt;0,-1,0))</f>
        <v>1</v>
      </c>
      <c r="J320" s="1" t="n">
        <f aca="false">IF(I320=I319,J319+1,1)</f>
        <v>3</v>
      </c>
      <c r="K320" s="8" t="str">
        <f aca="false">IF(ABS(F320-Statistics!$B$2)&gt;2*Statistics!$B$4, "STRONG","")</f>
        <v/>
      </c>
      <c r="L320" s="8" t="str">
        <f aca="false">IF(K319="STRONG",F323,"")</f>
        <v/>
      </c>
      <c r="M320" s="9" t="n">
        <f aca="false">B320-C320</f>
        <v>74.5</v>
      </c>
      <c r="N320" s="1" t="str">
        <f aca="false">IF(M320&gt; Statistics!$B$9, "High", IF(M320&lt; Statistics!$B$10, "Low", "Normal"))</f>
        <v>High</v>
      </c>
    </row>
    <row r="321" customFormat="false" ht="12.8" hidden="false" customHeight="false" outlineLevel="0" collapsed="false">
      <c r="A321" s="10" t="n">
        <v>45456.2083333333</v>
      </c>
      <c r="B321" s="5" t="n">
        <v>5452.75</v>
      </c>
      <c r="C321" s="5" t="n">
        <v>5408.5</v>
      </c>
      <c r="D321" s="5" t="n">
        <v>5438.5</v>
      </c>
      <c r="E321" s="7" t="n">
        <v>1682858</v>
      </c>
      <c r="F321" s="8" t="n">
        <f aca="false">LN(D321/D320)</f>
        <v>0.00202466478145807</v>
      </c>
      <c r="G321" s="1" t="str">
        <f aca="false">TEXT(A321,"ddd")</f>
        <v>Thu</v>
      </c>
      <c r="H321" s="1" t="str">
        <f aca="false">TEXT(A321,"MMM")</f>
        <v>Jun</v>
      </c>
      <c r="I321" s="3" t="n">
        <f aca="false">IF(F321&gt;0,1,IF(F321&lt;0,-1,0))</f>
        <v>1</v>
      </c>
      <c r="J321" s="1" t="n">
        <f aca="false">IF(I321=I320,J320+1,1)</f>
        <v>4</v>
      </c>
      <c r="K321" s="8" t="str">
        <f aca="false">IF(ABS(F321-Statistics!$B$2)&gt;2*Statistics!$B$4, "STRONG","")</f>
        <v/>
      </c>
      <c r="L321" s="8" t="str">
        <f aca="false">IF(K320="STRONG",F324,"")</f>
        <v/>
      </c>
      <c r="M321" s="9" t="n">
        <f aca="false">B321-C321</f>
        <v>44.25</v>
      </c>
      <c r="N321" s="1" t="str">
        <f aca="false">IF(M321&gt; Statistics!$B$9, "High", IF(M321&lt; Statistics!$B$10, "Low", "Normal"))</f>
        <v>Normal</v>
      </c>
    </row>
    <row r="322" customFormat="false" ht="12.8" hidden="false" customHeight="false" outlineLevel="0" collapsed="false">
      <c r="A322" s="10" t="n">
        <v>45457.2083333333</v>
      </c>
      <c r="B322" s="5" t="n">
        <v>5443</v>
      </c>
      <c r="C322" s="5" t="n">
        <v>5397.75</v>
      </c>
      <c r="D322" s="5" t="n">
        <v>5437.5</v>
      </c>
      <c r="E322" s="7" t="n">
        <v>1789793</v>
      </c>
      <c r="F322" s="8" t="n">
        <f aca="false">LN(D322/D321)</f>
        <v>-0.000183891136965403</v>
      </c>
      <c r="G322" s="1" t="str">
        <f aca="false">TEXT(A322,"ddd")</f>
        <v>Fri</v>
      </c>
      <c r="H322" s="1" t="str">
        <f aca="false">TEXT(A322,"MMM")</f>
        <v>Jun</v>
      </c>
      <c r="I322" s="3" t="n">
        <f aca="false">IF(F322&gt;0,1,IF(F322&lt;0,-1,0))</f>
        <v>-1</v>
      </c>
      <c r="J322" s="1" t="n">
        <f aca="false">IF(I322=I321,J321+1,1)</f>
        <v>1</v>
      </c>
      <c r="K322" s="8" t="str">
        <f aca="false">IF(ABS(F322-Statistics!$B$2)&gt;2*Statistics!$B$4, "STRONG","")</f>
        <v/>
      </c>
      <c r="L322" s="8" t="str">
        <f aca="false">IF(K321="STRONG",F325,"")</f>
        <v/>
      </c>
      <c r="M322" s="9" t="n">
        <f aca="false">B322-C322</f>
        <v>45.25</v>
      </c>
      <c r="N322" s="1" t="str">
        <f aca="false">IF(M322&gt; Statistics!$B$9, "High", IF(M322&lt; Statistics!$B$10, "Low", "Normal"))</f>
        <v>Normal</v>
      </c>
    </row>
    <row r="323" customFormat="false" ht="12.8" hidden="false" customHeight="false" outlineLevel="0" collapsed="false">
      <c r="A323" s="10" t="n">
        <v>45460.2083333333</v>
      </c>
      <c r="B323" s="5" t="n">
        <v>5494</v>
      </c>
      <c r="C323" s="5" t="n">
        <v>5424.75</v>
      </c>
      <c r="D323" s="5" t="n">
        <v>5478.5</v>
      </c>
      <c r="E323" s="7" t="n">
        <v>1589643</v>
      </c>
      <c r="F323" s="8" t="n">
        <f aca="false">LN(D323/D322)</f>
        <v>0.00751194444850851</v>
      </c>
      <c r="G323" s="1" t="str">
        <f aca="false">TEXT(A323,"ddd")</f>
        <v>Mon</v>
      </c>
      <c r="H323" s="1" t="str">
        <f aca="false">TEXT(A323,"MMM")</f>
        <v>Jun</v>
      </c>
      <c r="I323" s="3" t="n">
        <f aca="false">IF(F323&gt;0,1,IF(F323&lt;0,-1,0))</f>
        <v>1</v>
      </c>
      <c r="J323" s="1" t="n">
        <f aca="false">IF(I323=I322,J322+1,1)</f>
        <v>1</v>
      </c>
      <c r="K323" s="8" t="str">
        <f aca="false">IF(ABS(F323-Statistics!$B$2)&gt;2*Statistics!$B$4, "STRONG","")</f>
        <v/>
      </c>
      <c r="L323" s="8" t="str">
        <f aca="false">IF(K322="STRONG",F326,"")</f>
        <v/>
      </c>
      <c r="M323" s="9" t="n">
        <f aca="false">B323-C323</f>
        <v>69.25</v>
      </c>
      <c r="N323" s="1" t="str">
        <f aca="false">IF(M323&gt; Statistics!$B$9, "High", IF(M323&lt; Statistics!$B$10, "Low", "Normal"))</f>
        <v>Normal</v>
      </c>
    </row>
    <row r="324" customFormat="false" ht="12.8" hidden="false" customHeight="false" outlineLevel="0" collapsed="false">
      <c r="A324" s="10" t="n">
        <v>45461.2083333333</v>
      </c>
      <c r="B324" s="5" t="n">
        <v>5494</v>
      </c>
      <c r="C324" s="5" t="n">
        <v>5473.5</v>
      </c>
      <c r="D324" s="5" t="n">
        <v>5491</v>
      </c>
      <c r="E324" s="7" t="n">
        <v>820053</v>
      </c>
      <c r="F324" s="8" t="n">
        <f aca="false">LN(D324/D323)</f>
        <v>0.00227904743342458</v>
      </c>
      <c r="G324" s="1" t="str">
        <f aca="false">TEXT(A324,"ddd")</f>
        <v>Tue</v>
      </c>
      <c r="H324" s="1" t="str">
        <f aca="false">TEXT(A324,"MMM")</f>
        <v>Jun</v>
      </c>
      <c r="I324" s="3" t="n">
        <f aca="false">IF(F324&gt;0,1,IF(F324&lt;0,-1,0))</f>
        <v>1</v>
      </c>
      <c r="J324" s="1" t="n">
        <f aca="false">IF(I324=I323,J323+1,1)</f>
        <v>2</v>
      </c>
      <c r="K324" s="8" t="str">
        <f aca="false">IF(ABS(F324-Statistics!$B$2)&gt;2*Statistics!$B$4, "STRONG","")</f>
        <v/>
      </c>
      <c r="L324" s="8" t="str">
        <f aca="false">IF(K323="STRONG",F327,"")</f>
        <v/>
      </c>
      <c r="M324" s="9" t="n">
        <f aca="false">B324-C324</f>
        <v>20.5</v>
      </c>
      <c r="N324" s="1" t="str">
        <f aca="false">IF(M324&gt; Statistics!$B$9, "High", IF(M324&lt; Statistics!$B$10, "Low", "Normal"))</f>
        <v>Low</v>
      </c>
    </row>
    <row r="325" customFormat="false" ht="12.8" hidden="false" customHeight="false" outlineLevel="0" collapsed="false">
      <c r="A325" s="10" t="n">
        <v>45463.2083333333</v>
      </c>
      <c r="B325" s="5" t="n">
        <v>5518.5</v>
      </c>
      <c r="C325" s="5" t="n">
        <v>5458.5</v>
      </c>
      <c r="D325" s="5" t="n">
        <v>5476.75</v>
      </c>
      <c r="E325" s="7" t="n">
        <v>571332</v>
      </c>
      <c r="F325" s="8" t="n">
        <f aca="false">LN(D325/D324)</f>
        <v>-0.00259852896326374</v>
      </c>
      <c r="G325" s="1" t="str">
        <f aca="false">TEXT(A325,"ddd")</f>
        <v>Thu</v>
      </c>
      <c r="H325" s="1" t="str">
        <f aca="false">TEXT(A325,"MMM")</f>
        <v>Jun</v>
      </c>
      <c r="I325" s="3" t="n">
        <f aca="false">IF(F325&gt;0,1,IF(F325&lt;0,-1,0))</f>
        <v>-1</v>
      </c>
      <c r="J325" s="1" t="n">
        <f aca="false">IF(I325=I324,J324+1,1)</f>
        <v>1</v>
      </c>
      <c r="K325" s="8" t="str">
        <f aca="false">IF(ABS(F325-Statistics!$B$2)&gt;2*Statistics!$B$4, "STRONG","")</f>
        <v/>
      </c>
      <c r="L325" s="8" t="str">
        <f aca="false">IF(K324="STRONG",F328,"")</f>
        <v/>
      </c>
      <c r="M325" s="9" t="n">
        <f aca="false">B325-C325</f>
        <v>60</v>
      </c>
      <c r="N325" s="1" t="str">
        <f aca="false">IF(M325&gt; Statistics!$B$9, "High", IF(M325&lt; Statistics!$B$10, "Low", "Normal"))</f>
        <v>Normal</v>
      </c>
    </row>
    <row r="326" customFormat="false" ht="12.8" hidden="false" customHeight="false" outlineLevel="0" collapsed="false">
      <c r="A326" s="10" t="n">
        <v>45464.2083333333</v>
      </c>
      <c r="B326" s="5" t="n">
        <v>5483.75</v>
      </c>
      <c r="C326" s="5" t="n">
        <v>5460.5</v>
      </c>
      <c r="D326" s="5" t="n">
        <v>5471.89</v>
      </c>
      <c r="E326" s="7" t="n">
        <v>1392213</v>
      </c>
      <c r="F326" s="8" t="n">
        <f aca="false">LN(D326/D325)</f>
        <v>-0.000887781554458463</v>
      </c>
      <c r="G326" s="1" t="str">
        <f aca="false">TEXT(A326,"ddd")</f>
        <v>Fri</v>
      </c>
      <c r="H326" s="1" t="str">
        <f aca="false">TEXT(A326,"MMM")</f>
        <v>Jun</v>
      </c>
      <c r="I326" s="3" t="n">
        <f aca="false">IF(F326&gt;0,1,IF(F326&lt;0,-1,0))</f>
        <v>-1</v>
      </c>
      <c r="J326" s="1" t="n">
        <f aca="false">IF(I326=I325,J325+1,1)</f>
        <v>2</v>
      </c>
      <c r="K326" s="8" t="str">
        <f aca="false">IF(ABS(F326-Statistics!$B$2)&gt;2*Statistics!$B$4, "STRONG","")</f>
        <v/>
      </c>
      <c r="L326" s="8" t="str">
        <f aca="false">IF(K325="STRONG",F329,"")</f>
        <v/>
      </c>
      <c r="M326" s="9" t="n">
        <f aca="false">B326-C326</f>
        <v>23.25</v>
      </c>
      <c r="N326" s="1" t="str">
        <f aca="false">IF(M326&gt; Statistics!$B$9, "High", IF(M326&lt; Statistics!$B$10, "Low", "Normal"))</f>
        <v>Low</v>
      </c>
    </row>
    <row r="327" customFormat="false" ht="12.8" hidden="false" customHeight="false" outlineLevel="0" collapsed="false">
      <c r="A327" s="10" t="n">
        <v>45467.2083333333</v>
      </c>
      <c r="B327" s="5" t="n">
        <v>5558.5</v>
      </c>
      <c r="C327" s="5" t="n">
        <v>5510.25</v>
      </c>
      <c r="D327" s="5" t="n">
        <v>5517</v>
      </c>
      <c r="E327" s="7" t="n">
        <v>1410359</v>
      </c>
      <c r="F327" s="8" t="n">
        <f aca="false">LN(D327/D326)</f>
        <v>0.00821015651128027</v>
      </c>
      <c r="G327" s="1" t="str">
        <f aca="false">TEXT(A327,"ddd")</f>
        <v>Mon</v>
      </c>
      <c r="H327" s="1" t="str">
        <f aca="false">TEXT(A327,"MMM")</f>
        <v>Jun</v>
      </c>
      <c r="I327" s="3" t="n">
        <f aca="false">IF(F327&gt;0,1,IF(F327&lt;0,-1,0))</f>
        <v>1</v>
      </c>
      <c r="J327" s="1" t="n">
        <f aca="false">IF(I327=I326,J326+1,1)</f>
        <v>1</v>
      </c>
      <c r="K327" s="8" t="str">
        <f aca="false">IF(ABS(F327-Statistics!$B$2)&gt;2*Statistics!$B$4, "STRONG","")</f>
        <v/>
      </c>
      <c r="L327" s="8" t="str">
        <f aca="false">IF(K326="STRONG",F330,"")</f>
        <v/>
      </c>
      <c r="M327" s="9" t="n">
        <f aca="false">B327-C327</f>
        <v>48.25</v>
      </c>
      <c r="N327" s="1" t="str">
        <f aca="false">IF(M327&gt; Statistics!$B$9, "High", IF(M327&lt; Statistics!$B$10, "Low", "Normal"))</f>
        <v>Normal</v>
      </c>
    </row>
    <row r="328" customFormat="false" ht="12.8" hidden="false" customHeight="false" outlineLevel="0" collapsed="false">
      <c r="A328" s="10" t="n">
        <v>45468.2083333333</v>
      </c>
      <c r="B328" s="5" t="n">
        <v>5539.75</v>
      </c>
      <c r="C328" s="5" t="n">
        <v>5511</v>
      </c>
      <c r="D328" s="5" t="n">
        <v>5537</v>
      </c>
      <c r="E328" s="7" t="n">
        <v>1141183</v>
      </c>
      <c r="F328" s="8" t="n">
        <f aca="false">LN(D328/D327)</f>
        <v>0.00361860355053641</v>
      </c>
      <c r="G328" s="1" t="str">
        <f aca="false">TEXT(A328,"ddd")</f>
        <v>Tue</v>
      </c>
      <c r="H328" s="1" t="str">
        <f aca="false">TEXT(A328,"MMM")</f>
        <v>Jun</v>
      </c>
      <c r="I328" s="3" t="n">
        <f aca="false">IF(F328&gt;0,1,IF(F328&lt;0,-1,0))</f>
        <v>1</v>
      </c>
      <c r="J328" s="1" t="n">
        <f aca="false">IF(I328=I327,J327+1,1)</f>
        <v>2</v>
      </c>
      <c r="K328" s="8" t="str">
        <f aca="false">IF(ABS(F328-Statistics!$B$2)&gt;2*Statistics!$B$4, "STRONG","")</f>
        <v/>
      </c>
      <c r="L328" s="8" t="str">
        <f aca="false">IF(K327="STRONG",F331,"")</f>
        <v/>
      </c>
      <c r="M328" s="9" t="n">
        <f aca="false">B328-C328</f>
        <v>28.75</v>
      </c>
      <c r="N328" s="1" t="str">
        <f aca="false">IF(M328&gt; Statistics!$B$9, "High", IF(M328&lt; Statistics!$B$10, "Low", "Normal"))</f>
        <v>Low</v>
      </c>
    </row>
    <row r="329" customFormat="false" ht="12.8" hidden="false" customHeight="false" outlineLevel="0" collapsed="false">
      <c r="A329" s="10" t="n">
        <v>45469.2083333333</v>
      </c>
      <c r="B329" s="5" t="n">
        <v>5551.75</v>
      </c>
      <c r="C329" s="5" t="n">
        <v>5516.25</v>
      </c>
      <c r="D329" s="5" t="n">
        <v>5543.5</v>
      </c>
      <c r="E329" s="7" t="n">
        <v>1197372</v>
      </c>
      <c r="F329" s="8" t="n">
        <f aca="false">LN(D329/D328)</f>
        <v>0.00117323238943913</v>
      </c>
      <c r="G329" s="1" t="str">
        <f aca="false">TEXT(A329,"ddd")</f>
        <v>Wed</v>
      </c>
      <c r="H329" s="1" t="str">
        <f aca="false">TEXT(A329,"MMM")</f>
        <v>Jun</v>
      </c>
      <c r="I329" s="3" t="n">
        <f aca="false">IF(F329&gt;0,1,IF(F329&lt;0,-1,0))</f>
        <v>1</v>
      </c>
      <c r="J329" s="1" t="n">
        <f aca="false">IF(I329=I328,J328+1,1)</f>
        <v>3</v>
      </c>
      <c r="K329" s="8" t="str">
        <f aca="false">IF(ABS(F329-Statistics!$B$2)&gt;2*Statistics!$B$4, "STRONG","")</f>
        <v/>
      </c>
      <c r="L329" s="8" t="str">
        <f aca="false">IF(K328="STRONG",F332,"")</f>
        <v/>
      </c>
      <c r="M329" s="9" t="n">
        <f aca="false">B329-C329</f>
        <v>35.5</v>
      </c>
      <c r="N329" s="1" t="str">
        <f aca="false">IF(M329&gt; Statistics!$B$9, "High", IF(M329&lt; Statistics!$B$10, "Low", "Normal"))</f>
        <v>Low</v>
      </c>
    </row>
    <row r="330" customFormat="false" ht="12.8" hidden="false" customHeight="false" outlineLevel="0" collapsed="false">
      <c r="A330" s="10" t="n">
        <v>45470.2083333333</v>
      </c>
      <c r="B330" s="5" t="n">
        <v>5555</v>
      </c>
      <c r="C330" s="5" t="n">
        <v>5515.75</v>
      </c>
      <c r="D330" s="5" t="n">
        <v>5546</v>
      </c>
      <c r="E330" s="7" t="n">
        <v>1257121</v>
      </c>
      <c r="F330" s="8" t="n">
        <f aca="false">LN(D330/D329)</f>
        <v>0.000450876963317106</v>
      </c>
      <c r="G330" s="1" t="str">
        <f aca="false">TEXT(A330,"ddd")</f>
        <v>Thu</v>
      </c>
      <c r="H330" s="1" t="str">
        <f aca="false">TEXT(A330,"MMM")</f>
        <v>Jun</v>
      </c>
      <c r="I330" s="3" t="n">
        <f aca="false">IF(F330&gt;0,1,IF(F330&lt;0,-1,0))</f>
        <v>1</v>
      </c>
      <c r="J330" s="1" t="n">
        <f aca="false">IF(I330=I329,J329+1,1)</f>
        <v>4</v>
      </c>
      <c r="K330" s="8" t="str">
        <f aca="false">IF(ABS(F330-Statistics!$B$2)&gt;2*Statistics!$B$4, "STRONG","")</f>
        <v/>
      </c>
      <c r="L330" s="8" t="str">
        <f aca="false">IF(K329="STRONG",F333,"")</f>
        <v/>
      </c>
      <c r="M330" s="9" t="n">
        <f aca="false">B330-C330</f>
        <v>39.25</v>
      </c>
      <c r="N330" s="1" t="str">
        <f aca="false">IF(M330&gt; Statistics!$B$9, "High", IF(M330&lt; Statistics!$B$10, "Low", "Normal"))</f>
        <v>Normal</v>
      </c>
    </row>
    <row r="331" customFormat="false" ht="12.8" hidden="false" customHeight="false" outlineLevel="0" collapsed="false">
      <c r="A331" s="10" t="n">
        <v>45471.2083333333</v>
      </c>
      <c r="B331" s="5" t="n">
        <v>5585</v>
      </c>
      <c r="C331" s="5" t="n">
        <v>5510.75</v>
      </c>
      <c r="D331" s="5" t="n">
        <v>5521.5</v>
      </c>
      <c r="E331" s="7" t="n">
        <v>1855777</v>
      </c>
      <c r="F331" s="8" t="n">
        <f aca="false">LN(D331/D330)</f>
        <v>-0.00442738468853789</v>
      </c>
      <c r="G331" s="1" t="str">
        <f aca="false">TEXT(A331,"ddd")</f>
        <v>Fri</v>
      </c>
      <c r="H331" s="1" t="str">
        <f aca="false">TEXT(A331,"MMM")</f>
        <v>Jun</v>
      </c>
      <c r="I331" s="3" t="n">
        <f aca="false">IF(F331&gt;0,1,IF(F331&lt;0,-1,0))</f>
        <v>-1</v>
      </c>
      <c r="J331" s="1" t="n">
        <f aca="false">IF(I331=I330,J330+1,1)</f>
        <v>1</v>
      </c>
      <c r="K331" s="8" t="str">
        <f aca="false">IF(ABS(F331-Statistics!$B$2)&gt;2*Statistics!$B$4, "STRONG","")</f>
        <v/>
      </c>
      <c r="L331" s="8" t="str">
        <f aca="false">IF(K330="STRONG",F334,"")</f>
        <v/>
      </c>
      <c r="M331" s="9" t="n">
        <f aca="false">B331-C331</f>
        <v>74.25</v>
      </c>
      <c r="N331" s="1" t="str">
        <f aca="false">IF(M331&gt; Statistics!$B$9, "High", IF(M331&lt; Statistics!$B$10, "Low", "Normal"))</f>
        <v>High</v>
      </c>
    </row>
    <row r="332" customFormat="false" ht="12.8" hidden="false" customHeight="false" outlineLevel="0" collapsed="false">
      <c r="A332" s="10" t="n">
        <v>45474.2083333333</v>
      </c>
      <c r="B332" s="5" t="n">
        <v>5541</v>
      </c>
      <c r="C332" s="5" t="n">
        <v>5504.5</v>
      </c>
      <c r="D332" s="5" t="n">
        <v>5533.75</v>
      </c>
      <c r="E332" s="7" t="n">
        <v>1432355</v>
      </c>
      <c r="F332" s="8" t="n">
        <f aca="false">LN(D332/D331)</f>
        <v>0.00221614255916528</v>
      </c>
      <c r="G332" s="1" t="str">
        <f aca="false">TEXT(A332,"ddd")</f>
        <v>Mon</v>
      </c>
      <c r="H332" s="1" t="str">
        <f aca="false">TEXT(A332,"MMM")</f>
        <v>Jul</v>
      </c>
      <c r="I332" s="3" t="n">
        <f aca="false">IF(F332&gt;0,1,IF(F332&lt;0,-1,0))</f>
        <v>1</v>
      </c>
      <c r="J332" s="1" t="n">
        <f aca="false">IF(I332=I331,J331+1,1)</f>
        <v>1</v>
      </c>
      <c r="K332" s="8" t="str">
        <f aca="false">IF(ABS(F332-Statistics!$B$2)&gt;2*Statistics!$B$4, "STRONG","")</f>
        <v/>
      </c>
      <c r="L332" s="8" t="str">
        <f aca="false">IF(K331="STRONG",F335,"")</f>
        <v/>
      </c>
      <c r="M332" s="9" t="n">
        <f aca="false">B332-C332</f>
        <v>36.5</v>
      </c>
      <c r="N332" s="1" t="str">
        <f aca="false">IF(M332&gt; Statistics!$B$9, "High", IF(M332&lt; Statistics!$B$10, "Low", "Normal"))</f>
        <v>Low</v>
      </c>
    </row>
    <row r="333" customFormat="false" ht="12.8" hidden="false" customHeight="false" outlineLevel="0" collapsed="false">
      <c r="A333" s="10" t="n">
        <v>45475.2083333333</v>
      </c>
      <c r="B333" s="5" t="n">
        <v>5569.75</v>
      </c>
      <c r="C333" s="5" t="n">
        <v>5502.75</v>
      </c>
      <c r="D333" s="5" t="n">
        <v>5568.75</v>
      </c>
      <c r="E333" s="7" t="n">
        <v>1315097</v>
      </c>
      <c r="F333" s="8" t="n">
        <f aca="false">LN(D333/D332)</f>
        <v>0.00630490717276859</v>
      </c>
      <c r="G333" s="1" t="str">
        <f aca="false">TEXT(A333,"ddd")</f>
        <v>Tue</v>
      </c>
      <c r="H333" s="1" t="str">
        <f aca="false">TEXT(A333,"MMM")</f>
        <v>Jul</v>
      </c>
      <c r="I333" s="3" t="n">
        <f aca="false">IF(F333&gt;0,1,IF(F333&lt;0,-1,0))</f>
        <v>1</v>
      </c>
      <c r="J333" s="1" t="n">
        <f aca="false">IF(I333=I332,J332+1,1)</f>
        <v>2</v>
      </c>
      <c r="K333" s="8" t="str">
        <f aca="false">IF(ABS(F333-Statistics!$B$2)&gt;2*Statistics!$B$4, "STRONG","")</f>
        <v/>
      </c>
      <c r="L333" s="8" t="str">
        <f aca="false">IF(K332="STRONG",F336,"")</f>
        <v/>
      </c>
      <c r="M333" s="9" t="n">
        <f aca="false">B333-C333</f>
        <v>67</v>
      </c>
      <c r="N333" s="1" t="str">
        <f aca="false">IF(M333&gt; Statistics!$B$9, "High", IF(M333&lt; Statistics!$B$10, "Low", "Normal"))</f>
        <v>Normal</v>
      </c>
    </row>
    <row r="334" customFormat="false" ht="12.8" hidden="false" customHeight="false" outlineLevel="0" collapsed="false">
      <c r="A334" s="10" t="n">
        <v>45476.2083333333</v>
      </c>
      <c r="B334" s="5" t="n">
        <v>5595.75</v>
      </c>
      <c r="C334" s="5" t="n">
        <v>5559.75</v>
      </c>
      <c r="D334" s="5" t="n">
        <v>5590.25</v>
      </c>
      <c r="E334" s="7" t="n">
        <v>808966</v>
      </c>
      <c r="F334" s="8" t="n">
        <f aca="false">LN(D334/D333)</f>
        <v>0.00385339664913574</v>
      </c>
      <c r="G334" s="1" t="str">
        <f aca="false">TEXT(A334,"ddd")</f>
        <v>Wed</v>
      </c>
      <c r="H334" s="1" t="str">
        <f aca="false">TEXT(A334,"MMM")</f>
        <v>Jul</v>
      </c>
      <c r="I334" s="3" t="n">
        <f aca="false">IF(F334&gt;0,1,IF(F334&lt;0,-1,0))</f>
        <v>1</v>
      </c>
      <c r="J334" s="1" t="n">
        <f aca="false">IF(I334=I333,J333+1,1)</f>
        <v>3</v>
      </c>
      <c r="K334" s="8" t="str">
        <f aca="false">IF(ABS(F334-Statistics!$B$2)&gt;2*Statistics!$B$4, "STRONG","")</f>
        <v/>
      </c>
      <c r="L334" s="8" t="str">
        <f aca="false">IF(K333="STRONG",F337,"")</f>
        <v/>
      </c>
      <c r="M334" s="9" t="n">
        <f aca="false">B334-C334</f>
        <v>36</v>
      </c>
      <c r="N334" s="1" t="str">
        <f aca="false">IF(M334&gt; Statistics!$B$9, "High", IF(M334&lt; Statistics!$B$10, "Low", "Normal"))</f>
        <v>Low</v>
      </c>
    </row>
    <row r="335" customFormat="false" ht="12.8" hidden="false" customHeight="false" outlineLevel="0" collapsed="false">
      <c r="A335" s="10" t="n">
        <v>45478.2083333333</v>
      </c>
      <c r="B335" s="5" t="n">
        <v>5626</v>
      </c>
      <c r="C335" s="5" t="n">
        <v>5585</v>
      </c>
      <c r="D335" s="5" t="n">
        <v>5621.5</v>
      </c>
      <c r="E335" s="7" t="n">
        <v>1233173</v>
      </c>
      <c r="F335" s="8" t="n">
        <f aca="false">LN(D335/D334)</f>
        <v>0.00557452332155911</v>
      </c>
      <c r="G335" s="1" t="str">
        <f aca="false">TEXT(A335,"ddd")</f>
        <v>Fri</v>
      </c>
      <c r="H335" s="1" t="str">
        <f aca="false">TEXT(A335,"MMM")</f>
        <v>Jul</v>
      </c>
      <c r="I335" s="3" t="n">
        <f aca="false">IF(F335&gt;0,1,IF(F335&lt;0,-1,0))</f>
        <v>1</v>
      </c>
      <c r="J335" s="1" t="n">
        <f aca="false">IF(I335=I334,J334+1,1)</f>
        <v>4</v>
      </c>
      <c r="K335" s="8" t="str">
        <f aca="false">IF(ABS(F335-Statistics!$B$2)&gt;2*Statistics!$B$4, "STRONG","")</f>
        <v/>
      </c>
      <c r="L335" s="8" t="str">
        <f aca="false">IF(K334="STRONG",F338,"")</f>
        <v/>
      </c>
      <c r="M335" s="9" t="n">
        <f aca="false">B335-C335</f>
        <v>41</v>
      </c>
      <c r="N335" s="1" t="str">
        <f aca="false">IF(M335&gt; Statistics!$B$9, "High", IF(M335&lt; Statistics!$B$10, "Low", "Normal"))</f>
        <v>Normal</v>
      </c>
    </row>
    <row r="336" customFormat="false" ht="12.8" hidden="false" customHeight="false" outlineLevel="0" collapsed="false">
      <c r="A336" s="10" t="n">
        <v>45481.2083333333</v>
      </c>
      <c r="B336" s="5" t="n">
        <v>5637.5</v>
      </c>
      <c r="C336" s="5" t="n">
        <v>5610.75</v>
      </c>
      <c r="D336" s="5" t="n">
        <v>5625.25</v>
      </c>
      <c r="E336" s="7" t="n">
        <v>981186</v>
      </c>
      <c r="F336" s="8" t="n">
        <f aca="false">LN(D336/D335)</f>
        <v>0.000666859339625956</v>
      </c>
      <c r="G336" s="1" t="str">
        <f aca="false">TEXT(A336,"ddd")</f>
        <v>Mon</v>
      </c>
      <c r="H336" s="1" t="str">
        <f aca="false">TEXT(A336,"MMM")</f>
        <v>Jul</v>
      </c>
      <c r="I336" s="3" t="n">
        <f aca="false">IF(F336&gt;0,1,IF(F336&lt;0,-1,0))</f>
        <v>1</v>
      </c>
      <c r="J336" s="1" t="n">
        <f aca="false">IF(I336=I335,J335+1,1)</f>
        <v>5</v>
      </c>
      <c r="K336" s="8" t="str">
        <f aca="false">IF(ABS(F336-Statistics!$B$2)&gt;2*Statistics!$B$4, "STRONG","")</f>
        <v/>
      </c>
      <c r="L336" s="8" t="str">
        <f aca="false">IF(K335="STRONG",F339,"")</f>
        <v/>
      </c>
      <c r="M336" s="9" t="n">
        <f aca="false">B336-C336</f>
        <v>26.75</v>
      </c>
      <c r="N336" s="1" t="str">
        <f aca="false">IF(M336&gt; Statistics!$B$9, "High", IF(M336&lt; Statistics!$B$10, "Low", "Normal"))</f>
        <v>Low</v>
      </c>
    </row>
    <row r="337" customFormat="false" ht="12.8" hidden="false" customHeight="false" outlineLevel="0" collapsed="false">
      <c r="A337" s="10" t="n">
        <v>45482.2083333333</v>
      </c>
      <c r="B337" s="5" t="n">
        <v>5645.75</v>
      </c>
      <c r="C337" s="5" t="n">
        <v>5626.25</v>
      </c>
      <c r="D337" s="5" t="n">
        <v>5631.25</v>
      </c>
      <c r="E337" s="7" t="n">
        <v>1063568</v>
      </c>
      <c r="F337" s="8" t="n">
        <f aca="false">LN(D337/D336)</f>
        <v>0.00106605082720781</v>
      </c>
      <c r="G337" s="1" t="str">
        <f aca="false">TEXT(A337,"ddd")</f>
        <v>Tue</v>
      </c>
      <c r="H337" s="1" t="str">
        <f aca="false">TEXT(A337,"MMM")</f>
        <v>Jul</v>
      </c>
      <c r="I337" s="3" t="n">
        <f aca="false">IF(F337&gt;0,1,IF(F337&lt;0,-1,0))</f>
        <v>1</v>
      </c>
      <c r="J337" s="1" t="n">
        <f aca="false">IF(I337=I336,J336+1,1)</f>
        <v>6</v>
      </c>
      <c r="K337" s="8" t="str">
        <f aca="false">IF(ABS(F337-Statistics!$B$2)&gt;2*Statistics!$B$4, "STRONG","")</f>
        <v/>
      </c>
      <c r="L337" s="8" t="str">
        <f aca="false">IF(K336="STRONG",F340,"")</f>
        <v/>
      </c>
      <c r="M337" s="9" t="n">
        <f aca="false">B337-C337</f>
        <v>19.5</v>
      </c>
      <c r="N337" s="1" t="str">
        <f aca="false">IF(M337&gt; Statistics!$B$9, "High", IF(M337&lt; Statistics!$B$10, "Low", "Normal"))</f>
        <v>Low</v>
      </c>
    </row>
    <row r="338" customFormat="false" ht="12.8" hidden="false" customHeight="false" outlineLevel="0" collapsed="false">
      <c r="A338" s="10" t="n">
        <v>45483.2083333333</v>
      </c>
      <c r="B338" s="5" t="n">
        <v>5690.5</v>
      </c>
      <c r="C338" s="5" t="n">
        <v>5630.75</v>
      </c>
      <c r="D338" s="5" t="n">
        <v>5688</v>
      </c>
      <c r="E338" s="7" t="n">
        <v>1200224</v>
      </c>
      <c r="F338" s="8" t="n">
        <f aca="false">LN(D338/D337)</f>
        <v>0.0100272501264287</v>
      </c>
      <c r="G338" s="1" t="str">
        <f aca="false">TEXT(A338,"ddd")</f>
        <v>Wed</v>
      </c>
      <c r="H338" s="1" t="str">
        <f aca="false">TEXT(A338,"MMM")</f>
        <v>Jul</v>
      </c>
      <c r="I338" s="3" t="n">
        <f aca="false">IF(F338&gt;0,1,IF(F338&lt;0,-1,0))</f>
        <v>1</v>
      </c>
      <c r="J338" s="1" t="n">
        <f aca="false">IF(I338=I337,J337+1,1)</f>
        <v>7</v>
      </c>
      <c r="K338" s="8" t="str">
        <f aca="false">IF(ABS(F338-Statistics!$B$2)&gt;2*Statistics!$B$4, "STRONG","")</f>
        <v/>
      </c>
      <c r="L338" s="8" t="str">
        <f aca="false">IF(K337="STRONG",F341,"")</f>
        <v/>
      </c>
      <c r="M338" s="9" t="n">
        <f aca="false">B338-C338</f>
        <v>59.75</v>
      </c>
      <c r="N338" s="1" t="str">
        <f aca="false">IF(M338&gt; Statistics!$B$9, "High", IF(M338&lt; Statistics!$B$10, "Low", "Normal"))</f>
        <v>Normal</v>
      </c>
    </row>
    <row r="339" customFormat="false" ht="12.8" hidden="false" customHeight="false" outlineLevel="0" collapsed="false">
      <c r="A339" s="10" t="n">
        <v>45484.2083333333</v>
      </c>
      <c r="B339" s="5" t="n">
        <v>5707.75</v>
      </c>
      <c r="C339" s="5" t="n">
        <v>5630</v>
      </c>
      <c r="D339" s="5" t="n">
        <v>5639.75</v>
      </c>
      <c r="E339" s="7" t="n">
        <v>1970766</v>
      </c>
      <c r="F339" s="8" t="n">
        <f aca="false">LN(D339/D338)</f>
        <v>-0.00851895421454389</v>
      </c>
      <c r="G339" s="1" t="str">
        <f aca="false">TEXT(A339,"ddd")</f>
        <v>Thu</v>
      </c>
      <c r="H339" s="1" t="str">
        <f aca="false">TEXT(A339,"MMM")</f>
        <v>Jul</v>
      </c>
      <c r="I339" s="3" t="n">
        <f aca="false">IF(F339&gt;0,1,IF(F339&lt;0,-1,0))</f>
        <v>-1</v>
      </c>
      <c r="J339" s="1" t="n">
        <f aca="false">IF(I339=I338,J338+1,1)</f>
        <v>1</v>
      </c>
      <c r="K339" s="8" t="str">
        <f aca="false">IF(ABS(F339-Statistics!$B$2)&gt;2*Statistics!$B$4, "STRONG","")</f>
        <v/>
      </c>
      <c r="L339" s="8" t="str">
        <f aca="false">IF(K338="STRONG",F342,"")</f>
        <v/>
      </c>
      <c r="M339" s="9" t="n">
        <f aca="false">B339-C339</f>
        <v>77.75</v>
      </c>
      <c r="N339" s="1" t="str">
        <f aca="false">IF(M339&gt; Statistics!$B$9, "High", IF(M339&lt; Statistics!$B$10, "Low", "Normal"))</f>
        <v>High</v>
      </c>
    </row>
    <row r="340" customFormat="false" ht="12.8" hidden="false" customHeight="false" outlineLevel="0" collapsed="false">
      <c r="A340" s="10" t="n">
        <v>45485.2083333333</v>
      </c>
      <c r="B340" s="5" t="n">
        <v>5708.25</v>
      </c>
      <c r="C340" s="5" t="n">
        <v>5621.25</v>
      </c>
      <c r="D340" s="5" t="n">
        <v>5664.75</v>
      </c>
      <c r="E340" s="7" t="n">
        <v>1684437</v>
      </c>
      <c r="F340" s="8" t="n">
        <f aca="false">LN(D340/D339)</f>
        <v>0.00442302459313418</v>
      </c>
      <c r="G340" s="1" t="str">
        <f aca="false">TEXT(A340,"ddd")</f>
        <v>Fri</v>
      </c>
      <c r="H340" s="1" t="str">
        <f aca="false">TEXT(A340,"MMM")</f>
        <v>Jul</v>
      </c>
      <c r="I340" s="3" t="n">
        <f aca="false">IF(F340&gt;0,1,IF(F340&lt;0,-1,0))</f>
        <v>1</v>
      </c>
      <c r="J340" s="1" t="n">
        <f aca="false">IF(I340=I339,J339+1,1)</f>
        <v>1</v>
      </c>
      <c r="K340" s="8" t="str">
        <f aca="false">IF(ABS(F340-Statistics!$B$2)&gt;2*Statistics!$B$4, "STRONG","")</f>
        <v/>
      </c>
      <c r="L340" s="8" t="str">
        <f aca="false">IF(K339="STRONG",F343,"")</f>
        <v/>
      </c>
      <c r="M340" s="9" t="n">
        <f aca="false">B340-C340</f>
        <v>87</v>
      </c>
      <c r="N340" s="1" t="str">
        <f aca="false">IF(M340&gt; Statistics!$B$9, "High", IF(M340&lt; Statistics!$B$10, "Low", "Normal"))</f>
        <v>High</v>
      </c>
    </row>
    <row r="341" customFormat="false" ht="12.8" hidden="false" customHeight="false" outlineLevel="0" collapsed="false">
      <c r="A341" s="10" t="n">
        <v>45488.2083333333</v>
      </c>
      <c r="B341" s="5" t="n">
        <v>5718.75</v>
      </c>
      <c r="C341" s="5" t="n">
        <v>5665.5</v>
      </c>
      <c r="D341" s="5" t="n">
        <v>5683</v>
      </c>
      <c r="E341" s="7" t="n">
        <v>1701349</v>
      </c>
      <c r="F341" s="8" t="n">
        <f aca="false">LN(D341/D340)</f>
        <v>0.00321649943545436</v>
      </c>
      <c r="G341" s="1" t="str">
        <f aca="false">TEXT(A341,"ddd")</f>
        <v>Mon</v>
      </c>
      <c r="H341" s="1" t="str">
        <f aca="false">TEXT(A341,"MMM")</f>
        <v>Jul</v>
      </c>
      <c r="I341" s="3" t="n">
        <f aca="false">IF(F341&gt;0,1,IF(F341&lt;0,-1,0))</f>
        <v>1</v>
      </c>
      <c r="J341" s="1" t="n">
        <f aca="false">IF(I341=I340,J340+1,1)</f>
        <v>2</v>
      </c>
      <c r="K341" s="8" t="str">
        <f aca="false">IF(ABS(F341-Statistics!$B$2)&gt;2*Statistics!$B$4, "STRONG","")</f>
        <v/>
      </c>
      <c r="L341" s="8" t="str">
        <f aca="false">IF(K340="STRONG",F344,"")</f>
        <v/>
      </c>
      <c r="M341" s="9" t="n">
        <f aca="false">B341-C341</f>
        <v>53.25</v>
      </c>
      <c r="N341" s="1" t="str">
        <f aca="false">IF(M341&gt; Statistics!$B$9, "High", IF(M341&lt; Statistics!$B$10, "Low", "Normal"))</f>
        <v>Normal</v>
      </c>
    </row>
    <row r="342" customFormat="false" ht="12.8" hidden="false" customHeight="false" outlineLevel="0" collapsed="false">
      <c r="A342" s="10" t="n">
        <v>45489.2083333333</v>
      </c>
      <c r="B342" s="5" t="n">
        <v>5721.25</v>
      </c>
      <c r="C342" s="5" t="n">
        <v>5673</v>
      </c>
      <c r="D342" s="5" t="n">
        <v>5717.25</v>
      </c>
      <c r="E342" s="7" t="n">
        <v>1485113</v>
      </c>
      <c r="F342" s="8" t="n">
        <f aca="false">LN(D342/D341)</f>
        <v>0.00600865823937137</v>
      </c>
      <c r="G342" s="1" t="str">
        <f aca="false">TEXT(A342,"ddd")</f>
        <v>Tue</v>
      </c>
      <c r="H342" s="1" t="str">
        <f aca="false">TEXT(A342,"MMM")</f>
        <v>Jul</v>
      </c>
      <c r="I342" s="3" t="n">
        <f aca="false">IF(F342&gt;0,1,IF(F342&lt;0,-1,0))</f>
        <v>1</v>
      </c>
      <c r="J342" s="1" t="n">
        <f aca="false">IF(I342=I341,J341+1,1)</f>
        <v>3</v>
      </c>
      <c r="K342" s="8" t="str">
        <f aca="false">IF(ABS(F342-Statistics!$B$2)&gt;2*Statistics!$B$4, "STRONG","")</f>
        <v/>
      </c>
      <c r="L342" s="8" t="str">
        <f aca="false">IF(K341="STRONG",F345,"")</f>
        <v/>
      </c>
      <c r="M342" s="9" t="n">
        <f aca="false">B342-C342</f>
        <v>48.25</v>
      </c>
      <c r="N342" s="1" t="str">
        <f aca="false">IF(M342&gt; Statistics!$B$9, "High", IF(M342&lt; Statistics!$B$10, "Low", "Normal"))</f>
        <v>Normal</v>
      </c>
    </row>
    <row r="343" customFormat="false" ht="12.8" hidden="false" customHeight="false" outlineLevel="0" collapsed="false">
      <c r="A343" s="10" t="n">
        <v>45490.2083333333</v>
      </c>
      <c r="B343" s="5" t="n">
        <v>5717.75</v>
      </c>
      <c r="C343" s="5" t="n">
        <v>5631.75</v>
      </c>
      <c r="D343" s="5" t="n">
        <v>5639</v>
      </c>
      <c r="E343" s="7" t="n">
        <v>2059862</v>
      </c>
      <c r="F343" s="8" t="n">
        <f aca="false">LN(D343/D342)</f>
        <v>-0.0137811757293108</v>
      </c>
      <c r="G343" s="1" t="str">
        <f aca="false">TEXT(A343,"ddd")</f>
        <v>Wed</v>
      </c>
      <c r="H343" s="1" t="str">
        <f aca="false">TEXT(A343,"MMM")</f>
        <v>Jul</v>
      </c>
      <c r="I343" s="3" t="n">
        <f aca="false">IF(F343&gt;0,1,IF(F343&lt;0,-1,0))</f>
        <v>-1</v>
      </c>
      <c r="J343" s="1" t="n">
        <f aca="false">IF(I343=I342,J342+1,1)</f>
        <v>1</v>
      </c>
      <c r="K343" s="8" t="str">
        <f aca="false">IF(ABS(F343-Statistics!$B$2)&gt;2*Statistics!$B$4, "STRONG","")</f>
        <v/>
      </c>
      <c r="L343" s="8" t="str">
        <f aca="false">IF(K342="STRONG",F346,"")</f>
        <v/>
      </c>
      <c r="M343" s="9" t="n">
        <f aca="false">B343-C343</f>
        <v>86</v>
      </c>
      <c r="N343" s="1" t="str">
        <f aca="false">IF(M343&gt; Statistics!$B$9, "High", IF(M343&lt; Statistics!$B$10, "Low", "Normal"))</f>
        <v>High</v>
      </c>
    </row>
    <row r="344" customFormat="false" ht="12.8" hidden="false" customHeight="false" outlineLevel="0" collapsed="false">
      <c r="A344" s="10" t="n">
        <v>45491.2083333333</v>
      </c>
      <c r="B344" s="5" t="n">
        <v>5664</v>
      </c>
      <c r="C344" s="5" t="n">
        <v>5570.25</v>
      </c>
      <c r="D344" s="5" t="n">
        <v>5594.5</v>
      </c>
      <c r="E344" s="7" t="n">
        <v>2528379</v>
      </c>
      <c r="F344" s="8" t="n">
        <f aca="false">LN(D344/D343)</f>
        <v>-0.00792277255940628</v>
      </c>
      <c r="G344" s="1" t="str">
        <f aca="false">TEXT(A344,"ddd")</f>
        <v>Thu</v>
      </c>
      <c r="H344" s="1" t="str">
        <f aca="false">TEXT(A344,"MMM")</f>
        <v>Jul</v>
      </c>
      <c r="I344" s="3" t="n">
        <f aca="false">IF(F344&gt;0,1,IF(F344&lt;0,-1,0))</f>
        <v>-1</v>
      </c>
      <c r="J344" s="1" t="n">
        <f aca="false">IF(I344=I343,J343+1,1)</f>
        <v>2</v>
      </c>
      <c r="K344" s="8" t="str">
        <f aca="false">IF(ABS(F344-Statistics!$B$2)&gt;2*Statistics!$B$4, "STRONG","")</f>
        <v/>
      </c>
      <c r="L344" s="8" t="str">
        <f aca="false">IF(K343="STRONG",F347,"")</f>
        <v/>
      </c>
      <c r="M344" s="9" t="n">
        <f aca="false">B344-C344</f>
        <v>93.75</v>
      </c>
      <c r="N344" s="1" t="str">
        <f aca="false">IF(M344&gt; Statistics!$B$9, "High", IF(M344&lt; Statistics!$B$10, "Low", "Normal"))</f>
        <v>High</v>
      </c>
    </row>
    <row r="345" customFormat="false" ht="12.8" hidden="false" customHeight="false" outlineLevel="0" collapsed="false">
      <c r="A345" s="10" t="n">
        <v>45492.2083333333</v>
      </c>
      <c r="B345" s="5" t="n">
        <v>5607.5</v>
      </c>
      <c r="C345" s="5" t="n">
        <v>5542</v>
      </c>
      <c r="D345" s="5" t="n">
        <v>5553.75</v>
      </c>
      <c r="E345" s="7" t="n">
        <v>2106581</v>
      </c>
      <c r="F345" s="8" t="n">
        <f aca="false">LN(D345/D344)</f>
        <v>-0.00731059699765768</v>
      </c>
      <c r="G345" s="1" t="str">
        <f aca="false">TEXT(A345,"ddd")</f>
        <v>Fri</v>
      </c>
      <c r="H345" s="1" t="str">
        <f aca="false">TEXT(A345,"MMM")</f>
        <v>Jul</v>
      </c>
      <c r="I345" s="3" t="n">
        <f aca="false">IF(F345&gt;0,1,IF(F345&lt;0,-1,0))</f>
        <v>-1</v>
      </c>
      <c r="J345" s="1" t="n">
        <f aca="false">IF(I345=I344,J344+1,1)</f>
        <v>3</v>
      </c>
      <c r="K345" s="8" t="str">
        <f aca="false">IF(ABS(F345-Statistics!$B$2)&gt;2*Statistics!$B$4, "STRONG","")</f>
        <v/>
      </c>
      <c r="L345" s="8" t="str">
        <f aca="false">IF(K344="STRONG",F348,"")</f>
        <v/>
      </c>
      <c r="M345" s="9" t="n">
        <f aca="false">B345-C345</f>
        <v>65.5</v>
      </c>
      <c r="N345" s="1" t="str">
        <f aca="false">IF(M345&gt; Statistics!$B$9, "High", IF(M345&lt; Statistics!$B$10, "Low", "Normal"))</f>
        <v>Normal</v>
      </c>
    </row>
    <row r="346" customFormat="false" ht="12.8" hidden="false" customHeight="false" outlineLevel="0" collapsed="false">
      <c r="A346" s="10" t="n">
        <v>45495.2083333333</v>
      </c>
      <c r="B346" s="5" t="n">
        <v>5616</v>
      </c>
      <c r="C346" s="5" t="n">
        <v>5553.5</v>
      </c>
      <c r="D346" s="5" t="n">
        <v>5610.75</v>
      </c>
      <c r="E346" s="7" t="n">
        <v>1671918</v>
      </c>
      <c r="F346" s="8" t="n">
        <f aca="false">LN(D346/D345)</f>
        <v>0.0102110251705058</v>
      </c>
      <c r="G346" s="1" t="str">
        <f aca="false">TEXT(A346,"ddd")</f>
        <v>Mon</v>
      </c>
      <c r="H346" s="1" t="str">
        <f aca="false">TEXT(A346,"MMM")</f>
        <v>Jul</v>
      </c>
      <c r="I346" s="3" t="n">
        <f aca="false">IF(F346&gt;0,1,IF(F346&lt;0,-1,0))</f>
        <v>1</v>
      </c>
      <c r="J346" s="1" t="n">
        <f aca="false">IF(I346=I345,J345+1,1)</f>
        <v>1</v>
      </c>
      <c r="K346" s="8" t="str">
        <f aca="false">IF(ABS(F346-Statistics!$B$2)&gt;2*Statistics!$B$4, "STRONG","")</f>
        <v/>
      </c>
      <c r="L346" s="8" t="str">
        <f aca="false">IF(K345="STRONG",F349,"")</f>
        <v/>
      </c>
      <c r="M346" s="9" t="n">
        <f aca="false">B346-C346</f>
        <v>62.5</v>
      </c>
      <c r="N346" s="1" t="str">
        <f aca="false">IF(M346&gt; Statistics!$B$9, "High", IF(M346&lt; Statistics!$B$10, "Low", "Normal"))</f>
        <v>Normal</v>
      </c>
    </row>
    <row r="347" customFormat="false" ht="12.8" hidden="false" customHeight="false" outlineLevel="0" collapsed="false">
      <c r="A347" s="10" t="n">
        <v>45496.2083333333</v>
      </c>
      <c r="B347" s="5" t="n">
        <v>5629.75</v>
      </c>
      <c r="C347" s="5" t="n">
        <v>5587.75</v>
      </c>
      <c r="D347" s="5" t="n">
        <v>5599.25</v>
      </c>
      <c r="E347" s="7" t="n">
        <v>1385653</v>
      </c>
      <c r="F347" s="8" t="n">
        <f aca="false">LN(D347/D346)</f>
        <v>-0.00205174023804389</v>
      </c>
      <c r="G347" s="1" t="str">
        <f aca="false">TEXT(A347,"ddd")</f>
        <v>Tue</v>
      </c>
      <c r="H347" s="1" t="str">
        <f aca="false">TEXT(A347,"MMM")</f>
        <v>Jul</v>
      </c>
      <c r="I347" s="3" t="n">
        <f aca="false">IF(F347&gt;0,1,IF(F347&lt;0,-1,0))</f>
        <v>-1</v>
      </c>
      <c r="J347" s="1" t="n">
        <f aca="false">IF(I347=I346,J346+1,1)</f>
        <v>1</v>
      </c>
      <c r="K347" s="8" t="str">
        <f aca="false">IF(ABS(F347-Statistics!$B$2)&gt;2*Statistics!$B$4, "STRONG","")</f>
        <v/>
      </c>
      <c r="L347" s="8" t="str">
        <f aca="false">IF(K346="STRONG",F350,"")</f>
        <v/>
      </c>
      <c r="M347" s="9" t="n">
        <f aca="false">B347-C347</f>
        <v>42</v>
      </c>
      <c r="N347" s="1" t="str">
        <f aca="false">IF(M347&gt; Statistics!$B$9, "High", IF(M347&lt; Statistics!$B$10, "Low", "Normal"))</f>
        <v>Normal</v>
      </c>
    </row>
    <row r="348" customFormat="false" ht="12.8" hidden="false" customHeight="false" outlineLevel="0" collapsed="false">
      <c r="A348" s="10" t="n">
        <v>45497.2083333333</v>
      </c>
      <c r="B348" s="5" t="n">
        <v>5585</v>
      </c>
      <c r="C348" s="5" t="n">
        <v>5462</v>
      </c>
      <c r="D348" s="5" t="n">
        <v>5472</v>
      </c>
      <c r="E348" s="7" t="n">
        <v>2178690</v>
      </c>
      <c r="F348" s="8" t="n">
        <f aca="false">LN(D348/D347)</f>
        <v>-0.0229884798801937</v>
      </c>
      <c r="G348" s="1" t="str">
        <f aca="false">TEXT(A348,"ddd")</f>
        <v>Wed</v>
      </c>
      <c r="H348" s="1" t="str">
        <f aca="false">TEXT(A348,"MMM")</f>
        <v>Jul</v>
      </c>
      <c r="I348" s="3" t="n">
        <f aca="false">IF(F348&gt;0,1,IF(F348&lt;0,-1,0))</f>
        <v>-1</v>
      </c>
      <c r="J348" s="1" t="n">
        <f aca="false">IF(I348=I347,J347+1,1)</f>
        <v>2</v>
      </c>
      <c r="K348" s="8" t="str">
        <f aca="false">IF(ABS(F348-Statistics!$B$2)&gt;2*Statistics!$B$4, "STRONG","")</f>
        <v>STRONG</v>
      </c>
      <c r="L348" s="8" t="str">
        <f aca="false">IF(K347="STRONG",F351,"")</f>
        <v/>
      </c>
      <c r="M348" s="9" t="n">
        <f aca="false">B348-C348</f>
        <v>123</v>
      </c>
      <c r="N348" s="1" t="str">
        <f aca="false">IF(M348&gt; Statistics!$B$9, "High", IF(M348&lt; Statistics!$B$10, "Low", "Normal"))</f>
        <v>High</v>
      </c>
    </row>
    <row r="349" customFormat="false" ht="12.8" hidden="false" customHeight="false" outlineLevel="0" collapsed="false">
      <c r="A349" s="10" t="n">
        <v>45498.2083333333</v>
      </c>
      <c r="B349" s="5" t="n">
        <v>5533.25</v>
      </c>
      <c r="C349" s="5" t="n">
        <v>5432.5</v>
      </c>
      <c r="D349" s="5" t="n">
        <v>5441.25</v>
      </c>
      <c r="E349" s="7" t="n">
        <v>2888086</v>
      </c>
      <c r="F349" s="8" t="n">
        <f aca="false">LN(D349/D348)</f>
        <v>-0.00563536643587915</v>
      </c>
      <c r="G349" s="1" t="str">
        <f aca="false">TEXT(A349,"ddd")</f>
        <v>Thu</v>
      </c>
      <c r="H349" s="1" t="str">
        <f aca="false">TEXT(A349,"MMM")</f>
        <v>Jul</v>
      </c>
      <c r="I349" s="3" t="n">
        <f aca="false">IF(F349&gt;0,1,IF(F349&lt;0,-1,0))</f>
        <v>-1</v>
      </c>
      <c r="J349" s="1" t="n">
        <f aca="false">IF(I349=I348,J348+1,1)</f>
        <v>3</v>
      </c>
      <c r="K349" s="8" t="str">
        <f aca="false">IF(ABS(F349-Statistics!$B$2)&gt;2*Statistics!$B$4, "STRONG","")</f>
        <v/>
      </c>
      <c r="L349" s="8" t="n">
        <f aca="false">IF(K348="STRONG",F352,"")</f>
        <v>-0.00555784766274075</v>
      </c>
      <c r="M349" s="9" t="n">
        <f aca="false">B349-C349</f>
        <v>100.75</v>
      </c>
      <c r="N349" s="1" t="str">
        <f aca="false">IF(M349&gt; Statistics!$B$9, "High", IF(M349&lt; Statistics!$B$10, "Low", "Normal"))</f>
        <v>High</v>
      </c>
    </row>
    <row r="350" customFormat="false" ht="12.8" hidden="false" customHeight="false" outlineLevel="0" collapsed="false">
      <c r="A350" s="10" t="n">
        <v>45499.2083333333</v>
      </c>
      <c r="B350" s="5" t="n">
        <v>5528.25</v>
      </c>
      <c r="C350" s="5" t="n">
        <v>5445.25</v>
      </c>
      <c r="D350" s="5" t="n">
        <v>5499</v>
      </c>
      <c r="E350" s="7" t="n">
        <v>1977698</v>
      </c>
      <c r="F350" s="8" t="n">
        <f aca="false">LN(D350/D349)</f>
        <v>0.0105574436413074</v>
      </c>
      <c r="G350" s="1" t="str">
        <f aca="false">TEXT(A350,"ddd")</f>
        <v>Fri</v>
      </c>
      <c r="H350" s="1" t="str">
        <f aca="false">TEXT(A350,"MMM")</f>
        <v>Jul</v>
      </c>
      <c r="I350" s="3" t="n">
        <f aca="false">IF(F350&gt;0,1,IF(F350&lt;0,-1,0))</f>
        <v>1</v>
      </c>
      <c r="J350" s="1" t="n">
        <f aca="false">IF(I350=I349,J349+1,1)</f>
        <v>1</v>
      </c>
      <c r="K350" s="8" t="str">
        <f aca="false">IF(ABS(F350-Statistics!$B$2)&gt;2*Statistics!$B$4, "STRONG","")</f>
        <v/>
      </c>
      <c r="L350" s="8" t="str">
        <f aca="false">IF(K349="STRONG",F353,"")</f>
        <v/>
      </c>
      <c r="M350" s="9" t="n">
        <f aca="false">B350-C350</f>
        <v>83</v>
      </c>
      <c r="N350" s="1" t="str">
        <f aca="false">IF(M350&gt; Statistics!$B$9, "High", IF(M350&lt; Statistics!$B$10, "Low", "Normal"))</f>
        <v>High</v>
      </c>
    </row>
    <row r="351" customFormat="false" ht="12.8" hidden="false" customHeight="false" outlineLevel="0" collapsed="false">
      <c r="A351" s="10" t="n">
        <v>45502.2083333333</v>
      </c>
      <c r="B351" s="5" t="n">
        <v>5534.5</v>
      </c>
      <c r="C351" s="5" t="n">
        <v>5481</v>
      </c>
      <c r="D351" s="5" t="n">
        <v>5503</v>
      </c>
      <c r="E351" s="7" t="n">
        <v>1697647</v>
      </c>
      <c r="F351" s="8" t="n">
        <f aca="false">LN(D351/D350)</f>
        <v>0.000727140551944129</v>
      </c>
      <c r="G351" s="1" t="str">
        <f aca="false">TEXT(A351,"ddd")</f>
        <v>Mon</v>
      </c>
      <c r="H351" s="1" t="str">
        <f aca="false">TEXT(A351,"MMM")</f>
        <v>Jul</v>
      </c>
      <c r="I351" s="3" t="n">
        <f aca="false">IF(F351&gt;0,1,IF(F351&lt;0,-1,0))</f>
        <v>1</v>
      </c>
      <c r="J351" s="1" t="n">
        <f aca="false">IF(I351=I350,J350+1,1)</f>
        <v>2</v>
      </c>
      <c r="K351" s="8" t="str">
        <f aca="false">IF(ABS(F351-Statistics!$B$2)&gt;2*Statistics!$B$4, "STRONG","")</f>
        <v/>
      </c>
      <c r="L351" s="8" t="str">
        <f aca="false">IF(K350="STRONG",F354,"")</f>
        <v/>
      </c>
      <c r="M351" s="9" t="n">
        <f aca="false">B351-C351</f>
        <v>53.5</v>
      </c>
      <c r="N351" s="1" t="str">
        <f aca="false">IF(M351&gt; Statistics!$B$9, "High", IF(M351&lt; Statistics!$B$10, "Low", "Normal"))</f>
        <v>Normal</v>
      </c>
    </row>
    <row r="352" customFormat="false" ht="12.8" hidden="false" customHeight="false" outlineLevel="0" collapsed="false">
      <c r="A352" s="10" t="n">
        <v>45503.2083333333</v>
      </c>
      <c r="B352" s="5" t="n">
        <v>5527.5</v>
      </c>
      <c r="C352" s="5" t="n">
        <v>5433</v>
      </c>
      <c r="D352" s="5" t="n">
        <v>5472.5</v>
      </c>
      <c r="E352" s="7" t="n">
        <v>2053956</v>
      </c>
      <c r="F352" s="8" t="n">
        <f aca="false">LN(D352/D351)</f>
        <v>-0.00555784766274075</v>
      </c>
      <c r="G352" s="1" t="str">
        <f aca="false">TEXT(A352,"ddd")</f>
        <v>Tue</v>
      </c>
      <c r="H352" s="1" t="str">
        <f aca="false">TEXT(A352,"MMM")</f>
        <v>Jul</v>
      </c>
      <c r="I352" s="3" t="n">
        <f aca="false">IF(F352&gt;0,1,IF(F352&lt;0,-1,0))</f>
        <v>-1</v>
      </c>
      <c r="J352" s="1" t="n">
        <f aca="false">IF(I352=I351,J351+1,1)</f>
        <v>1</v>
      </c>
      <c r="K352" s="8" t="str">
        <f aca="false">IF(ABS(F352-Statistics!$B$2)&gt;2*Statistics!$B$4, "STRONG","")</f>
        <v/>
      </c>
      <c r="L352" s="8" t="str">
        <f aca="false">IF(K351="STRONG",F355,"")</f>
        <v/>
      </c>
      <c r="M352" s="9" t="n">
        <f aca="false">B352-C352</f>
        <v>94.5</v>
      </c>
      <c r="N352" s="1" t="str">
        <f aca="false">IF(M352&gt; Statistics!$B$9, "High", IF(M352&lt; Statistics!$B$10, "Low", "Normal"))</f>
        <v>High</v>
      </c>
    </row>
    <row r="353" customFormat="false" ht="12.8" hidden="false" customHeight="false" outlineLevel="0" collapsed="false">
      <c r="A353" s="10" t="n">
        <v>45504.2083333333</v>
      </c>
      <c r="B353" s="5" t="n">
        <v>5588.5</v>
      </c>
      <c r="C353" s="5" t="n">
        <v>5451.5</v>
      </c>
      <c r="D353" s="5" t="n">
        <v>5558</v>
      </c>
      <c r="E353" s="7" t="n">
        <v>2156505</v>
      </c>
      <c r="F353" s="8" t="n">
        <f aca="false">LN(D353/D352)</f>
        <v>0.015502780905431</v>
      </c>
      <c r="G353" s="1" t="str">
        <f aca="false">TEXT(A353,"ddd")</f>
        <v>Wed</v>
      </c>
      <c r="H353" s="1" t="str">
        <f aca="false">TEXT(A353,"MMM")</f>
        <v>Jul</v>
      </c>
      <c r="I353" s="3" t="n">
        <f aca="false">IF(F353&gt;0,1,IF(F353&lt;0,-1,0))</f>
        <v>1</v>
      </c>
      <c r="J353" s="1" t="n">
        <f aca="false">IF(I353=I352,J352+1,1)</f>
        <v>1</v>
      </c>
      <c r="K353" s="8" t="str">
        <f aca="false">IF(ABS(F353-Statistics!$B$2)&gt;2*Statistics!$B$4, "STRONG","")</f>
        <v/>
      </c>
      <c r="L353" s="8" t="str">
        <f aca="false">IF(K352="STRONG",F356,"")</f>
        <v/>
      </c>
      <c r="M353" s="9" t="n">
        <f aca="false">B353-C353</f>
        <v>137</v>
      </c>
      <c r="N353" s="1" t="str">
        <f aca="false">IF(M353&gt; Statistics!$B$9, "High", IF(M353&lt; Statistics!$B$10, "Low", "Normal"))</f>
        <v>High</v>
      </c>
    </row>
    <row r="354" customFormat="false" ht="12.8" hidden="false" customHeight="false" outlineLevel="0" collapsed="false">
      <c r="A354" s="10" t="n">
        <v>45505.2083333333</v>
      </c>
      <c r="B354" s="5" t="n">
        <v>5600.75</v>
      </c>
      <c r="C354" s="5" t="n">
        <v>5444.75</v>
      </c>
      <c r="D354" s="5" t="n">
        <v>5480.25</v>
      </c>
      <c r="E354" s="7" t="n">
        <v>2751690</v>
      </c>
      <c r="F354" s="8" t="n">
        <f aca="false">LN(D354/D353)</f>
        <v>-0.0140876109630121</v>
      </c>
      <c r="G354" s="1" t="str">
        <f aca="false">TEXT(A354,"ddd")</f>
        <v>Thu</v>
      </c>
      <c r="H354" s="1" t="str">
        <f aca="false">TEXT(A354,"MMM")</f>
        <v>Aug</v>
      </c>
      <c r="I354" s="3" t="n">
        <f aca="false">IF(F354&gt;0,1,IF(F354&lt;0,-1,0))</f>
        <v>-1</v>
      </c>
      <c r="J354" s="1" t="n">
        <f aca="false">IF(I354=I353,J353+1,1)</f>
        <v>1</v>
      </c>
      <c r="K354" s="8" t="str">
        <f aca="false">IF(ABS(F354-Statistics!$B$2)&gt;2*Statistics!$B$4, "STRONG","")</f>
        <v/>
      </c>
      <c r="L354" s="8" t="str">
        <f aca="false">IF(K353="STRONG",F357,"")</f>
        <v/>
      </c>
      <c r="M354" s="9" t="n">
        <f aca="false">B354-C354</f>
        <v>156</v>
      </c>
      <c r="N354" s="1" t="str">
        <f aca="false">IF(M354&gt; Statistics!$B$9, "High", IF(M354&lt; Statistics!$B$10, "Low", "Normal"))</f>
        <v>High</v>
      </c>
    </row>
    <row r="355" customFormat="false" ht="12.8" hidden="false" customHeight="false" outlineLevel="0" collapsed="false">
      <c r="A355" s="10" t="n">
        <v>45506.2083333333</v>
      </c>
      <c r="B355" s="5" t="n">
        <v>5473.25</v>
      </c>
      <c r="C355" s="5" t="n">
        <v>5331.75</v>
      </c>
      <c r="D355" s="5" t="n">
        <v>5376</v>
      </c>
      <c r="E355" s="7" t="n">
        <v>3239738</v>
      </c>
      <c r="F355" s="8" t="n">
        <f aca="false">LN(D355/D354)</f>
        <v>-0.0192061171364514</v>
      </c>
      <c r="G355" s="1" t="str">
        <f aca="false">TEXT(A355,"ddd")</f>
        <v>Fri</v>
      </c>
      <c r="H355" s="1" t="str">
        <f aca="false">TEXT(A355,"MMM")</f>
        <v>Aug</v>
      </c>
      <c r="I355" s="3" t="n">
        <f aca="false">IF(F355&gt;0,1,IF(F355&lt;0,-1,0))</f>
        <v>-1</v>
      </c>
      <c r="J355" s="1" t="n">
        <f aca="false">IF(I355=I354,J354+1,1)</f>
        <v>2</v>
      </c>
      <c r="K355" s="8" t="str">
        <f aca="false">IF(ABS(F355-Statistics!$B$2)&gt;2*Statistics!$B$4, "STRONG","")</f>
        <v>STRONG</v>
      </c>
      <c r="L355" s="8" t="str">
        <f aca="false">IF(K354="STRONG",F358,"")</f>
        <v/>
      </c>
      <c r="M355" s="9" t="n">
        <f aca="false">B355-C355</f>
        <v>141.5</v>
      </c>
      <c r="N355" s="1" t="str">
        <f aca="false">IF(M355&gt; Statistics!$B$9, "High", IF(M355&lt; Statistics!$B$10, "Low", "Normal"))</f>
        <v>High</v>
      </c>
    </row>
    <row r="356" customFormat="false" ht="12.8" hidden="false" customHeight="false" outlineLevel="0" collapsed="false">
      <c r="A356" s="10" t="n">
        <v>45509.2083333333</v>
      </c>
      <c r="B356" s="5" t="n">
        <v>5345.5</v>
      </c>
      <c r="C356" s="5" t="n">
        <v>5120</v>
      </c>
      <c r="D356" s="5" t="n">
        <v>5217.5</v>
      </c>
      <c r="E356" s="7" t="n">
        <v>3436090</v>
      </c>
      <c r="F356" s="8" t="n">
        <f aca="false">LN(D356/D355)</f>
        <v>-0.0299262432516296</v>
      </c>
      <c r="G356" s="1" t="str">
        <f aca="false">TEXT(A356,"ddd")</f>
        <v>Mon</v>
      </c>
      <c r="H356" s="1" t="str">
        <f aca="false">TEXT(A356,"MMM")</f>
        <v>Aug</v>
      </c>
      <c r="I356" s="3" t="n">
        <f aca="false">IF(F356&gt;0,1,IF(F356&lt;0,-1,0))</f>
        <v>-1</v>
      </c>
      <c r="J356" s="1" t="n">
        <f aca="false">IF(I356=I355,J355+1,1)</f>
        <v>3</v>
      </c>
      <c r="K356" s="8" t="str">
        <f aca="false">IF(ABS(F356-Statistics!$B$2)&gt;2*Statistics!$B$4, "STRONG","")</f>
        <v>STRONG</v>
      </c>
      <c r="L356" s="8" t="n">
        <f aca="false">IF(K355="STRONG",F359,"")</f>
        <v>0.0228362522737341</v>
      </c>
      <c r="M356" s="9" t="n">
        <f aca="false">B356-C356</f>
        <v>225.5</v>
      </c>
      <c r="N356" s="1" t="str">
        <f aca="false">IF(M356&gt; Statistics!$B$9, "High", IF(M356&lt; Statistics!$B$10, "Low", "Normal"))</f>
        <v>High</v>
      </c>
    </row>
    <row r="357" customFormat="false" ht="12.8" hidden="false" customHeight="false" outlineLevel="0" collapsed="false">
      <c r="A357" s="10" t="n">
        <v>45510.2083333333</v>
      </c>
      <c r="B357" s="5" t="n">
        <v>5342</v>
      </c>
      <c r="C357" s="5" t="n">
        <v>5221.75</v>
      </c>
      <c r="D357" s="5" t="n">
        <v>5266.25</v>
      </c>
      <c r="E357" s="7" t="n">
        <v>2172067</v>
      </c>
      <c r="F357" s="8" t="n">
        <f aca="false">LN(D357/D356)</f>
        <v>0.00930017434187057</v>
      </c>
      <c r="G357" s="1" t="str">
        <f aca="false">TEXT(A357,"ddd")</f>
        <v>Tue</v>
      </c>
      <c r="H357" s="1" t="str">
        <f aca="false">TEXT(A357,"MMM")</f>
        <v>Aug</v>
      </c>
      <c r="I357" s="3" t="n">
        <f aca="false">IF(F357&gt;0,1,IF(F357&lt;0,-1,0))</f>
        <v>1</v>
      </c>
      <c r="J357" s="1" t="n">
        <f aca="false">IF(I357=I356,J356+1,1)</f>
        <v>1</v>
      </c>
      <c r="K357" s="8" t="str">
        <f aca="false">IF(ABS(F357-Statistics!$B$2)&gt;2*Statistics!$B$4, "STRONG","")</f>
        <v/>
      </c>
      <c r="L357" s="8" t="n">
        <f aca="false">IF(K356="STRONG",F360,"")</f>
        <v>0.00410505777756333</v>
      </c>
      <c r="M357" s="9" t="n">
        <f aca="false">B357-C357</f>
        <v>120.25</v>
      </c>
      <c r="N357" s="1" t="str">
        <f aca="false">IF(M357&gt; Statistics!$B$9, "High", IF(M357&lt; Statistics!$B$10, "Low", "Normal"))</f>
        <v>High</v>
      </c>
    </row>
    <row r="358" customFormat="false" ht="12.8" hidden="false" customHeight="false" outlineLevel="0" collapsed="false">
      <c r="A358" s="10" t="n">
        <v>45511.2083333333</v>
      </c>
      <c r="B358" s="5" t="n">
        <v>5359.25</v>
      </c>
      <c r="C358" s="5" t="n">
        <v>5196.75</v>
      </c>
      <c r="D358" s="5" t="n">
        <v>5227.5</v>
      </c>
      <c r="E358" s="7" t="n">
        <v>2247229</v>
      </c>
      <c r="F358" s="8" t="n">
        <f aca="false">LN(D358/D357)</f>
        <v>-0.0073853819904376</v>
      </c>
      <c r="G358" s="1" t="str">
        <f aca="false">TEXT(A358,"ddd")</f>
        <v>Wed</v>
      </c>
      <c r="H358" s="1" t="str">
        <f aca="false">TEXT(A358,"MMM")</f>
        <v>Aug</v>
      </c>
      <c r="I358" s="3" t="n">
        <f aca="false">IF(F358&gt;0,1,IF(F358&lt;0,-1,0))</f>
        <v>-1</v>
      </c>
      <c r="J358" s="1" t="n">
        <f aca="false">IF(I358=I357,J357+1,1)</f>
        <v>1</v>
      </c>
      <c r="K358" s="8" t="str">
        <f aca="false">IF(ABS(F358-Statistics!$B$2)&gt;2*Statistics!$B$4, "STRONG","")</f>
        <v/>
      </c>
      <c r="L358" s="8" t="str">
        <f aca="false">IF(K357="STRONG",F361,"")</f>
        <v/>
      </c>
      <c r="M358" s="9" t="n">
        <f aca="false">B358-C358</f>
        <v>162.5</v>
      </c>
      <c r="N358" s="1" t="str">
        <f aca="false">IF(M358&gt; Statistics!$B$9, "High", IF(M358&lt; Statistics!$B$10, "Low", "Normal"))</f>
        <v>High</v>
      </c>
    </row>
    <row r="359" customFormat="false" ht="12.8" hidden="false" customHeight="false" outlineLevel="0" collapsed="false">
      <c r="A359" s="10" t="n">
        <v>45512.2083333333</v>
      </c>
      <c r="B359" s="5" t="n">
        <v>5361</v>
      </c>
      <c r="C359" s="5" t="n">
        <v>5182</v>
      </c>
      <c r="D359" s="5" t="n">
        <v>5348.25</v>
      </c>
      <c r="E359" s="7" t="n">
        <v>1912347</v>
      </c>
      <c r="F359" s="8" t="n">
        <f aca="false">LN(D359/D358)</f>
        <v>0.0228362522737341</v>
      </c>
      <c r="G359" s="1" t="str">
        <f aca="false">TEXT(A359,"ddd")</f>
        <v>Thu</v>
      </c>
      <c r="H359" s="1" t="str">
        <f aca="false">TEXT(A359,"MMM")</f>
        <v>Aug</v>
      </c>
      <c r="I359" s="3" t="n">
        <f aca="false">IF(F359&gt;0,1,IF(F359&lt;0,-1,0))</f>
        <v>1</v>
      </c>
      <c r="J359" s="1" t="n">
        <f aca="false">IF(I359=I358,J358+1,1)</f>
        <v>1</v>
      </c>
      <c r="K359" s="8" t="str">
        <f aca="false">IF(ABS(F359-Statistics!$B$2)&gt;2*Statistics!$B$4, "STRONG","")</f>
        <v>STRONG</v>
      </c>
      <c r="L359" s="8" t="str">
        <f aca="false">IF(K358="STRONG",F362,"")</f>
        <v/>
      </c>
      <c r="M359" s="9" t="n">
        <f aca="false">B359-C359</f>
        <v>179</v>
      </c>
      <c r="N359" s="1" t="str">
        <f aca="false">IF(M359&gt; Statistics!$B$9, "High", IF(M359&lt; Statistics!$B$10, "Low", "Normal"))</f>
        <v>High</v>
      </c>
    </row>
    <row r="360" customFormat="false" ht="12.8" hidden="false" customHeight="false" outlineLevel="0" collapsed="false">
      <c r="A360" s="10" t="n">
        <v>45513.2083333333</v>
      </c>
      <c r="B360" s="5" t="n">
        <v>5385.25</v>
      </c>
      <c r="C360" s="5" t="n">
        <v>5319.5</v>
      </c>
      <c r="D360" s="5" t="n">
        <v>5370.25</v>
      </c>
      <c r="E360" s="7" t="n">
        <v>1412017</v>
      </c>
      <c r="F360" s="8" t="n">
        <f aca="false">LN(D360/D359)</f>
        <v>0.00410505777756333</v>
      </c>
      <c r="G360" s="1" t="str">
        <f aca="false">TEXT(A360,"ddd")</f>
        <v>Fri</v>
      </c>
      <c r="H360" s="1" t="str">
        <f aca="false">TEXT(A360,"MMM")</f>
        <v>Aug</v>
      </c>
      <c r="I360" s="3" t="n">
        <f aca="false">IF(F360&gt;0,1,IF(F360&lt;0,-1,0))</f>
        <v>1</v>
      </c>
      <c r="J360" s="1" t="n">
        <f aca="false">IF(I360=I359,J359+1,1)</f>
        <v>2</v>
      </c>
      <c r="K360" s="8" t="str">
        <f aca="false">IF(ABS(F360-Statistics!$B$2)&gt;2*Statistics!$B$4, "STRONG","")</f>
        <v/>
      </c>
      <c r="L360" s="8" t="n">
        <f aca="false">IF(K359="STRONG",F363,"")</f>
        <v>0.00329188300196369</v>
      </c>
      <c r="M360" s="9" t="n">
        <f aca="false">B360-C360</f>
        <v>65.75</v>
      </c>
      <c r="N360" s="1" t="str">
        <f aca="false">IF(M360&gt; Statistics!$B$9, "High", IF(M360&lt; Statistics!$B$10, "Low", "Normal"))</f>
        <v>Normal</v>
      </c>
    </row>
    <row r="361" customFormat="false" ht="12.8" hidden="false" customHeight="false" outlineLevel="0" collapsed="false">
      <c r="A361" s="10" t="n">
        <v>45516.2083333333</v>
      </c>
      <c r="B361" s="5" t="n">
        <v>5396.75</v>
      </c>
      <c r="C361" s="5" t="n">
        <v>5347.75</v>
      </c>
      <c r="D361" s="5" t="n">
        <v>5369.75</v>
      </c>
      <c r="E361" s="7" t="n">
        <v>1219995</v>
      </c>
      <c r="F361" s="8" t="n">
        <f aca="false">LN(D361/D360)</f>
        <v>-9.31098697134809E-005</v>
      </c>
      <c r="G361" s="1" t="str">
        <f aca="false">TEXT(A361,"ddd")</f>
        <v>Mon</v>
      </c>
      <c r="H361" s="1" t="str">
        <f aca="false">TEXT(A361,"MMM")</f>
        <v>Aug</v>
      </c>
      <c r="I361" s="3" t="n">
        <f aca="false">IF(F361&gt;0,1,IF(F361&lt;0,-1,0))</f>
        <v>-1</v>
      </c>
      <c r="J361" s="1" t="n">
        <f aca="false">IF(I361=I360,J360+1,1)</f>
        <v>1</v>
      </c>
      <c r="K361" s="8" t="str">
        <f aca="false">IF(ABS(F361-Statistics!$B$2)&gt;2*Statistics!$B$4, "STRONG","")</f>
        <v/>
      </c>
      <c r="L361" s="8" t="str">
        <f aca="false">IF(K360="STRONG",F364,"")</f>
        <v/>
      </c>
      <c r="M361" s="9" t="n">
        <f aca="false">B361-C361</f>
        <v>49</v>
      </c>
      <c r="N361" s="1" t="str">
        <f aca="false">IF(M361&gt; Statistics!$B$9, "High", IF(M361&lt; Statistics!$B$10, "Low", "Normal"))</f>
        <v>Normal</v>
      </c>
    </row>
    <row r="362" customFormat="false" ht="12.8" hidden="false" customHeight="false" outlineLevel="0" collapsed="false">
      <c r="A362" s="10" t="n">
        <v>45517.2083333333</v>
      </c>
      <c r="B362" s="5" t="n">
        <v>5461.25</v>
      </c>
      <c r="C362" s="5" t="n">
        <v>5367.5</v>
      </c>
      <c r="D362" s="5" t="n">
        <v>5459</v>
      </c>
      <c r="E362" s="7" t="n">
        <v>1271171</v>
      </c>
      <c r="F362" s="8" t="n">
        <f aca="false">LN(D362/D361)</f>
        <v>0.0164842702973849</v>
      </c>
      <c r="G362" s="1" t="str">
        <f aca="false">TEXT(A362,"ddd")</f>
        <v>Tue</v>
      </c>
      <c r="H362" s="1" t="str">
        <f aca="false">TEXT(A362,"MMM")</f>
        <v>Aug</v>
      </c>
      <c r="I362" s="3" t="n">
        <f aca="false">IF(F362&gt;0,1,IF(F362&lt;0,-1,0))</f>
        <v>1</v>
      </c>
      <c r="J362" s="1" t="n">
        <f aca="false">IF(I362=I361,J361+1,1)</f>
        <v>1</v>
      </c>
      <c r="K362" s="8" t="str">
        <f aca="false">IF(ABS(F362-Statistics!$B$2)&gt;2*Statistics!$B$4, "STRONG","")</f>
        <v/>
      </c>
      <c r="L362" s="8" t="str">
        <f aca="false">IF(K361="STRONG",F365,"")</f>
        <v/>
      </c>
      <c r="M362" s="9" t="n">
        <f aca="false">B362-C362</f>
        <v>93.75</v>
      </c>
      <c r="N362" s="1" t="str">
        <f aca="false">IF(M362&gt; Statistics!$B$9, "High", IF(M362&lt; Statistics!$B$10, "Low", "Normal"))</f>
        <v>High</v>
      </c>
    </row>
    <row r="363" customFormat="false" ht="12.8" hidden="false" customHeight="false" outlineLevel="0" collapsed="false">
      <c r="A363" s="10" t="n">
        <v>45518.2083333333</v>
      </c>
      <c r="B363" s="5" t="n">
        <v>5487.75</v>
      </c>
      <c r="C363" s="5" t="n">
        <v>5438.75</v>
      </c>
      <c r="D363" s="5" t="n">
        <v>5477</v>
      </c>
      <c r="E363" s="7" t="n">
        <v>1301826</v>
      </c>
      <c r="F363" s="8" t="n">
        <f aca="false">LN(D363/D362)</f>
        <v>0.00329188300196369</v>
      </c>
      <c r="G363" s="1" t="str">
        <f aca="false">TEXT(A363,"ddd")</f>
        <v>Wed</v>
      </c>
      <c r="H363" s="1" t="str">
        <f aca="false">TEXT(A363,"MMM")</f>
        <v>Aug</v>
      </c>
      <c r="I363" s="3" t="n">
        <f aca="false">IF(F363&gt;0,1,IF(F363&lt;0,-1,0))</f>
        <v>1</v>
      </c>
      <c r="J363" s="1" t="n">
        <f aca="false">IF(I363=I362,J362+1,1)</f>
        <v>2</v>
      </c>
      <c r="K363" s="8" t="str">
        <f aca="false">IF(ABS(F363-Statistics!$B$2)&gt;2*Statistics!$B$4, "STRONG","")</f>
        <v/>
      </c>
      <c r="L363" s="8" t="str">
        <f aca="false">IF(K362="STRONG",F366,"")</f>
        <v/>
      </c>
      <c r="M363" s="9" t="n">
        <f aca="false">B363-C363</f>
        <v>49</v>
      </c>
      <c r="N363" s="1" t="str">
        <f aca="false">IF(M363&gt; Statistics!$B$9, "High", IF(M363&lt; Statistics!$B$10, "Low", "Normal"))</f>
        <v>Normal</v>
      </c>
    </row>
    <row r="364" customFormat="false" ht="12.8" hidden="false" customHeight="false" outlineLevel="0" collapsed="false">
      <c r="A364" s="10" t="n">
        <v>45519.2083333333</v>
      </c>
      <c r="B364" s="5" t="n">
        <v>5571.75</v>
      </c>
      <c r="C364" s="5" t="n">
        <v>5471.75</v>
      </c>
      <c r="D364" s="5" t="n">
        <v>5567.5</v>
      </c>
      <c r="E364" s="7" t="n">
        <v>1440377</v>
      </c>
      <c r="F364" s="8" t="n">
        <f aca="false">LN(D364/D363)</f>
        <v>0.0163886143478014</v>
      </c>
      <c r="G364" s="1" t="str">
        <f aca="false">TEXT(A364,"ddd")</f>
        <v>Thu</v>
      </c>
      <c r="H364" s="1" t="str">
        <f aca="false">TEXT(A364,"MMM")</f>
        <v>Aug</v>
      </c>
      <c r="I364" s="3" t="n">
        <f aca="false">IF(F364&gt;0,1,IF(F364&lt;0,-1,0))</f>
        <v>1</v>
      </c>
      <c r="J364" s="1" t="n">
        <f aca="false">IF(I364=I363,J363+1,1)</f>
        <v>3</v>
      </c>
      <c r="K364" s="8" t="str">
        <f aca="false">IF(ABS(F364-Statistics!$B$2)&gt;2*Statistics!$B$4, "STRONG","")</f>
        <v/>
      </c>
      <c r="L364" s="8" t="str">
        <f aca="false">IF(K363="STRONG",F367,"")</f>
        <v/>
      </c>
      <c r="M364" s="9" t="n">
        <f aca="false">B364-C364</f>
        <v>100</v>
      </c>
      <c r="N364" s="1" t="str">
        <f aca="false">IF(M364&gt; Statistics!$B$9, "High", IF(M364&lt; Statistics!$B$10, "Low", "Normal"))</f>
        <v>High</v>
      </c>
    </row>
    <row r="365" customFormat="false" ht="12.8" hidden="false" customHeight="false" outlineLevel="0" collapsed="false">
      <c r="A365" s="10" t="n">
        <v>45520.2083333333</v>
      </c>
      <c r="B365" s="5" t="n">
        <v>5586.25</v>
      </c>
      <c r="C365" s="5" t="n">
        <v>5536.5</v>
      </c>
      <c r="D365" s="5" t="n">
        <v>5578.25</v>
      </c>
      <c r="E365" s="7" t="n">
        <v>1183498</v>
      </c>
      <c r="F365" s="8" t="n">
        <f aca="false">LN(D365/D364)</f>
        <v>0.00192898698308993</v>
      </c>
      <c r="G365" s="1" t="str">
        <f aca="false">TEXT(A365,"ddd")</f>
        <v>Fri</v>
      </c>
      <c r="H365" s="1" t="str">
        <f aca="false">TEXT(A365,"MMM")</f>
        <v>Aug</v>
      </c>
      <c r="I365" s="3" t="n">
        <f aca="false">IF(F365&gt;0,1,IF(F365&lt;0,-1,0))</f>
        <v>1</v>
      </c>
      <c r="J365" s="1" t="n">
        <f aca="false">IF(I365=I364,J364+1,1)</f>
        <v>4</v>
      </c>
      <c r="K365" s="8" t="str">
        <f aca="false">IF(ABS(F365-Statistics!$B$2)&gt;2*Statistics!$B$4, "STRONG","")</f>
        <v/>
      </c>
      <c r="L365" s="8" t="str">
        <f aca="false">IF(K364="STRONG",F368,"")</f>
        <v/>
      </c>
      <c r="M365" s="9" t="n">
        <f aca="false">B365-C365</f>
        <v>49.75</v>
      </c>
      <c r="N365" s="1" t="str">
        <f aca="false">IF(M365&gt; Statistics!$B$9, "High", IF(M365&lt; Statistics!$B$10, "Low", "Normal"))</f>
        <v>Normal</v>
      </c>
    </row>
    <row r="366" customFormat="false" ht="12.8" hidden="false" customHeight="false" outlineLevel="0" collapsed="false">
      <c r="A366" s="10" t="n">
        <v>45523.2083333333</v>
      </c>
      <c r="B366" s="5" t="n">
        <v>5631.75</v>
      </c>
      <c r="C366" s="5" t="n">
        <v>5565.25</v>
      </c>
      <c r="D366" s="5" t="n">
        <v>5630</v>
      </c>
      <c r="E366" s="7" t="n">
        <v>1010612</v>
      </c>
      <c r="F366" s="8" t="n">
        <f aca="false">LN(D366/D365)</f>
        <v>0.00923433501912343</v>
      </c>
      <c r="G366" s="1" t="str">
        <f aca="false">TEXT(A366,"ddd")</f>
        <v>Mon</v>
      </c>
      <c r="H366" s="1" t="str">
        <f aca="false">TEXT(A366,"MMM")</f>
        <v>Aug</v>
      </c>
      <c r="I366" s="3" t="n">
        <f aca="false">IF(F366&gt;0,1,IF(F366&lt;0,-1,0))</f>
        <v>1</v>
      </c>
      <c r="J366" s="1" t="n">
        <f aca="false">IF(I366=I365,J365+1,1)</f>
        <v>5</v>
      </c>
      <c r="K366" s="8" t="str">
        <f aca="false">IF(ABS(F366-Statistics!$B$2)&gt;2*Statistics!$B$4, "STRONG","")</f>
        <v/>
      </c>
      <c r="L366" s="8" t="str">
        <f aca="false">IF(K365="STRONG",F369,"")</f>
        <v/>
      </c>
      <c r="M366" s="9" t="n">
        <f aca="false">B366-C366</f>
        <v>66.5</v>
      </c>
      <c r="N366" s="1" t="str">
        <f aca="false">IF(M366&gt; Statistics!$B$9, "High", IF(M366&lt; Statistics!$B$10, "Low", "Normal"))</f>
        <v>Normal</v>
      </c>
    </row>
    <row r="367" customFormat="false" ht="12.8" hidden="false" customHeight="false" outlineLevel="0" collapsed="false">
      <c r="A367" s="10" t="n">
        <v>45524.2083333333</v>
      </c>
      <c r="B367" s="5" t="n">
        <v>5643.75</v>
      </c>
      <c r="C367" s="5" t="n">
        <v>5607.75</v>
      </c>
      <c r="D367" s="5" t="n">
        <v>5619.75</v>
      </c>
      <c r="E367" s="7" t="n">
        <v>1020393</v>
      </c>
      <c r="F367" s="8" t="n">
        <f aca="false">LN(D367/D366)</f>
        <v>-0.00182226322120622</v>
      </c>
      <c r="G367" s="1" t="str">
        <f aca="false">TEXT(A367,"ddd")</f>
        <v>Tue</v>
      </c>
      <c r="H367" s="1" t="str">
        <f aca="false">TEXT(A367,"MMM")</f>
        <v>Aug</v>
      </c>
      <c r="I367" s="3" t="n">
        <f aca="false">IF(F367&gt;0,1,IF(F367&lt;0,-1,0))</f>
        <v>-1</v>
      </c>
      <c r="J367" s="1" t="n">
        <f aca="false">IF(I367=I366,J366+1,1)</f>
        <v>1</v>
      </c>
      <c r="K367" s="8" t="str">
        <f aca="false">IF(ABS(F367-Statistics!$B$2)&gt;2*Statistics!$B$4, "STRONG","")</f>
        <v/>
      </c>
      <c r="L367" s="8" t="str">
        <f aca="false">IF(K366="STRONG",F370,"")</f>
        <v/>
      </c>
      <c r="M367" s="9" t="n">
        <f aca="false">B367-C367</f>
        <v>36</v>
      </c>
      <c r="N367" s="1" t="str">
        <f aca="false">IF(M367&gt; Statistics!$B$9, "High", IF(M367&lt; Statistics!$B$10, "Low", "Normal"))</f>
        <v>Low</v>
      </c>
    </row>
    <row r="368" customFormat="false" ht="12.8" hidden="false" customHeight="false" outlineLevel="0" collapsed="false">
      <c r="A368" s="10" t="n">
        <v>45525.2083333333</v>
      </c>
      <c r="B368" s="5" t="n">
        <v>5655.25</v>
      </c>
      <c r="C368" s="5" t="n">
        <v>5613.5</v>
      </c>
      <c r="D368" s="5" t="n">
        <v>5641.5</v>
      </c>
      <c r="E368" s="7" t="n">
        <v>1086814</v>
      </c>
      <c r="F368" s="8" t="n">
        <f aca="false">LN(D368/D367)</f>
        <v>0.00386280866597087</v>
      </c>
      <c r="G368" s="1" t="str">
        <f aca="false">TEXT(A368,"ddd")</f>
        <v>Wed</v>
      </c>
      <c r="H368" s="1" t="str">
        <f aca="false">TEXT(A368,"MMM")</f>
        <v>Aug</v>
      </c>
      <c r="I368" s="3" t="n">
        <f aca="false">IF(F368&gt;0,1,IF(F368&lt;0,-1,0))</f>
        <v>1</v>
      </c>
      <c r="J368" s="1" t="n">
        <f aca="false">IF(I368=I367,J367+1,1)</f>
        <v>1</v>
      </c>
      <c r="K368" s="8" t="str">
        <f aca="false">IF(ABS(F368-Statistics!$B$2)&gt;2*Statistics!$B$4, "STRONG","")</f>
        <v/>
      </c>
      <c r="L368" s="8" t="str">
        <f aca="false">IF(K367="STRONG",F371,"")</f>
        <v/>
      </c>
      <c r="M368" s="9" t="n">
        <f aca="false">B368-C368</f>
        <v>41.75</v>
      </c>
      <c r="N368" s="1" t="str">
        <f aca="false">IF(M368&gt; Statistics!$B$9, "High", IF(M368&lt; Statistics!$B$10, "Low", "Normal"))</f>
        <v>Normal</v>
      </c>
    </row>
    <row r="369" customFormat="false" ht="12.8" hidden="false" customHeight="false" outlineLevel="0" collapsed="false">
      <c r="A369" s="10" t="n">
        <v>45526.2083333333</v>
      </c>
      <c r="B369" s="5" t="n">
        <v>5665.25</v>
      </c>
      <c r="C369" s="5" t="n">
        <v>5582.75</v>
      </c>
      <c r="D369" s="5" t="n">
        <v>5594</v>
      </c>
      <c r="E369" s="7" t="n">
        <v>1409474</v>
      </c>
      <c r="F369" s="8" t="n">
        <f aca="false">LN(D369/D368)</f>
        <v>-0.00845539281659576</v>
      </c>
      <c r="G369" s="1" t="str">
        <f aca="false">TEXT(A369,"ddd")</f>
        <v>Thu</v>
      </c>
      <c r="H369" s="1" t="str">
        <f aca="false">TEXT(A369,"MMM")</f>
        <v>Aug</v>
      </c>
      <c r="I369" s="3" t="n">
        <f aca="false">IF(F369&gt;0,1,IF(F369&lt;0,-1,0))</f>
        <v>-1</v>
      </c>
      <c r="J369" s="1" t="n">
        <f aca="false">IF(I369=I368,J368+1,1)</f>
        <v>1</v>
      </c>
      <c r="K369" s="8" t="str">
        <f aca="false">IF(ABS(F369-Statistics!$B$2)&gt;2*Statistics!$B$4, "STRONG","")</f>
        <v/>
      </c>
      <c r="L369" s="8" t="str">
        <f aca="false">IF(K368="STRONG",F372,"")</f>
        <v/>
      </c>
      <c r="M369" s="9" t="n">
        <f aca="false">B369-C369</f>
        <v>82.5</v>
      </c>
      <c r="N369" s="1" t="str">
        <f aca="false">IF(M369&gt; Statistics!$B$9, "High", IF(M369&lt; Statistics!$B$10, "Low", "Normal"))</f>
        <v>High</v>
      </c>
    </row>
    <row r="370" customFormat="false" ht="12.8" hidden="false" customHeight="false" outlineLevel="0" collapsed="false">
      <c r="A370" s="10" t="n">
        <v>45527.2083333333</v>
      </c>
      <c r="B370" s="5" t="n">
        <v>5662.25</v>
      </c>
      <c r="C370" s="5" t="n">
        <v>5597.75</v>
      </c>
      <c r="D370" s="5" t="n">
        <v>5652.5</v>
      </c>
      <c r="E370" s="7" t="n">
        <v>1415472</v>
      </c>
      <c r="F370" s="8" t="n">
        <f aca="false">LN(D370/D369)</f>
        <v>0.0104033303902199</v>
      </c>
      <c r="G370" s="1" t="str">
        <f aca="false">TEXT(A370,"ddd")</f>
        <v>Fri</v>
      </c>
      <c r="H370" s="1" t="str">
        <f aca="false">TEXT(A370,"MMM")</f>
        <v>Aug</v>
      </c>
      <c r="I370" s="3" t="n">
        <f aca="false">IF(F370&gt;0,1,IF(F370&lt;0,-1,0))</f>
        <v>1</v>
      </c>
      <c r="J370" s="1" t="n">
        <f aca="false">IF(I370=I369,J369+1,1)</f>
        <v>1</v>
      </c>
      <c r="K370" s="8" t="str">
        <f aca="false">IF(ABS(F370-Statistics!$B$2)&gt;2*Statistics!$B$4, "STRONG","")</f>
        <v/>
      </c>
      <c r="L370" s="8" t="str">
        <f aca="false">IF(K369="STRONG",F373,"")</f>
        <v/>
      </c>
      <c r="M370" s="9" t="n">
        <f aca="false">B370-C370</f>
        <v>64.5</v>
      </c>
      <c r="N370" s="1" t="str">
        <f aca="false">IF(M370&gt; Statistics!$B$9, "High", IF(M370&lt; Statistics!$B$10, "Low", "Normal"))</f>
        <v>Normal</v>
      </c>
    </row>
    <row r="371" customFormat="false" ht="12.8" hidden="false" customHeight="false" outlineLevel="0" collapsed="false">
      <c r="A371" s="10" t="n">
        <v>45530.2083333333</v>
      </c>
      <c r="B371" s="5" t="n">
        <v>5669</v>
      </c>
      <c r="C371" s="5" t="n">
        <v>5619.75</v>
      </c>
      <c r="D371" s="5" t="n">
        <v>5637</v>
      </c>
      <c r="E371" s="7" t="n">
        <v>1090361</v>
      </c>
      <c r="F371" s="8" t="n">
        <f aca="false">LN(D371/D370)</f>
        <v>-0.00274591607054993</v>
      </c>
      <c r="G371" s="1" t="str">
        <f aca="false">TEXT(A371,"ddd")</f>
        <v>Mon</v>
      </c>
      <c r="H371" s="1" t="str">
        <f aca="false">TEXT(A371,"MMM")</f>
        <v>Aug</v>
      </c>
      <c r="I371" s="3" t="n">
        <f aca="false">IF(F371&gt;0,1,IF(F371&lt;0,-1,0))</f>
        <v>-1</v>
      </c>
      <c r="J371" s="1" t="n">
        <f aca="false">IF(I371=I370,J370+1,1)</f>
        <v>1</v>
      </c>
      <c r="K371" s="8" t="str">
        <f aca="false">IF(ABS(F371-Statistics!$B$2)&gt;2*Statistics!$B$4, "STRONG","")</f>
        <v/>
      </c>
      <c r="L371" s="8" t="str">
        <f aca="false">IF(K370="STRONG",F374,"")</f>
        <v/>
      </c>
      <c r="M371" s="9" t="n">
        <f aca="false">B371-C371</f>
        <v>49.25</v>
      </c>
      <c r="N371" s="1" t="str">
        <f aca="false">IF(M371&gt; Statistics!$B$9, "High", IF(M371&lt; Statistics!$B$10, "Low", "Normal"))</f>
        <v>Normal</v>
      </c>
    </row>
    <row r="372" customFormat="false" ht="12.8" hidden="false" customHeight="false" outlineLevel="0" collapsed="false">
      <c r="A372" s="10" t="n">
        <v>45531.2083333333</v>
      </c>
      <c r="B372" s="5" t="n">
        <v>5649.5</v>
      </c>
      <c r="C372" s="5" t="n">
        <v>5611.5</v>
      </c>
      <c r="D372" s="5" t="n">
        <v>5644.75</v>
      </c>
      <c r="E372" s="7" t="n">
        <v>1027658</v>
      </c>
      <c r="F372" s="8" t="n">
        <f aca="false">LN(D372/D371)</f>
        <v>0.00137390054186222</v>
      </c>
      <c r="G372" s="1" t="str">
        <f aca="false">TEXT(A372,"ddd")</f>
        <v>Tue</v>
      </c>
      <c r="H372" s="1" t="str">
        <f aca="false">TEXT(A372,"MMM")</f>
        <v>Aug</v>
      </c>
      <c r="I372" s="3" t="n">
        <f aca="false">IF(F372&gt;0,1,IF(F372&lt;0,-1,0))</f>
        <v>1</v>
      </c>
      <c r="J372" s="1" t="n">
        <f aca="false">IF(I372=I371,J371+1,1)</f>
        <v>1</v>
      </c>
      <c r="K372" s="8" t="str">
        <f aca="false">IF(ABS(F372-Statistics!$B$2)&gt;2*Statistics!$B$4, "STRONG","")</f>
        <v/>
      </c>
      <c r="L372" s="8" t="str">
        <f aca="false">IF(K371="STRONG",F375,"")</f>
        <v/>
      </c>
      <c r="M372" s="9" t="n">
        <f aca="false">B372-C372</f>
        <v>38</v>
      </c>
      <c r="N372" s="1" t="str">
        <f aca="false">IF(M372&gt; Statistics!$B$9, "High", IF(M372&lt; Statistics!$B$10, "Low", "Normal"))</f>
        <v>Normal</v>
      </c>
    </row>
    <row r="373" customFormat="false" ht="12.8" hidden="false" customHeight="false" outlineLevel="0" collapsed="false">
      <c r="A373" s="10" t="n">
        <v>45532.2083333333</v>
      </c>
      <c r="B373" s="5" t="n">
        <v>5650.5</v>
      </c>
      <c r="C373" s="5" t="n">
        <v>5576</v>
      </c>
      <c r="D373" s="5" t="n">
        <v>5610.25</v>
      </c>
      <c r="E373" s="7" t="n">
        <v>1381099</v>
      </c>
      <c r="F373" s="8" t="n">
        <f aca="false">LN(D373/D372)</f>
        <v>-0.00613062781975127</v>
      </c>
      <c r="G373" s="1" t="str">
        <f aca="false">TEXT(A373,"ddd")</f>
        <v>Wed</v>
      </c>
      <c r="H373" s="1" t="str">
        <f aca="false">TEXT(A373,"MMM")</f>
        <v>Aug</v>
      </c>
      <c r="I373" s="3" t="n">
        <f aca="false">IF(F373&gt;0,1,IF(F373&lt;0,-1,0))</f>
        <v>-1</v>
      </c>
      <c r="J373" s="1" t="n">
        <f aca="false">IF(I373=I372,J372+1,1)</f>
        <v>1</v>
      </c>
      <c r="K373" s="8" t="str">
        <f aca="false">IF(ABS(F373-Statistics!$B$2)&gt;2*Statistics!$B$4, "STRONG","")</f>
        <v/>
      </c>
      <c r="L373" s="8" t="str">
        <f aca="false">IF(K372="STRONG",F376,"")</f>
        <v/>
      </c>
      <c r="M373" s="9" t="n">
        <f aca="false">B373-C373</f>
        <v>74.5</v>
      </c>
      <c r="N373" s="1" t="str">
        <f aca="false">IF(M373&gt; Statistics!$B$9, "High", IF(M373&lt; Statistics!$B$10, "Low", "Normal"))</f>
        <v>High</v>
      </c>
    </row>
    <row r="374" customFormat="false" ht="12.8" hidden="false" customHeight="false" outlineLevel="0" collapsed="false">
      <c r="A374" s="10" t="n">
        <v>45533.2083333333</v>
      </c>
      <c r="B374" s="5" t="n">
        <v>5663.75</v>
      </c>
      <c r="C374" s="5" t="n">
        <v>5561.25</v>
      </c>
      <c r="D374" s="5" t="n">
        <v>5610</v>
      </c>
      <c r="E374" s="7" t="n">
        <v>1571688</v>
      </c>
      <c r="F374" s="8" t="n">
        <f aca="false">LN(D374/D373)</f>
        <v>-4.4562286943902E-005</v>
      </c>
      <c r="G374" s="1" t="str">
        <f aca="false">TEXT(A374,"ddd")</f>
        <v>Thu</v>
      </c>
      <c r="H374" s="1" t="str">
        <f aca="false">TEXT(A374,"MMM")</f>
        <v>Aug</v>
      </c>
      <c r="I374" s="3" t="n">
        <f aca="false">IF(F374&gt;0,1,IF(F374&lt;0,-1,0))</f>
        <v>-1</v>
      </c>
      <c r="J374" s="1" t="n">
        <f aca="false">IF(I374=I373,J373+1,1)</f>
        <v>2</v>
      </c>
      <c r="K374" s="8" t="str">
        <f aca="false">IF(ABS(F374-Statistics!$B$2)&gt;2*Statistics!$B$4, "STRONG","")</f>
        <v/>
      </c>
      <c r="L374" s="8" t="str">
        <f aca="false">IF(K373="STRONG",F377,"")</f>
        <v/>
      </c>
      <c r="M374" s="9" t="n">
        <f aca="false">B374-C374</f>
        <v>102.5</v>
      </c>
      <c r="N374" s="1" t="str">
        <f aca="false">IF(M374&gt; Statistics!$B$9, "High", IF(M374&lt; Statistics!$B$10, "Low", "Normal"))</f>
        <v>High</v>
      </c>
    </row>
    <row r="375" customFormat="false" ht="12.8" hidden="false" customHeight="false" outlineLevel="0" collapsed="false">
      <c r="A375" s="10" t="n">
        <v>45534.2083333333</v>
      </c>
      <c r="B375" s="5" t="n">
        <v>5665</v>
      </c>
      <c r="C375" s="5" t="n">
        <v>5594.25</v>
      </c>
      <c r="D375" s="5" t="n">
        <v>5661</v>
      </c>
      <c r="E375" s="7" t="n">
        <v>1558874</v>
      </c>
      <c r="F375" s="8" t="n">
        <f aca="false">LN(D375/D374)</f>
        <v>0.00904983551991786</v>
      </c>
      <c r="G375" s="1" t="str">
        <f aca="false">TEXT(A375,"ddd")</f>
        <v>Fri</v>
      </c>
      <c r="H375" s="1" t="str">
        <f aca="false">TEXT(A375,"MMM")</f>
        <v>Aug</v>
      </c>
      <c r="I375" s="3" t="n">
        <f aca="false">IF(F375&gt;0,1,IF(F375&lt;0,-1,0))</f>
        <v>1</v>
      </c>
      <c r="J375" s="1" t="n">
        <f aca="false">IF(I375=I374,J374+1,1)</f>
        <v>1</v>
      </c>
      <c r="K375" s="8" t="str">
        <f aca="false">IF(ABS(F375-Statistics!$B$2)&gt;2*Statistics!$B$4, "STRONG","")</f>
        <v/>
      </c>
      <c r="L375" s="8" t="str">
        <f aca="false">IF(K374="STRONG",F378,"")</f>
        <v/>
      </c>
      <c r="M375" s="9" t="n">
        <f aca="false">B375-C375</f>
        <v>70.75</v>
      </c>
      <c r="N375" s="1" t="str">
        <f aca="false">IF(M375&gt; Statistics!$B$9, "High", IF(M375&lt; Statistics!$B$10, "Low", "Normal"))</f>
        <v>Normal</v>
      </c>
    </row>
    <row r="376" customFormat="false" ht="12.8" hidden="false" customHeight="false" outlineLevel="0" collapsed="false">
      <c r="A376" s="10" t="n">
        <v>45538.2083333333</v>
      </c>
      <c r="B376" s="5" t="n">
        <v>5669.75</v>
      </c>
      <c r="C376" s="5" t="n">
        <v>5516.75</v>
      </c>
      <c r="D376" s="5" t="n">
        <v>5541.75</v>
      </c>
      <c r="E376" s="7" t="n">
        <v>1910577</v>
      </c>
      <c r="F376" s="8" t="n">
        <f aca="false">LN(D376/D375)</f>
        <v>-0.0212902196997932</v>
      </c>
      <c r="G376" s="1" t="str">
        <f aca="false">TEXT(A376,"ddd")</f>
        <v>Tue</v>
      </c>
      <c r="H376" s="1" t="str">
        <f aca="false">TEXT(A376,"MMM")</f>
        <v>Sep</v>
      </c>
      <c r="I376" s="3" t="n">
        <f aca="false">IF(F376&gt;0,1,IF(F376&lt;0,-1,0))</f>
        <v>-1</v>
      </c>
      <c r="J376" s="1" t="n">
        <f aca="false">IF(I376=I375,J375+1,1)</f>
        <v>1</v>
      </c>
      <c r="K376" s="8" t="str">
        <f aca="false">IF(ABS(F376-Statistics!$B$2)&gt;2*Statistics!$B$4, "STRONG","")</f>
        <v>STRONG</v>
      </c>
      <c r="L376" s="8" t="str">
        <f aca="false">IF(K375="STRONG",F379,"")</f>
        <v/>
      </c>
      <c r="M376" s="9" t="n">
        <f aca="false">B376-C376</f>
        <v>153</v>
      </c>
      <c r="N376" s="1" t="str">
        <f aca="false">IF(M376&gt; Statistics!$B$9, "High", IF(M376&lt; Statistics!$B$10, "Low", "Normal"))</f>
        <v>High</v>
      </c>
    </row>
    <row r="377" customFormat="false" ht="12.8" hidden="false" customHeight="false" outlineLevel="0" collapsed="false">
      <c r="A377" s="10" t="n">
        <v>45539.2083333333</v>
      </c>
      <c r="B377" s="5" t="n">
        <v>5565</v>
      </c>
      <c r="C377" s="5" t="n">
        <v>5506.75</v>
      </c>
      <c r="D377" s="5" t="n">
        <v>5530</v>
      </c>
      <c r="E377" s="7" t="n">
        <v>1749591</v>
      </c>
      <c r="F377" s="8" t="n">
        <f aca="false">LN(D377/D376)</f>
        <v>-0.00212251982048619</v>
      </c>
      <c r="G377" s="1" t="str">
        <f aca="false">TEXT(A377,"ddd")</f>
        <v>Wed</v>
      </c>
      <c r="H377" s="1" t="str">
        <f aca="false">TEXT(A377,"MMM")</f>
        <v>Sep</v>
      </c>
      <c r="I377" s="3" t="n">
        <f aca="false">IF(F377&gt;0,1,IF(F377&lt;0,-1,0))</f>
        <v>-1</v>
      </c>
      <c r="J377" s="1" t="n">
        <f aca="false">IF(I377=I376,J376+1,1)</f>
        <v>2</v>
      </c>
      <c r="K377" s="8" t="str">
        <f aca="false">IF(ABS(F377-Statistics!$B$2)&gt;2*Statistics!$B$4, "STRONG","")</f>
        <v/>
      </c>
      <c r="L377" s="8" t="n">
        <f aca="false">IF(K376="STRONG",F380,"")</f>
        <v>0.0110102956476422</v>
      </c>
      <c r="M377" s="9" t="n">
        <f aca="false">B377-C377</f>
        <v>58.25</v>
      </c>
      <c r="N377" s="1" t="str">
        <f aca="false">IF(M377&gt; Statistics!$B$9, "High", IF(M377&lt; Statistics!$B$10, "Low", "Normal"))</f>
        <v>Normal</v>
      </c>
    </row>
    <row r="378" customFormat="false" ht="12.8" hidden="false" customHeight="false" outlineLevel="0" collapsed="false">
      <c r="A378" s="10" t="n">
        <v>45540.2083333333</v>
      </c>
      <c r="B378" s="5" t="n">
        <v>5557.25</v>
      </c>
      <c r="C378" s="5" t="n">
        <v>5490</v>
      </c>
      <c r="D378" s="5" t="n">
        <v>5512.25</v>
      </c>
      <c r="E378" s="7" t="n">
        <v>1737210</v>
      </c>
      <c r="F378" s="8" t="n">
        <f aca="false">LN(D378/D377)</f>
        <v>-0.00321492726361114</v>
      </c>
      <c r="G378" s="1" t="str">
        <f aca="false">TEXT(A378,"ddd")</f>
        <v>Thu</v>
      </c>
      <c r="H378" s="1" t="str">
        <f aca="false">TEXT(A378,"MMM")</f>
        <v>Sep</v>
      </c>
      <c r="I378" s="3" t="n">
        <f aca="false">IF(F378&gt;0,1,IF(F378&lt;0,-1,0))</f>
        <v>-1</v>
      </c>
      <c r="J378" s="1" t="n">
        <f aca="false">IF(I378=I377,J377+1,1)</f>
        <v>3</v>
      </c>
      <c r="K378" s="8" t="str">
        <f aca="false">IF(ABS(F378-Statistics!$B$2)&gt;2*Statistics!$B$4, "STRONG","")</f>
        <v/>
      </c>
      <c r="L378" s="8" t="str">
        <f aca="false">IF(K377="STRONG",F381,"")</f>
        <v/>
      </c>
      <c r="M378" s="9" t="n">
        <f aca="false">B378-C378</f>
        <v>67.25</v>
      </c>
      <c r="N378" s="1" t="str">
        <f aca="false">IF(M378&gt; Statistics!$B$9, "High", IF(M378&lt; Statistics!$B$10, "Low", "Normal"))</f>
        <v>Normal</v>
      </c>
    </row>
    <row r="379" customFormat="false" ht="12.8" hidden="false" customHeight="false" outlineLevel="0" collapsed="false">
      <c r="A379" s="10" t="n">
        <v>45541.2083333333</v>
      </c>
      <c r="B379" s="5" t="n">
        <v>5532.5</v>
      </c>
      <c r="C379" s="5" t="n">
        <v>5394</v>
      </c>
      <c r="D379" s="5" t="n">
        <v>5419.5</v>
      </c>
      <c r="E379" s="7" t="n">
        <v>2377532</v>
      </c>
      <c r="F379" s="8" t="n">
        <f aca="false">LN(D379/D378)</f>
        <v>-0.0169693279969647</v>
      </c>
      <c r="G379" s="1" t="str">
        <f aca="false">TEXT(A379,"ddd")</f>
        <v>Fri</v>
      </c>
      <c r="H379" s="1" t="str">
        <f aca="false">TEXT(A379,"MMM")</f>
        <v>Sep</v>
      </c>
      <c r="I379" s="3" t="n">
        <f aca="false">IF(F379&gt;0,1,IF(F379&lt;0,-1,0))</f>
        <v>-1</v>
      </c>
      <c r="J379" s="1" t="n">
        <f aca="false">IF(I379=I378,J378+1,1)</f>
        <v>4</v>
      </c>
      <c r="K379" s="8" t="str">
        <f aca="false">IF(ABS(F379-Statistics!$B$2)&gt;2*Statistics!$B$4, "STRONG","")</f>
        <v>STRONG</v>
      </c>
      <c r="L379" s="8" t="str">
        <f aca="false">IF(K378="STRONG",F382,"")</f>
        <v/>
      </c>
      <c r="M379" s="9" t="n">
        <f aca="false">B379-C379</f>
        <v>138.5</v>
      </c>
      <c r="N379" s="1" t="str">
        <f aca="false">IF(M379&gt; Statistics!$B$9, "High", IF(M379&lt; Statistics!$B$10, "Low", "Normal"))</f>
        <v>High</v>
      </c>
    </row>
    <row r="380" customFormat="false" ht="12.8" hidden="false" customHeight="false" outlineLevel="0" collapsed="false">
      <c r="A380" s="10" t="n">
        <v>45544.2083333333</v>
      </c>
      <c r="B380" s="5" t="n">
        <v>5493</v>
      </c>
      <c r="C380" s="5" t="n">
        <v>5405.25</v>
      </c>
      <c r="D380" s="5" t="n">
        <v>5479.5</v>
      </c>
      <c r="E380" s="7" t="n">
        <v>2377532</v>
      </c>
      <c r="F380" s="8" t="n">
        <f aca="false">LN(D380/D379)</f>
        <v>0.0110102956476422</v>
      </c>
      <c r="G380" s="1" t="str">
        <f aca="false">TEXT(A380,"ddd")</f>
        <v>Mon</v>
      </c>
      <c r="H380" s="1" t="str">
        <f aca="false">TEXT(A380,"MMM")</f>
        <v>Sep</v>
      </c>
      <c r="I380" s="3" t="n">
        <f aca="false">IF(F380&gt;0,1,IF(F380&lt;0,-1,0))</f>
        <v>1</v>
      </c>
      <c r="J380" s="1" t="n">
        <f aca="false">IF(I380=I379,J379+1,1)</f>
        <v>1</v>
      </c>
      <c r="K380" s="8" t="str">
        <f aca="false">IF(ABS(F380-Statistics!$B$2)&gt;2*Statistics!$B$4, "STRONG","")</f>
        <v/>
      </c>
      <c r="L380" s="8" t="n">
        <f aca="false">IF(K379="STRONG",F383,"")</f>
        <v>0.00734539962300851</v>
      </c>
      <c r="M380" s="9" t="n">
        <f aca="false">B380-C380</f>
        <v>87.75</v>
      </c>
      <c r="N380" s="1" t="str">
        <f aca="false">IF(M380&gt; Statistics!$B$9, "High", IF(M380&lt; Statistics!$B$10, "Low", "Normal"))</f>
        <v>High</v>
      </c>
    </row>
    <row r="381" customFormat="false" ht="12.8" hidden="false" customHeight="false" outlineLevel="0" collapsed="false">
      <c r="A381" s="10" t="n">
        <v>45545.2083333333</v>
      </c>
      <c r="B381" s="5" t="n">
        <v>5506</v>
      </c>
      <c r="C381" s="5" t="n">
        <v>5448.25</v>
      </c>
      <c r="D381" s="5" t="n">
        <v>5504</v>
      </c>
      <c r="E381" s="7" t="n">
        <v>1525620</v>
      </c>
      <c r="F381" s="8" t="n">
        <f aca="false">LN(D381/D380)</f>
        <v>0.0044612447097326</v>
      </c>
      <c r="G381" s="1" t="str">
        <f aca="false">TEXT(A381,"ddd")</f>
        <v>Tue</v>
      </c>
      <c r="H381" s="1" t="str">
        <f aca="false">TEXT(A381,"MMM")</f>
        <v>Sep</v>
      </c>
      <c r="I381" s="3" t="n">
        <f aca="false">IF(F381&gt;0,1,IF(F381&lt;0,-1,0))</f>
        <v>1</v>
      </c>
      <c r="J381" s="1" t="n">
        <f aca="false">IF(I381=I380,J380+1,1)</f>
        <v>2</v>
      </c>
      <c r="K381" s="8" t="str">
        <f aca="false">IF(ABS(F381-Statistics!$B$2)&gt;2*Statistics!$B$4, "STRONG","")</f>
        <v/>
      </c>
      <c r="L381" s="8" t="str">
        <f aca="false">IF(K380="STRONG",F384,"")</f>
        <v/>
      </c>
      <c r="M381" s="9" t="n">
        <f aca="false">B381-C381</f>
        <v>57.75</v>
      </c>
      <c r="N381" s="1" t="str">
        <f aca="false">IF(M381&gt; Statistics!$B$9, "High", IF(M381&lt; Statistics!$B$10, "Low", "Normal"))</f>
        <v>Normal</v>
      </c>
    </row>
    <row r="382" customFormat="false" ht="12.8" hidden="false" customHeight="false" outlineLevel="0" collapsed="false">
      <c r="A382" s="10" t="n">
        <v>45546.2083333333</v>
      </c>
      <c r="B382" s="5" t="n">
        <v>5567.5</v>
      </c>
      <c r="C382" s="5" t="n">
        <v>5412</v>
      </c>
      <c r="D382" s="5" t="n">
        <v>5561.25</v>
      </c>
      <c r="E382" s="7" t="n">
        <v>2309139</v>
      </c>
      <c r="F382" s="8" t="n">
        <f aca="false">LN(D382/D381)</f>
        <v>0.010347802507072</v>
      </c>
      <c r="G382" s="1" t="str">
        <f aca="false">TEXT(A382,"ddd")</f>
        <v>Wed</v>
      </c>
      <c r="H382" s="1" t="str">
        <f aca="false">TEXT(A382,"MMM")</f>
        <v>Sep</v>
      </c>
      <c r="I382" s="3" t="n">
        <f aca="false">IF(F382&gt;0,1,IF(F382&lt;0,-1,0))</f>
        <v>1</v>
      </c>
      <c r="J382" s="1" t="n">
        <f aca="false">IF(I382=I381,J381+1,1)</f>
        <v>3</v>
      </c>
      <c r="K382" s="8" t="str">
        <f aca="false">IF(ABS(F382-Statistics!$B$2)&gt;2*Statistics!$B$4, "STRONG","")</f>
        <v/>
      </c>
      <c r="L382" s="8" t="str">
        <f aca="false">IF(K381="STRONG",F385,"")</f>
        <v/>
      </c>
      <c r="M382" s="9" t="n">
        <f aca="false">B382-C382</f>
        <v>155.5</v>
      </c>
      <c r="N382" s="1" t="str">
        <f aca="false">IF(M382&gt; Statistics!$B$9, "High", IF(M382&lt; Statistics!$B$10, "Low", "Normal"))</f>
        <v>High</v>
      </c>
    </row>
    <row r="383" customFormat="false" ht="12.8" hidden="false" customHeight="false" outlineLevel="0" collapsed="false">
      <c r="A383" s="10" t="n">
        <v>45547.2083333333</v>
      </c>
      <c r="B383" s="5" t="n">
        <v>5607</v>
      </c>
      <c r="C383" s="5" t="n">
        <v>5540.25</v>
      </c>
      <c r="D383" s="5" t="n">
        <v>5602.25</v>
      </c>
      <c r="E383" s="7" t="n">
        <v>1726434</v>
      </c>
      <c r="F383" s="8" t="n">
        <f aca="false">LN(D383/D382)</f>
        <v>0.00734539962300851</v>
      </c>
      <c r="G383" s="1" t="str">
        <f aca="false">TEXT(A383,"ddd")</f>
        <v>Thu</v>
      </c>
      <c r="H383" s="1" t="str">
        <f aca="false">TEXT(A383,"MMM")</f>
        <v>Sep</v>
      </c>
      <c r="I383" s="3" t="n">
        <f aca="false">IF(F383&gt;0,1,IF(F383&lt;0,-1,0))</f>
        <v>1</v>
      </c>
      <c r="J383" s="1" t="n">
        <f aca="false">IF(I383=I382,J382+1,1)</f>
        <v>4</v>
      </c>
      <c r="K383" s="8" t="str">
        <f aca="false">IF(ABS(F383-Statistics!$B$2)&gt;2*Statistics!$B$4, "STRONG","")</f>
        <v/>
      </c>
      <c r="L383" s="8" t="str">
        <f aca="false">IF(K382="STRONG",F386,"")</f>
        <v/>
      </c>
      <c r="M383" s="9" t="n">
        <f aca="false">B383-C383</f>
        <v>66.75</v>
      </c>
      <c r="N383" s="1" t="str">
        <f aca="false">IF(M383&gt; Statistics!$B$9, "High", IF(M383&lt; Statistics!$B$10, "Low", "Normal"))</f>
        <v>Normal</v>
      </c>
    </row>
    <row r="384" customFormat="false" ht="12.8" hidden="false" customHeight="false" outlineLevel="0" collapsed="false">
      <c r="A384" s="10" t="n">
        <v>45548.2083333333</v>
      </c>
      <c r="B384" s="5" t="n">
        <v>5641.5</v>
      </c>
      <c r="C384" s="5" t="n">
        <v>5597.25</v>
      </c>
      <c r="D384" s="5" t="n">
        <v>5629.75</v>
      </c>
      <c r="E384" s="7" t="n">
        <v>1706322</v>
      </c>
      <c r="F384" s="8" t="n">
        <f aca="false">LN(D384/D383)</f>
        <v>0.00489673343118907</v>
      </c>
      <c r="G384" s="1" t="str">
        <f aca="false">TEXT(A384,"ddd")</f>
        <v>Fri</v>
      </c>
      <c r="H384" s="1" t="str">
        <f aca="false">TEXT(A384,"MMM")</f>
        <v>Sep</v>
      </c>
      <c r="I384" s="3" t="n">
        <f aca="false">IF(F384&gt;0,1,IF(F384&lt;0,-1,0))</f>
        <v>1</v>
      </c>
      <c r="J384" s="1" t="n">
        <f aca="false">IF(I384=I383,J383+1,1)</f>
        <v>5</v>
      </c>
      <c r="K384" s="8" t="str">
        <f aca="false">IF(ABS(F384-Statistics!$B$2)&gt;2*Statistics!$B$4, "STRONG","")</f>
        <v/>
      </c>
      <c r="L384" s="8" t="str">
        <f aca="false">IF(K383="STRONG",F387,"")</f>
        <v/>
      </c>
      <c r="M384" s="9" t="n">
        <f aca="false">B384-C384</f>
        <v>44.25</v>
      </c>
      <c r="N384" s="1" t="str">
        <f aca="false">IF(M384&gt; Statistics!$B$9, "High", IF(M384&lt; Statistics!$B$10, "Low", "Normal"))</f>
        <v>Normal</v>
      </c>
    </row>
    <row r="385" customFormat="false" ht="12.8" hidden="false" customHeight="false" outlineLevel="0" collapsed="false">
      <c r="A385" s="10" t="n">
        <v>45551.2083333333</v>
      </c>
      <c r="B385" s="5" t="n">
        <v>5641.5</v>
      </c>
      <c r="C385" s="5" t="n">
        <v>5609.25</v>
      </c>
      <c r="D385" s="5" t="n">
        <v>5638</v>
      </c>
      <c r="E385" s="7" t="n">
        <v>1588010</v>
      </c>
      <c r="F385" s="8" t="n">
        <f aca="false">LN(D385/D384)</f>
        <v>0.00146435649960878</v>
      </c>
      <c r="G385" s="1" t="str">
        <f aca="false">TEXT(A385,"ddd")</f>
        <v>Mon</v>
      </c>
      <c r="H385" s="1" t="str">
        <f aca="false">TEXT(A385,"MMM")</f>
        <v>Sep</v>
      </c>
      <c r="I385" s="3" t="n">
        <f aca="false">IF(F385&gt;0,1,IF(F385&lt;0,-1,0))</f>
        <v>1</v>
      </c>
      <c r="J385" s="1" t="n">
        <f aca="false">IF(I385=I384,J384+1,1)</f>
        <v>6</v>
      </c>
      <c r="K385" s="8" t="str">
        <f aca="false">IF(ABS(F385-Statistics!$B$2)&gt;2*Statistics!$B$4, "STRONG","")</f>
        <v/>
      </c>
      <c r="L385" s="8" t="str">
        <f aca="false">IF(K384="STRONG",F388,"")</f>
        <v/>
      </c>
      <c r="M385" s="9" t="n">
        <f aca="false">B385-C385</f>
        <v>32.25</v>
      </c>
      <c r="N385" s="1" t="str">
        <f aca="false">IF(M385&gt; Statistics!$B$9, "High", IF(M385&lt; Statistics!$B$10, "Low", "Normal"))</f>
        <v>Low</v>
      </c>
    </row>
    <row r="386" customFormat="false" ht="12.8" hidden="false" customHeight="false" outlineLevel="0" collapsed="false">
      <c r="A386" s="10" t="n">
        <v>45552.2083333333</v>
      </c>
      <c r="B386" s="5" t="n">
        <v>5675.5</v>
      </c>
      <c r="C386" s="5" t="n">
        <v>5617</v>
      </c>
      <c r="D386" s="5" t="n">
        <v>5639</v>
      </c>
      <c r="E386" s="7" t="n">
        <v>1056184</v>
      </c>
      <c r="F386" s="8" t="n">
        <f aca="false">LN(D386/D385)</f>
        <v>0.000177352133124242</v>
      </c>
      <c r="G386" s="1" t="str">
        <f aca="false">TEXT(A386,"ddd")</f>
        <v>Tue</v>
      </c>
      <c r="H386" s="1" t="str">
        <f aca="false">TEXT(A386,"MMM")</f>
        <v>Sep</v>
      </c>
      <c r="I386" s="3" t="n">
        <f aca="false">IF(F386&gt;0,1,IF(F386&lt;0,-1,0))</f>
        <v>1</v>
      </c>
      <c r="J386" s="1" t="n">
        <f aca="false">IF(I386=I385,J385+1,1)</f>
        <v>7</v>
      </c>
      <c r="K386" s="8" t="str">
        <f aca="false">IF(ABS(F386-Statistics!$B$2)&gt;2*Statistics!$B$4, "STRONG","")</f>
        <v/>
      </c>
      <c r="L386" s="8" t="str">
        <f aca="false">IF(K385="STRONG",F389,"")</f>
        <v/>
      </c>
      <c r="M386" s="9" t="n">
        <f aca="false">B386-C386</f>
        <v>58.5</v>
      </c>
      <c r="N386" s="1" t="str">
        <f aca="false">IF(M386&gt; Statistics!$B$9, "High", IF(M386&lt; Statistics!$B$10, "Low", "Normal"))</f>
        <v>Normal</v>
      </c>
    </row>
    <row r="387" customFormat="false" ht="12.8" hidden="false" customHeight="false" outlineLevel="0" collapsed="false">
      <c r="A387" s="10" t="n">
        <v>45553.2083333333</v>
      </c>
      <c r="B387" s="5" t="n">
        <v>5696.25</v>
      </c>
      <c r="C387" s="5" t="n">
        <v>5613.75</v>
      </c>
      <c r="D387" s="5" t="n">
        <v>5620.75</v>
      </c>
      <c r="E387" s="7" t="n">
        <v>605651</v>
      </c>
      <c r="F387" s="8" t="n">
        <f aca="false">LN(D387/D386)</f>
        <v>-0.00324163786607026</v>
      </c>
      <c r="G387" s="1" t="str">
        <f aca="false">TEXT(A387,"ddd")</f>
        <v>Wed</v>
      </c>
      <c r="H387" s="1" t="str">
        <f aca="false">TEXT(A387,"MMM")</f>
        <v>Sep</v>
      </c>
      <c r="I387" s="3" t="n">
        <f aca="false">IF(F387&gt;0,1,IF(F387&lt;0,-1,0))</f>
        <v>-1</v>
      </c>
      <c r="J387" s="1" t="n">
        <f aca="false">IF(I387=I386,J386+1,1)</f>
        <v>1</v>
      </c>
      <c r="K387" s="8" t="str">
        <f aca="false">IF(ABS(F387-Statistics!$B$2)&gt;2*Statistics!$B$4, "STRONG","")</f>
        <v/>
      </c>
      <c r="L387" s="8" t="str">
        <f aca="false">IF(K386="STRONG",F390,"")</f>
        <v/>
      </c>
      <c r="M387" s="9" t="n">
        <f aca="false">B387-C387</f>
        <v>82.5</v>
      </c>
      <c r="N387" s="1" t="str">
        <f aca="false">IF(M387&gt; Statistics!$B$9, "High", IF(M387&lt; Statistics!$B$10, "Low", "Normal"))</f>
        <v>High</v>
      </c>
    </row>
    <row r="388" customFormat="false" ht="12.8" hidden="false" customHeight="false" outlineLevel="0" collapsed="false">
      <c r="A388" s="10" t="n">
        <v>45554.2083333333</v>
      </c>
      <c r="B388" s="5" t="n">
        <v>5737.5</v>
      </c>
      <c r="C388" s="5" t="n">
        <v>5631.5</v>
      </c>
      <c r="D388" s="5" t="n">
        <v>5717.75</v>
      </c>
      <c r="E388" s="7" t="n">
        <v>461433</v>
      </c>
      <c r="F388" s="8" t="n">
        <f aca="false">LN(D388/D387)</f>
        <v>0.0171102644043567</v>
      </c>
      <c r="G388" s="1" t="str">
        <f aca="false">TEXT(A388,"ddd")</f>
        <v>Thu</v>
      </c>
      <c r="H388" s="1" t="str">
        <f aca="false">TEXT(A388,"MMM")</f>
        <v>Sep</v>
      </c>
      <c r="I388" s="3" t="n">
        <f aca="false">IF(F388&gt;0,1,IF(F388&lt;0,-1,0))</f>
        <v>1</v>
      </c>
      <c r="J388" s="1" t="n">
        <f aca="false">IF(I388=I387,J387+1,1)</f>
        <v>1</v>
      </c>
      <c r="K388" s="8" t="str">
        <f aca="false">IF(ABS(F388-Statistics!$B$2)&gt;2*Statistics!$B$4, "STRONG","")</f>
        <v/>
      </c>
      <c r="L388" s="8" t="str">
        <f aca="false">IF(K387="STRONG",F391,"")</f>
        <v/>
      </c>
      <c r="M388" s="9" t="n">
        <f aca="false">B388-C388</f>
        <v>106</v>
      </c>
      <c r="N388" s="1" t="str">
        <f aca="false">IF(M388&gt; Statistics!$B$9, "High", IF(M388&lt; Statistics!$B$10, "Low", "Normal"))</f>
        <v>High</v>
      </c>
    </row>
    <row r="389" customFormat="false" ht="12.8" hidden="false" customHeight="false" outlineLevel="0" collapsed="false">
      <c r="A389" s="10" t="n">
        <v>45555.2083333333</v>
      </c>
      <c r="B389" s="5" t="n">
        <v>5717.25</v>
      </c>
      <c r="C389" s="5" t="n">
        <v>5699.25</v>
      </c>
      <c r="D389" s="5" t="n">
        <v>5699.99</v>
      </c>
      <c r="E389" s="7" t="n">
        <v>1623655</v>
      </c>
      <c r="F389" s="8" t="n">
        <f aca="false">LN(D389/D388)</f>
        <v>-0.00311095091033092</v>
      </c>
      <c r="G389" s="1" t="str">
        <f aca="false">TEXT(A389,"ddd")</f>
        <v>Fri</v>
      </c>
      <c r="H389" s="1" t="str">
        <f aca="false">TEXT(A389,"MMM")</f>
        <v>Sep</v>
      </c>
      <c r="I389" s="3" t="n">
        <f aca="false">IF(F389&gt;0,1,IF(F389&lt;0,-1,0))</f>
        <v>-1</v>
      </c>
      <c r="J389" s="1" t="n">
        <f aca="false">IF(I389=I388,J388+1,1)</f>
        <v>1</v>
      </c>
      <c r="K389" s="8" t="str">
        <f aca="false">IF(ABS(F389-Statistics!$B$2)&gt;2*Statistics!$B$4, "STRONG","")</f>
        <v/>
      </c>
      <c r="L389" s="8" t="str">
        <f aca="false">IF(K388="STRONG",F392,"")</f>
        <v/>
      </c>
      <c r="M389" s="9" t="n">
        <f aca="false">B389-C389</f>
        <v>18</v>
      </c>
      <c r="N389" s="1" t="str">
        <f aca="false">IF(M389&gt; Statistics!$B$9, "High", IF(M389&lt; Statistics!$B$10, "Low", "Normal"))</f>
        <v>Low</v>
      </c>
    </row>
    <row r="390" customFormat="false" ht="12.8" hidden="false" customHeight="false" outlineLevel="0" collapsed="false">
      <c r="A390" s="10" t="n">
        <v>45558.2083333333</v>
      </c>
      <c r="B390" s="5" t="n">
        <v>5784.5</v>
      </c>
      <c r="C390" s="5" t="n">
        <v>5745.25</v>
      </c>
      <c r="D390" s="5" t="n">
        <v>5776.75</v>
      </c>
      <c r="E390" s="7" t="n">
        <v>1077941</v>
      </c>
      <c r="F390" s="8" t="n">
        <f aca="false">LN(D390/D389)</f>
        <v>0.0133768203534781</v>
      </c>
      <c r="G390" s="1" t="str">
        <f aca="false">TEXT(A390,"ddd")</f>
        <v>Mon</v>
      </c>
      <c r="H390" s="1" t="str">
        <f aca="false">TEXT(A390,"MMM")</f>
        <v>Sep</v>
      </c>
      <c r="I390" s="3" t="n">
        <f aca="false">IF(F390&gt;0,1,IF(F390&lt;0,-1,0))</f>
        <v>1</v>
      </c>
      <c r="J390" s="1" t="n">
        <f aca="false">IF(I390=I389,J389+1,1)</f>
        <v>1</v>
      </c>
      <c r="K390" s="8" t="str">
        <f aca="false">IF(ABS(F390-Statistics!$B$2)&gt;2*Statistics!$B$4, "STRONG","")</f>
        <v/>
      </c>
      <c r="L390" s="8" t="str">
        <f aca="false">IF(K389="STRONG",F393,"")</f>
        <v/>
      </c>
      <c r="M390" s="9" t="n">
        <f aca="false">B390-C390</f>
        <v>39.25</v>
      </c>
      <c r="N390" s="1" t="str">
        <f aca="false">IF(M390&gt; Statistics!$B$9, "High", IF(M390&lt; Statistics!$B$10, "Low", "Normal"))</f>
        <v>Normal</v>
      </c>
    </row>
    <row r="391" customFormat="false" ht="12.8" hidden="false" customHeight="false" outlineLevel="0" collapsed="false">
      <c r="A391" s="10" t="n">
        <v>45559.2083333333</v>
      </c>
      <c r="B391" s="5" t="n">
        <v>5794.25</v>
      </c>
      <c r="C391" s="5" t="n">
        <v>5754.75</v>
      </c>
      <c r="D391" s="5" t="n">
        <v>5792</v>
      </c>
      <c r="E391" s="7" t="n">
        <v>1181221</v>
      </c>
      <c r="F391" s="8" t="n">
        <f aca="false">LN(D391/D390)</f>
        <v>0.00263641427693654</v>
      </c>
      <c r="G391" s="1" t="str">
        <f aca="false">TEXT(A391,"ddd")</f>
        <v>Tue</v>
      </c>
      <c r="H391" s="1" t="str">
        <f aca="false">TEXT(A391,"MMM")</f>
        <v>Sep</v>
      </c>
      <c r="I391" s="3" t="n">
        <f aca="false">IF(F391&gt;0,1,IF(F391&lt;0,-1,0))</f>
        <v>1</v>
      </c>
      <c r="J391" s="1" t="n">
        <f aca="false">IF(I391=I390,J390+1,1)</f>
        <v>2</v>
      </c>
      <c r="K391" s="8" t="str">
        <f aca="false">IF(ABS(F391-Statistics!$B$2)&gt;2*Statistics!$B$4, "STRONG","")</f>
        <v/>
      </c>
      <c r="L391" s="8" t="str">
        <f aca="false">IF(K390="STRONG",F394,"")</f>
        <v/>
      </c>
      <c r="M391" s="9" t="n">
        <f aca="false">B391-C391</f>
        <v>39.5</v>
      </c>
      <c r="N391" s="1" t="str">
        <f aca="false">IF(M391&gt; Statistics!$B$9, "High", IF(M391&lt; Statistics!$B$10, "Low", "Normal"))</f>
        <v>Normal</v>
      </c>
    </row>
    <row r="392" customFormat="false" ht="12.8" hidden="false" customHeight="false" outlineLevel="0" collapsed="false">
      <c r="A392" s="10" t="n">
        <v>45560.2083333333</v>
      </c>
      <c r="B392" s="5" t="n">
        <v>5798.75</v>
      </c>
      <c r="C392" s="5" t="n">
        <v>5768</v>
      </c>
      <c r="D392" s="5" t="n">
        <v>5779</v>
      </c>
      <c r="E392" s="7" t="n">
        <v>1043665</v>
      </c>
      <c r="F392" s="8" t="n">
        <f aca="false">LN(D392/D391)</f>
        <v>-0.00224699774777431</v>
      </c>
      <c r="G392" s="1" t="str">
        <f aca="false">TEXT(A392,"ddd")</f>
        <v>Wed</v>
      </c>
      <c r="H392" s="1" t="str">
        <f aca="false">TEXT(A392,"MMM")</f>
        <v>Sep</v>
      </c>
      <c r="I392" s="3" t="n">
        <f aca="false">IF(F392&gt;0,1,IF(F392&lt;0,-1,0))</f>
        <v>-1</v>
      </c>
      <c r="J392" s="1" t="n">
        <f aca="false">IF(I392=I391,J391+1,1)</f>
        <v>1</v>
      </c>
      <c r="K392" s="8" t="str">
        <f aca="false">IF(ABS(F392-Statistics!$B$2)&gt;2*Statistics!$B$4, "STRONG","")</f>
        <v/>
      </c>
      <c r="L392" s="8" t="str">
        <f aca="false">IF(K391="STRONG",F395,"")</f>
        <v/>
      </c>
      <c r="M392" s="9" t="n">
        <f aca="false">B392-C392</f>
        <v>30.75</v>
      </c>
      <c r="N392" s="1" t="str">
        <f aca="false">IF(M392&gt; Statistics!$B$9, "High", IF(M392&lt; Statistics!$B$10, "Low", "Normal"))</f>
        <v>Low</v>
      </c>
    </row>
    <row r="393" customFormat="false" ht="12.8" hidden="false" customHeight="false" outlineLevel="0" collapsed="false">
      <c r="A393" s="10" t="n">
        <v>45561.2083333333</v>
      </c>
      <c r="B393" s="5" t="n">
        <v>5830</v>
      </c>
      <c r="C393" s="5" t="n">
        <v>5778.25</v>
      </c>
      <c r="D393" s="5" t="n">
        <v>5804.5</v>
      </c>
      <c r="E393" s="7" t="n">
        <v>1360026</v>
      </c>
      <c r="F393" s="8" t="n">
        <f aca="false">LN(D393/D392)</f>
        <v>0.00440282146031244</v>
      </c>
      <c r="G393" s="1" t="str">
        <f aca="false">TEXT(A393,"ddd")</f>
        <v>Thu</v>
      </c>
      <c r="H393" s="1" t="str">
        <f aca="false">TEXT(A393,"MMM")</f>
        <v>Sep</v>
      </c>
      <c r="I393" s="3" t="n">
        <f aca="false">IF(F393&gt;0,1,IF(F393&lt;0,-1,0))</f>
        <v>1</v>
      </c>
      <c r="J393" s="1" t="n">
        <f aca="false">IF(I393=I392,J392+1,1)</f>
        <v>1</v>
      </c>
      <c r="K393" s="8" t="str">
        <f aca="false">IF(ABS(F393-Statistics!$B$2)&gt;2*Statistics!$B$4, "STRONG","")</f>
        <v/>
      </c>
      <c r="L393" s="8" t="str">
        <f aca="false">IF(K392="STRONG",F396,"")</f>
        <v/>
      </c>
      <c r="M393" s="9" t="n">
        <f aca="false">B393-C393</f>
        <v>51.75</v>
      </c>
      <c r="N393" s="1" t="str">
        <f aca="false">IF(M393&gt; Statistics!$B$9, "High", IF(M393&lt; Statistics!$B$10, "Low", "Normal"))</f>
        <v>Normal</v>
      </c>
    </row>
    <row r="394" customFormat="false" ht="12.8" hidden="false" customHeight="false" outlineLevel="0" collapsed="false">
      <c r="A394" s="10" t="n">
        <v>45562.2083333333</v>
      </c>
      <c r="B394" s="5" t="n">
        <v>5821.5</v>
      </c>
      <c r="C394" s="5" t="n">
        <v>5782</v>
      </c>
      <c r="D394" s="5" t="n">
        <v>5791.25</v>
      </c>
      <c r="E394" s="7" t="n">
        <v>1280272</v>
      </c>
      <c r="F394" s="8" t="n">
        <f aca="false">LN(D394/D393)</f>
        <v>-0.00228532104723238</v>
      </c>
      <c r="G394" s="1" t="str">
        <f aca="false">TEXT(A394,"ddd")</f>
        <v>Fri</v>
      </c>
      <c r="H394" s="1" t="str">
        <f aca="false">TEXT(A394,"MMM")</f>
        <v>Sep</v>
      </c>
      <c r="I394" s="3" t="n">
        <f aca="false">IF(F394&gt;0,1,IF(F394&lt;0,-1,0))</f>
        <v>-1</v>
      </c>
      <c r="J394" s="1" t="n">
        <f aca="false">IF(I394=I393,J393+1,1)</f>
        <v>1</v>
      </c>
      <c r="K394" s="8" t="str">
        <f aca="false">IF(ABS(F394-Statistics!$B$2)&gt;2*Statistics!$B$4, "STRONG","")</f>
        <v/>
      </c>
      <c r="L394" s="8" t="str">
        <f aca="false">IF(K393="STRONG",F397,"")</f>
        <v/>
      </c>
      <c r="M394" s="9" t="n">
        <f aca="false">B394-C394</f>
        <v>39.5</v>
      </c>
      <c r="N394" s="1" t="str">
        <f aca="false">IF(M394&gt; Statistics!$B$9, "High", IF(M394&lt; Statistics!$B$10, "Low", "Normal"))</f>
        <v>Normal</v>
      </c>
    </row>
    <row r="395" customFormat="false" ht="12.8" hidden="false" customHeight="false" outlineLevel="0" collapsed="false">
      <c r="A395" s="10" t="n">
        <v>45565.2083333333</v>
      </c>
      <c r="B395" s="5" t="n">
        <v>5820.25</v>
      </c>
      <c r="C395" s="5" t="n">
        <v>5756.25</v>
      </c>
      <c r="D395" s="5" t="n">
        <v>5814.25</v>
      </c>
      <c r="E395" s="7" t="n">
        <v>1502729</v>
      </c>
      <c r="F395" s="8" t="n">
        <f aca="false">LN(D395/D394)</f>
        <v>0.00396364311950716</v>
      </c>
      <c r="G395" s="1" t="str">
        <f aca="false">TEXT(A395,"ddd")</f>
        <v>Mon</v>
      </c>
      <c r="H395" s="1" t="str">
        <f aca="false">TEXT(A395,"MMM")</f>
        <v>Sep</v>
      </c>
      <c r="I395" s="3" t="n">
        <f aca="false">IF(F395&gt;0,1,IF(F395&lt;0,-1,0))</f>
        <v>1</v>
      </c>
      <c r="J395" s="1" t="n">
        <f aca="false">IF(I395=I394,J394+1,1)</f>
        <v>1</v>
      </c>
      <c r="K395" s="8" t="str">
        <f aca="false">IF(ABS(F395-Statistics!$B$2)&gt;2*Statistics!$B$4, "STRONG","")</f>
        <v/>
      </c>
      <c r="L395" s="8" t="str">
        <f aca="false">IF(K394="STRONG",F398,"")</f>
        <v/>
      </c>
      <c r="M395" s="9" t="n">
        <f aca="false">B395-C395</f>
        <v>64</v>
      </c>
      <c r="N395" s="1" t="str">
        <f aca="false">IF(M395&gt; Statistics!$B$9, "High", IF(M395&lt; Statistics!$B$10, "Low", "Normal"))</f>
        <v>Normal</v>
      </c>
    </row>
    <row r="396" customFormat="false" ht="12.8" hidden="false" customHeight="false" outlineLevel="0" collapsed="false">
      <c r="A396" s="10" t="n">
        <v>45566.2083333333</v>
      </c>
      <c r="B396" s="5" t="n">
        <v>5822.5</v>
      </c>
      <c r="C396" s="5" t="n">
        <v>5733</v>
      </c>
      <c r="D396" s="5" t="n">
        <v>5759.75</v>
      </c>
      <c r="E396" s="7" t="n">
        <v>1947177</v>
      </c>
      <c r="F396" s="8" t="n">
        <f aca="false">LN(D396/D395)</f>
        <v>-0.00941772988013396</v>
      </c>
      <c r="G396" s="1" t="str">
        <f aca="false">TEXT(A396,"ddd")</f>
        <v>Tue</v>
      </c>
      <c r="H396" s="1" t="str">
        <f aca="false">TEXT(A396,"MMM")</f>
        <v>Oct</v>
      </c>
      <c r="I396" s="3" t="n">
        <f aca="false">IF(F396&gt;0,1,IF(F396&lt;0,-1,0))</f>
        <v>-1</v>
      </c>
      <c r="J396" s="1" t="n">
        <f aca="false">IF(I396=I395,J395+1,1)</f>
        <v>1</v>
      </c>
      <c r="K396" s="8" t="str">
        <f aca="false">IF(ABS(F396-Statistics!$B$2)&gt;2*Statistics!$B$4, "STRONG","")</f>
        <v/>
      </c>
      <c r="L396" s="8" t="str">
        <f aca="false">IF(K395="STRONG",F399,"")</f>
        <v/>
      </c>
      <c r="M396" s="9" t="n">
        <f aca="false">B396-C396</f>
        <v>89.5</v>
      </c>
      <c r="N396" s="1" t="str">
        <f aca="false">IF(M396&gt; Statistics!$B$9, "High", IF(M396&lt; Statistics!$B$10, "Low", "Normal"))</f>
        <v>High</v>
      </c>
    </row>
    <row r="397" customFormat="false" ht="12.8" hidden="false" customHeight="false" outlineLevel="0" collapsed="false">
      <c r="A397" s="10" t="n">
        <v>45567.2083333333</v>
      </c>
      <c r="B397" s="5" t="n">
        <v>5773.25</v>
      </c>
      <c r="C397" s="5" t="n">
        <v>5724</v>
      </c>
      <c r="D397" s="5" t="n">
        <v>5760.25</v>
      </c>
      <c r="E397" s="7" t="n">
        <v>1250353</v>
      </c>
      <c r="F397" s="8" t="n">
        <f aca="false">LN(D397/D396)</f>
        <v>8.68055556100187E-005</v>
      </c>
      <c r="G397" s="1" t="str">
        <f aca="false">TEXT(A397,"ddd")</f>
        <v>Wed</v>
      </c>
      <c r="H397" s="1" t="str">
        <f aca="false">TEXT(A397,"MMM")</f>
        <v>Oct</v>
      </c>
      <c r="I397" s="3" t="n">
        <f aca="false">IF(F397&gt;0,1,IF(F397&lt;0,-1,0))</f>
        <v>1</v>
      </c>
      <c r="J397" s="1" t="n">
        <f aca="false">IF(I397=I396,J396+1,1)</f>
        <v>1</v>
      </c>
      <c r="K397" s="8" t="str">
        <f aca="false">IF(ABS(F397-Statistics!$B$2)&gt;2*Statistics!$B$4, "STRONG","")</f>
        <v/>
      </c>
      <c r="L397" s="8" t="str">
        <f aca="false">IF(K396="STRONG",F400,"")</f>
        <v/>
      </c>
      <c r="M397" s="9" t="n">
        <f aca="false">B397-C397</f>
        <v>49.25</v>
      </c>
      <c r="N397" s="1" t="str">
        <f aca="false">IF(M397&gt; Statistics!$B$9, "High", IF(M397&lt; Statistics!$B$10, "Low", "Normal"))</f>
        <v>Normal</v>
      </c>
    </row>
    <row r="398" customFormat="false" ht="12.8" hidden="false" customHeight="false" outlineLevel="0" collapsed="false">
      <c r="A398" s="10" t="n">
        <v>45568.2083333333</v>
      </c>
      <c r="B398" s="5" t="n">
        <v>5772.75</v>
      </c>
      <c r="C398" s="5" t="n">
        <v>5725.75</v>
      </c>
      <c r="D398" s="5" t="n">
        <v>5749.5</v>
      </c>
      <c r="E398" s="7" t="n">
        <v>1421429</v>
      </c>
      <c r="F398" s="8" t="n">
        <f aca="false">LN(D398/D397)</f>
        <v>-0.00186798203712191</v>
      </c>
      <c r="G398" s="1" t="str">
        <f aca="false">TEXT(A398,"ddd")</f>
        <v>Thu</v>
      </c>
      <c r="H398" s="1" t="str">
        <f aca="false">TEXT(A398,"MMM")</f>
        <v>Oct</v>
      </c>
      <c r="I398" s="3" t="n">
        <f aca="false">IF(F398&gt;0,1,IF(F398&lt;0,-1,0))</f>
        <v>-1</v>
      </c>
      <c r="J398" s="1" t="n">
        <f aca="false">IF(I398=I397,J397+1,1)</f>
        <v>1</v>
      </c>
      <c r="K398" s="8" t="str">
        <f aca="false">IF(ABS(F398-Statistics!$B$2)&gt;2*Statistics!$B$4, "STRONG","")</f>
        <v/>
      </c>
      <c r="L398" s="8" t="str">
        <f aca="false">IF(K397="STRONG",F401,"")</f>
        <v/>
      </c>
      <c r="M398" s="9" t="n">
        <f aca="false">B398-C398</f>
        <v>47</v>
      </c>
      <c r="N398" s="1" t="str">
        <f aca="false">IF(M398&gt; Statistics!$B$9, "High", IF(M398&lt; Statistics!$B$10, "Low", "Normal"))</f>
        <v>Normal</v>
      </c>
    </row>
    <row r="399" customFormat="false" ht="12.8" hidden="false" customHeight="false" outlineLevel="0" collapsed="false">
      <c r="A399" s="10" t="n">
        <v>45569.2083333333</v>
      </c>
      <c r="B399" s="5" t="n">
        <v>5804.75</v>
      </c>
      <c r="C399" s="5" t="n">
        <v>5741</v>
      </c>
      <c r="D399" s="5" t="n">
        <v>5800</v>
      </c>
      <c r="E399" s="7" t="n">
        <v>1460645</v>
      </c>
      <c r="F399" s="8" t="n">
        <f aca="false">LN(D399/D398)</f>
        <v>0.00874502304579127</v>
      </c>
      <c r="G399" s="1" t="str">
        <f aca="false">TEXT(A399,"ddd")</f>
        <v>Fri</v>
      </c>
      <c r="H399" s="1" t="str">
        <f aca="false">TEXT(A399,"MMM")</f>
        <v>Oct</v>
      </c>
      <c r="I399" s="3" t="n">
        <f aca="false">IF(F399&gt;0,1,IF(F399&lt;0,-1,0))</f>
        <v>1</v>
      </c>
      <c r="J399" s="1" t="n">
        <f aca="false">IF(I399=I398,J398+1,1)</f>
        <v>1</v>
      </c>
      <c r="K399" s="8" t="str">
        <f aca="false">IF(ABS(F399-Statistics!$B$2)&gt;2*Statistics!$B$4, "STRONG","")</f>
        <v/>
      </c>
      <c r="L399" s="8" t="str">
        <f aca="false">IF(K398="STRONG",F402,"")</f>
        <v/>
      </c>
      <c r="M399" s="9" t="n">
        <f aca="false">B399-C399</f>
        <v>63.75</v>
      </c>
      <c r="N399" s="1" t="str">
        <f aca="false">IF(M399&gt; Statistics!$B$9, "High", IF(M399&lt; Statistics!$B$10, "Low", "Normal"))</f>
        <v>Normal</v>
      </c>
    </row>
    <row r="400" customFormat="false" ht="12.8" hidden="false" customHeight="false" outlineLevel="0" collapsed="false">
      <c r="A400" s="10" t="n">
        <v>45572.2083333333</v>
      </c>
      <c r="B400" s="5" t="n">
        <v>5808</v>
      </c>
      <c r="C400" s="5" t="n">
        <v>5734.25</v>
      </c>
      <c r="D400" s="5" t="n">
        <v>5744.75</v>
      </c>
      <c r="E400" s="7" t="n">
        <v>1211368</v>
      </c>
      <c r="F400" s="8" t="n">
        <f aca="false">LN(D400/D399)</f>
        <v>-0.00957152329946503</v>
      </c>
      <c r="G400" s="1" t="str">
        <f aca="false">TEXT(A400,"ddd")</f>
        <v>Mon</v>
      </c>
      <c r="H400" s="1" t="str">
        <f aca="false">TEXT(A400,"MMM")</f>
        <v>Oct</v>
      </c>
      <c r="I400" s="3" t="n">
        <f aca="false">IF(F400&gt;0,1,IF(F400&lt;0,-1,0))</f>
        <v>-1</v>
      </c>
      <c r="J400" s="1" t="n">
        <f aca="false">IF(I400=I399,J399+1,1)</f>
        <v>1</v>
      </c>
      <c r="K400" s="8" t="str">
        <f aca="false">IF(ABS(F400-Statistics!$B$2)&gt;2*Statistics!$B$4, "STRONG","")</f>
        <v/>
      </c>
      <c r="L400" s="8" t="str">
        <f aca="false">IF(K399="STRONG",F403,"")</f>
        <v/>
      </c>
      <c r="M400" s="9" t="n">
        <f aca="false">B400-C400</f>
        <v>73.75</v>
      </c>
      <c r="N400" s="1" t="str">
        <f aca="false">IF(M400&gt; Statistics!$B$9, "High", IF(M400&lt; Statistics!$B$10, "Low", "Normal"))</f>
        <v>High</v>
      </c>
    </row>
    <row r="401" customFormat="false" ht="12.8" hidden="false" customHeight="false" outlineLevel="0" collapsed="false">
      <c r="A401" s="10" t="n">
        <v>45573.2083333333</v>
      </c>
      <c r="B401" s="5" t="n">
        <v>5806.75</v>
      </c>
      <c r="C401" s="5" t="n">
        <v>5725.25</v>
      </c>
      <c r="D401" s="5" t="n">
        <v>5800.5</v>
      </c>
      <c r="E401" s="7" t="n">
        <v>1172261</v>
      </c>
      <c r="F401" s="8" t="n">
        <f aca="false">LN(D401/D400)</f>
        <v>0.00965772648041565</v>
      </c>
      <c r="G401" s="1" t="str">
        <f aca="false">TEXT(A401,"ddd")</f>
        <v>Tue</v>
      </c>
      <c r="H401" s="1" t="str">
        <f aca="false">TEXT(A401,"MMM")</f>
        <v>Oct</v>
      </c>
      <c r="I401" s="3" t="n">
        <f aca="false">IF(F401&gt;0,1,IF(F401&lt;0,-1,0))</f>
        <v>1</v>
      </c>
      <c r="J401" s="1" t="n">
        <f aca="false">IF(I401=I400,J400+1,1)</f>
        <v>1</v>
      </c>
      <c r="K401" s="8" t="str">
        <f aca="false">IF(ABS(F401-Statistics!$B$2)&gt;2*Statistics!$B$4, "STRONG","")</f>
        <v/>
      </c>
      <c r="L401" s="8" t="str">
        <f aca="false">IF(K400="STRONG",F404,"")</f>
        <v/>
      </c>
      <c r="M401" s="9" t="n">
        <f aca="false">B401-C401</f>
        <v>81.5</v>
      </c>
      <c r="N401" s="1" t="str">
        <f aca="false">IF(M401&gt; Statistics!$B$9, "High", IF(M401&lt; Statistics!$B$10, "Low", "Normal"))</f>
        <v>High</v>
      </c>
    </row>
    <row r="402" customFormat="false" ht="12.8" hidden="false" customHeight="false" outlineLevel="0" collapsed="false">
      <c r="A402" s="10" t="n">
        <v>45574.2083333333</v>
      </c>
      <c r="B402" s="5" t="n">
        <v>5846.5</v>
      </c>
      <c r="C402" s="5" t="n">
        <v>5780.75</v>
      </c>
      <c r="D402" s="5" t="n">
        <v>5841.25</v>
      </c>
      <c r="E402" s="7" t="n">
        <v>1113875</v>
      </c>
      <c r="F402" s="8" t="n">
        <f aca="false">LN(D402/D401)</f>
        <v>0.00700069429917454</v>
      </c>
      <c r="G402" s="1" t="str">
        <f aca="false">TEXT(A402,"ddd")</f>
        <v>Wed</v>
      </c>
      <c r="H402" s="1" t="str">
        <f aca="false">TEXT(A402,"MMM")</f>
        <v>Oct</v>
      </c>
      <c r="I402" s="3" t="n">
        <f aca="false">IF(F402&gt;0,1,IF(F402&lt;0,-1,0))</f>
        <v>1</v>
      </c>
      <c r="J402" s="1" t="n">
        <f aca="false">IF(I402=I401,J401+1,1)</f>
        <v>2</v>
      </c>
      <c r="K402" s="8" t="str">
        <f aca="false">IF(ABS(F402-Statistics!$B$2)&gt;2*Statistics!$B$4, "STRONG","")</f>
        <v/>
      </c>
      <c r="L402" s="8" t="str">
        <f aca="false">IF(K401="STRONG",F405,"")</f>
        <v/>
      </c>
      <c r="M402" s="9" t="n">
        <f aca="false">B402-C402</f>
        <v>65.75</v>
      </c>
      <c r="N402" s="1" t="str">
        <f aca="false">IF(M402&gt; Statistics!$B$9, "High", IF(M402&lt; Statistics!$B$10, "Low", "Normal"))</f>
        <v>Normal</v>
      </c>
    </row>
    <row r="403" customFormat="false" ht="12.8" hidden="false" customHeight="false" outlineLevel="0" collapsed="false">
      <c r="A403" s="10" t="n">
        <v>45575.2083333333</v>
      </c>
      <c r="B403" s="5" t="n">
        <v>5844</v>
      </c>
      <c r="C403" s="5" t="n">
        <v>5811.5</v>
      </c>
      <c r="D403" s="5" t="n">
        <v>5829</v>
      </c>
      <c r="E403" s="7" t="n">
        <v>1116046</v>
      </c>
      <c r="F403" s="8" t="n">
        <f aca="false">LN(D403/D402)</f>
        <v>-0.00209935596908612</v>
      </c>
      <c r="G403" s="1" t="str">
        <f aca="false">TEXT(A403,"ddd")</f>
        <v>Thu</v>
      </c>
      <c r="H403" s="1" t="str">
        <f aca="false">TEXT(A403,"MMM")</f>
        <v>Oct</v>
      </c>
      <c r="I403" s="3" t="n">
        <f aca="false">IF(F403&gt;0,1,IF(F403&lt;0,-1,0))</f>
        <v>-1</v>
      </c>
      <c r="J403" s="1" t="n">
        <f aca="false">IF(I403=I402,J402+1,1)</f>
        <v>1</v>
      </c>
      <c r="K403" s="8" t="str">
        <f aca="false">IF(ABS(F403-Statistics!$B$2)&gt;2*Statistics!$B$4, "STRONG","")</f>
        <v/>
      </c>
      <c r="L403" s="8" t="str">
        <f aca="false">IF(K402="STRONG",F406,"")</f>
        <v/>
      </c>
      <c r="M403" s="9" t="n">
        <f aca="false">B403-C403</f>
        <v>32.5</v>
      </c>
      <c r="N403" s="1" t="str">
        <f aca="false">IF(M403&gt; Statistics!$B$9, "High", IF(M403&lt; Statistics!$B$10, "Low", "Normal"))</f>
        <v>Low</v>
      </c>
    </row>
    <row r="404" customFormat="false" ht="12.8" hidden="false" customHeight="false" outlineLevel="0" collapsed="false">
      <c r="A404" s="10" t="n">
        <v>45576.2083333333</v>
      </c>
      <c r="B404" s="5" t="n">
        <v>5868.25</v>
      </c>
      <c r="C404" s="5" t="n">
        <v>5816</v>
      </c>
      <c r="D404" s="5" t="n">
        <v>5859.75</v>
      </c>
      <c r="E404" s="7" t="n">
        <v>1028816</v>
      </c>
      <c r="F404" s="8" t="n">
        <f aca="false">LN(D404/D403)</f>
        <v>0.0052614814994136</v>
      </c>
      <c r="G404" s="1" t="str">
        <f aca="false">TEXT(A404,"ddd")</f>
        <v>Fri</v>
      </c>
      <c r="H404" s="1" t="str">
        <f aca="false">TEXT(A404,"MMM")</f>
        <v>Oct</v>
      </c>
      <c r="I404" s="3" t="n">
        <f aca="false">IF(F404&gt;0,1,IF(F404&lt;0,-1,0))</f>
        <v>1</v>
      </c>
      <c r="J404" s="1" t="n">
        <f aca="false">IF(I404=I403,J403+1,1)</f>
        <v>1</v>
      </c>
      <c r="K404" s="8" t="str">
        <f aca="false">IF(ABS(F404-Statistics!$B$2)&gt;2*Statistics!$B$4, "STRONG","")</f>
        <v/>
      </c>
      <c r="L404" s="8" t="str">
        <f aca="false">IF(K403="STRONG",F407,"")</f>
        <v/>
      </c>
      <c r="M404" s="9" t="n">
        <f aca="false">B404-C404</f>
        <v>52.25</v>
      </c>
      <c r="N404" s="1" t="str">
        <f aca="false">IF(M404&gt; Statistics!$B$9, "High", IF(M404&lt; Statistics!$B$10, "Low", "Normal"))</f>
        <v>Normal</v>
      </c>
    </row>
    <row r="405" customFormat="false" ht="12.8" hidden="false" customHeight="false" outlineLevel="0" collapsed="false">
      <c r="A405" s="10" t="n">
        <v>45579.2083333333</v>
      </c>
      <c r="B405" s="5" t="n">
        <v>5918.5</v>
      </c>
      <c r="C405" s="5" t="n">
        <v>5850</v>
      </c>
      <c r="D405" s="5" t="n">
        <v>5908.25</v>
      </c>
      <c r="E405" s="7" t="n">
        <v>919072</v>
      </c>
      <c r="F405" s="8" t="n">
        <f aca="false">LN(D405/D404)</f>
        <v>0.00824273871543209</v>
      </c>
      <c r="G405" s="1" t="str">
        <f aca="false">TEXT(A405,"ddd")</f>
        <v>Mon</v>
      </c>
      <c r="H405" s="1" t="str">
        <f aca="false">TEXT(A405,"MMM")</f>
        <v>Oct</v>
      </c>
      <c r="I405" s="3" t="n">
        <f aca="false">IF(F405&gt;0,1,IF(F405&lt;0,-1,0))</f>
        <v>1</v>
      </c>
      <c r="J405" s="1" t="n">
        <f aca="false">IF(I405=I404,J404+1,1)</f>
        <v>2</v>
      </c>
      <c r="K405" s="8" t="str">
        <f aca="false">IF(ABS(F405-Statistics!$B$2)&gt;2*Statistics!$B$4, "STRONG","")</f>
        <v/>
      </c>
      <c r="L405" s="8" t="str">
        <f aca="false">IF(K404="STRONG",F408,"")</f>
        <v/>
      </c>
      <c r="M405" s="9" t="n">
        <f aca="false">B405-C405</f>
        <v>68.5</v>
      </c>
      <c r="N405" s="1" t="str">
        <f aca="false">IF(M405&gt; Statistics!$B$9, "High", IF(M405&lt; Statistics!$B$10, "Low", "Normal"))</f>
        <v>Normal</v>
      </c>
    </row>
    <row r="406" customFormat="false" ht="12.8" hidden="false" customHeight="false" outlineLevel="0" collapsed="false">
      <c r="A406" s="10" t="n">
        <v>45580.2083333333</v>
      </c>
      <c r="B406" s="5" t="n">
        <v>5915.5</v>
      </c>
      <c r="C406" s="5" t="n">
        <v>5850</v>
      </c>
      <c r="D406" s="5" t="n">
        <v>5862.75</v>
      </c>
      <c r="E406" s="7" t="n">
        <v>1365310</v>
      </c>
      <c r="F406" s="8" t="n">
        <f aca="false">LN(D406/D405)</f>
        <v>-0.00773090249184599</v>
      </c>
      <c r="G406" s="1" t="str">
        <f aca="false">TEXT(A406,"ddd")</f>
        <v>Tue</v>
      </c>
      <c r="H406" s="1" t="str">
        <f aca="false">TEXT(A406,"MMM")</f>
        <v>Oct</v>
      </c>
      <c r="I406" s="3" t="n">
        <f aca="false">IF(F406&gt;0,1,IF(F406&lt;0,-1,0))</f>
        <v>-1</v>
      </c>
      <c r="J406" s="1" t="n">
        <f aca="false">IF(I406=I405,J405+1,1)</f>
        <v>1</v>
      </c>
      <c r="K406" s="8" t="str">
        <f aca="false">IF(ABS(F406-Statistics!$B$2)&gt;2*Statistics!$B$4, "STRONG","")</f>
        <v/>
      </c>
      <c r="L406" s="8" t="str">
        <f aca="false">IF(K405="STRONG",F409,"")</f>
        <v/>
      </c>
      <c r="M406" s="9" t="n">
        <f aca="false">B406-C406</f>
        <v>65.5</v>
      </c>
      <c r="N406" s="1" t="str">
        <f aca="false">IF(M406&gt; Statistics!$B$9, "High", IF(M406&lt; Statistics!$B$10, "Low", "Normal"))</f>
        <v>Normal</v>
      </c>
    </row>
    <row r="407" customFormat="false" ht="12.8" hidden="false" customHeight="false" outlineLevel="0" collapsed="false">
      <c r="A407" s="10" t="n">
        <v>45581.2083333333</v>
      </c>
      <c r="B407" s="5" t="n">
        <v>5892.75</v>
      </c>
      <c r="C407" s="5" t="n">
        <v>5853.25</v>
      </c>
      <c r="D407" s="5" t="n">
        <v>5887</v>
      </c>
      <c r="E407" s="7" t="n">
        <v>935721</v>
      </c>
      <c r="F407" s="8" t="n">
        <f aca="false">LN(D407/D406)</f>
        <v>0.00412775325971191</v>
      </c>
      <c r="G407" s="1" t="str">
        <f aca="false">TEXT(A407,"ddd")</f>
        <v>Wed</v>
      </c>
      <c r="H407" s="1" t="str">
        <f aca="false">TEXT(A407,"MMM")</f>
        <v>Oct</v>
      </c>
      <c r="I407" s="3" t="n">
        <f aca="false">IF(F407&gt;0,1,IF(F407&lt;0,-1,0))</f>
        <v>1</v>
      </c>
      <c r="J407" s="1" t="n">
        <f aca="false">IF(I407=I406,J406+1,1)</f>
        <v>1</v>
      </c>
      <c r="K407" s="8" t="str">
        <f aca="false">IF(ABS(F407-Statistics!$B$2)&gt;2*Statistics!$B$4, "STRONG","")</f>
        <v/>
      </c>
      <c r="L407" s="8" t="str">
        <f aca="false">IF(K406="STRONG",F410,"")</f>
        <v/>
      </c>
      <c r="M407" s="9" t="n">
        <f aca="false">B407-C407</f>
        <v>39.5</v>
      </c>
      <c r="N407" s="1" t="str">
        <f aca="false">IF(M407&gt; Statistics!$B$9, "High", IF(M407&lt; Statistics!$B$10, "Low", "Normal"))</f>
        <v>Normal</v>
      </c>
    </row>
    <row r="408" customFormat="false" ht="12.8" hidden="false" customHeight="false" outlineLevel="0" collapsed="false">
      <c r="A408" s="10" t="n">
        <v>45582.2083333333</v>
      </c>
      <c r="B408" s="5" t="n">
        <v>5927.25</v>
      </c>
      <c r="C408" s="5" t="n">
        <v>5871.25</v>
      </c>
      <c r="D408" s="5" t="n">
        <v>5887</v>
      </c>
      <c r="E408" s="7" t="n">
        <v>1236083</v>
      </c>
      <c r="F408" s="8" t="n">
        <f aca="false">LN(D408/D407)</f>
        <v>0</v>
      </c>
      <c r="G408" s="1" t="str">
        <f aca="false">TEXT(A408,"ddd")</f>
        <v>Thu</v>
      </c>
      <c r="H408" s="1" t="str">
        <f aca="false">TEXT(A408,"MMM")</f>
        <v>Oct</v>
      </c>
      <c r="I408" s="3" t="n">
        <f aca="false">IF(F408&gt;0,1,IF(F408&lt;0,-1,0))</f>
        <v>0</v>
      </c>
      <c r="J408" s="1" t="n">
        <f aca="false">IF(I408=I407,J407+1,1)</f>
        <v>1</v>
      </c>
      <c r="K408" s="8" t="str">
        <f aca="false">IF(ABS(F408-Statistics!$B$2)&gt;2*Statistics!$B$4, "STRONG","")</f>
        <v/>
      </c>
      <c r="L408" s="8" t="str">
        <f aca="false">IF(K407="STRONG",F411,"")</f>
        <v/>
      </c>
      <c r="M408" s="9" t="n">
        <f aca="false">B408-C408</f>
        <v>56</v>
      </c>
      <c r="N408" s="1" t="str">
        <f aca="false">IF(M408&gt; Statistics!$B$9, "High", IF(M408&lt; Statistics!$B$10, "Low", "Normal"))</f>
        <v>Normal</v>
      </c>
    </row>
    <row r="409" customFormat="false" ht="12.8" hidden="false" customHeight="false" outlineLevel="0" collapsed="false">
      <c r="A409" s="10" t="n">
        <v>45583.2083333333</v>
      </c>
      <c r="B409" s="5" t="n">
        <v>5915.5</v>
      </c>
      <c r="C409" s="5" t="n">
        <v>5876.25</v>
      </c>
      <c r="D409" s="5" t="n">
        <v>5906</v>
      </c>
      <c r="E409" s="7" t="n">
        <v>952612</v>
      </c>
      <c r="F409" s="8" t="n">
        <f aca="false">LN(D409/D408)</f>
        <v>0.00322225327560663</v>
      </c>
      <c r="G409" s="1" t="str">
        <f aca="false">TEXT(A409,"ddd")</f>
        <v>Fri</v>
      </c>
      <c r="H409" s="1" t="str">
        <f aca="false">TEXT(A409,"MMM")</f>
        <v>Oct</v>
      </c>
      <c r="I409" s="3" t="n">
        <f aca="false">IF(F409&gt;0,1,IF(F409&lt;0,-1,0))</f>
        <v>1</v>
      </c>
      <c r="J409" s="1" t="n">
        <f aca="false">IF(I409=I408,J408+1,1)</f>
        <v>1</v>
      </c>
      <c r="K409" s="8" t="str">
        <f aca="false">IF(ABS(F409-Statistics!$B$2)&gt;2*Statistics!$B$4, "STRONG","")</f>
        <v/>
      </c>
      <c r="L409" s="8" t="str">
        <f aca="false">IF(K408="STRONG",F412,"")</f>
        <v/>
      </c>
      <c r="M409" s="9" t="n">
        <f aca="false">B409-C409</f>
        <v>39.25</v>
      </c>
      <c r="N409" s="1" t="str">
        <f aca="false">IF(M409&gt; Statistics!$B$9, "High", IF(M409&lt; Statistics!$B$10, "Low", "Normal"))</f>
        <v>Normal</v>
      </c>
    </row>
    <row r="410" customFormat="false" ht="12.8" hidden="false" customHeight="false" outlineLevel="0" collapsed="false">
      <c r="A410" s="10" t="n">
        <v>45586.2083333333</v>
      </c>
      <c r="B410" s="5" t="n">
        <v>5915.5</v>
      </c>
      <c r="C410" s="5" t="n">
        <v>5865</v>
      </c>
      <c r="D410" s="5" t="n">
        <v>5896.25</v>
      </c>
      <c r="E410" s="7" t="n">
        <v>1063780</v>
      </c>
      <c r="F410" s="8" t="n">
        <f aca="false">LN(D410/D409)</f>
        <v>-0.00165222770539657</v>
      </c>
      <c r="G410" s="1" t="str">
        <f aca="false">TEXT(A410,"ddd")</f>
        <v>Mon</v>
      </c>
      <c r="H410" s="1" t="str">
        <f aca="false">TEXT(A410,"MMM")</f>
        <v>Oct</v>
      </c>
      <c r="I410" s="3" t="n">
        <f aca="false">IF(F410&gt;0,1,IF(F410&lt;0,-1,0))</f>
        <v>-1</v>
      </c>
      <c r="J410" s="1" t="n">
        <f aca="false">IF(I410=I409,J409+1,1)</f>
        <v>1</v>
      </c>
      <c r="K410" s="8" t="str">
        <f aca="false">IF(ABS(F410-Statistics!$B$2)&gt;2*Statistics!$B$4, "STRONG","")</f>
        <v/>
      </c>
      <c r="L410" s="8" t="str">
        <f aca="false">IF(K409="STRONG",F413,"")</f>
        <v/>
      </c>
      <c r="M410" s="9" t="n">
        <f aca="false">B410-C410</f>
        <v>50.5</v>
      </c>
      <c r="N410" s="1" t="str">
        <f aca="false">IF(M410&gt; Statistics!$B$9, "High", IF(M410&lt; Statistics!$B$10, "Low", "Normal"))</f>
        <v>Normal</v>
      </c>
    </row>
    <row r="411" customFormat="false" ht="12.8" hidden="false" customHeight="false" outlineLevel="0" collapsed="false">
      <c r="A411" s="10" t="n">
        <v>45587.2083333333</v>
      </c>
      <c r="B411" s="5" t="n">
        <v>5904.25</v>
      </c>
      <c r="C411" s="5" t="n">
        <v>5861.25</v>
      </c>
      <c r="D411" s="5" t="n">
        <v>5892.5</v>
      </c>
      <c r="E411" s="7" t="n">
        <v>1033296</v>
      </c>
      <c r="F411" s="8" t="n">
        <f aca="false">LN(D411/D410)</f>
        <v>-0.000636199788185246</v>
      </c>
      <c r="G411" s="1" t="str">
        <f aca="false">TEXT(A411,"ddd")</f>
        <v>Tue</v>
      </c>
      <c r="H411" s="1" t="str">
        <f aca="false">TEXT(A411,"MMM")</f>
        <v>Oct</v>
      </c>
      <c r="I411" s="3" t="n">
        <f aca="false">IF(F411&gt;0,1,IF(F411&lt;0,-1,0))</f>
        <v>-1</v>
      </c>
      <c r="J411" s="1" t="n">
        <f aca="false">IF(I411=I410,J410+1,1)</f>
        <v>2</v>
      </c>
      <c r="K411" s="8" t="str">
        <f aca="false">IF(ABS(F411-Statistics!$B$2)&gt;2*Statistics!$B$4, "STRONG","")</f>
        <v/>
      </c>
      <c r="L411" s="8" t="str">
        <f aca="false">IF(K410="STRONG",F414,"")</f>
        <v/>
      </c>
      <c r="M411" s="9" t="n">
        <f aca="false">B411-C411</f>
        <v>43</v>
      </c>
      <c r="N411" s="1" t="str">
        <f aca="false">IF(M411&gt; Statistics!$B$9, "High", IF(M411&lt; Statistics!$B$10, "Low", "Normal"))</f>
        <v>Normal</v>
      </c>
    </row>
    <row r="412" customFormat="false" ht="12.8" hidden="false" customHeight="false" outlineLevel="0" collapsed="false">
      <c r="A412" s="10" t="n">
        <v>45588.2083333333</v>
      </c>
      <c r="B412" s="5" t="n">
        <v>5893.75</v>
      </c>
      <c r="C412" s="5" t="n">
        <v>5801</v>
      </c>
      <c r="D412" s="5" t="n">
        <v>5837.75</v>
      </c>
      <c r="E412" s="7" t="n">
        <v>1468269</v>
      </c>
      <c r="F412" s="8" t="n">
        <f aca="false">LN(D412/D411)</f>
        <v>-0.00933490719770154</v>
      </c>
      <c r="G412" s="1" t="str">
        <f aca="false">TEXT(A412,"ddd")</f>
        <v>Wed</v>
      </c>
      <c r="H412" s="1" t="str">
        <f aca="false">TEXT(A412,"MMM")</f>
        <v>Oct</v>
      </c>
      <c r="I412" s="3" t="n">
        <f aca="false">IF(F412&gt;0,1,IF(F412&lt;0,-1,0))</f>
        <v>-1</v>
      </c>
      <c r="J412" s="1" t="n">
        <f aca="false">IF(I412=I411,J411+1,1)</f>
        <v>3</v>
      </c>
      <c r="K412" s="8" t="str">
        <f aca="false">IF(ABS(F412-Statistics!$B$2)&gt;2*Statistics!$B$4, "STRONG","")</f>
        <v/>
      </c>
      <c r="L412" s="8" t="str">
        <f aca="false">IF(K411="STRONG",F415,"")</f>
        <v/>
      </c>
      <c r="M412" s="9" t="n">
        <f aca="false">B412-C412</f>
        <v>92.75</v>
      </c>
      <c r="N412" s="1" t="str">
        <f aca="false">IF(M412&gt; Statistics!$B$9, "High", IF(M412&lt; Statistics!$B$10, "Low", "Normal"))</f>
        <v>High</v>
      </c>
    </row>
    <row r="413" customFormat="false" ht="12.8" hidden="false" customHeight="false" outlineLevel="0" collapsed="false">
      <c r="A413" s="10" t="n">
        <v>45589.2083333333</v>
      </c>
      <c r="B413" s="5" t="n">
        <v>5870</v>
      </c>
      <c r="C413" s="5" t="n">
        <v>5822.5</v>
      </c>
      <c r="D413" s="5" t="n">
        <v>5849</v>
      </c>
      <c r="E413" s="7" t="n">
        <v>1159448</v>
      </c>
      <c r="F413" s="8" t="n">
        <f aca="false">LN(D413/D412)</f>
        <v>0.00192525783044106</v>
      </c>
      <c r="G413" s="1" t="str">
        <f aca="false">TEXT(A413,"ddd")</f>
        <v>Thu</v>
      </c>
      <c r="H413" s="1" t="str">
        <f aca="false">TEXT(A413,"MMM")</f>
        <v>Oct</v>
      </c>
      <c r="I413" s="3" t="n">
        <f aca="false">IF(F413&gt;0,1,IF(F413&lt;0,-1,0))</f>
        <v>1</v>
      </c>
      <c r="J413" s="1" t="n">
        <f aca="false">IF(I413=I412,J412+1,1)</f>
        <v>1</v>
      </c>
      <c r="K413" s="8" t="str">
        <f aca="false">IF(ABS(F413-Statistics!$B$2)&gt;2*Statistics!$B$4, "STRONG","")</f>
        <v/>
      </c>
      <c r="L413" s="8" t="str">
        <f aca="false">IF(K412="STRONG",F416,"")</f>
        <v/>
      </c>
      <c r="M413" s="9" t="n">
        <f aca="false">B413-C413</f>
        <v>47.5</v>
      </c>
      <c r="N413" s="1" t="str">
        <f aca="false">IF(M413&gt; Statistics!$B$9, "High", IF(M413&lt; Statistics!$B$10, "Low", "Normal"))</f>
        <v>Normal</v>
      </c>
    </row>
    <row r="414" customFormat="false" ht="12.8" hidden="false" customHeight="false" outlineLevel="0" collapsed="false">
      <c r="A414" s="10" t="n">
        <v>45590.2083333333</v>
      </c>
      <c r="B414" s="5" t="n">
        <v>5900.75</v>
      </c>
      <c r="C414" s="5" t="n">
        <v>5835</v>
      </c>
      <c r="D414" s="5" t="n">
        <v>5846</v>
      </c>
      <c r="E414" s="7" t="n">
        <v>1368245</v>
      </c>
      <c r="F414" s="8" t="n">
        <f aca="false">LN(D414/D413)</f>
        <v>-0.000513039771834503</v>
      </c>
      <c r="G414" s="1" t="str">
        <f aca="false">TEXT(A414,"ddd")</f>
        <v>Fri</v>
      </c>
      <c r="H414" s="1" t="str">
        <f aca="false">TEXT(A414,"MMM")</f>
        <v>Oct</v>
      </c>
      <c r="I414" s="3" t="n">
        <f aca="false">IF(F414&gt;0,1,IF(F414&lt;0,-1,0))</f>
        <v>-1</v>
      </c>
      <c r="J414" s="1" t="n">
        <f aca="false">IF(I414=I413,J413+1,1)</f>
        <v>1</v>
      </c>
      <c r="K414" s="8" t="str">
        <f aca="false">IF(ABS(F414-Statistics!$B$2)&gt;2*Statistics!$B$4, "STRONG","")</f>
        <v/>
      </c>
      <c r="L414" s="8" t="str">
        <f aca="false">IF(K413="STRONG",F417,"")</f>
        <v/>
      </c>
      <c r="M414" s="9" t="n">
        <f aca="false">B414-C414</f>
        <v>65.75</v>
      </c>
      <c r="N414" s="1" t="str">
        <f aca="false">IF(M414&gt; Statistics!$B$9, "High", IF(M414&lt; Statistics!$B$10, "Low", "Normal"))</f>
        <v>Normal</v>
      </c>
    </row>
    <row r="415" customFormat="false" ht="12.8" hidden="false" customHeight="false" outlineLevel="0" collapsed="false">
      <c r="A415" s="10" t="n">
        <v>45593.2083333333</v>
      </c>
      <c r="B415" s="5" t="n">
        <v>5884.5</v>
      </c>
      <c r="C415" s="5" t="n">
        <v>5857</v>
      </c>
      <c r="D415" s="5" t="n">
        <v>5861.5</v>
      </c>
      <c r="E415" s="7" t="n">
        <v>1017440</v>
      </c>
      <c r="F415" s="8" t="n">
        <f aca="false">LN(D415/D414)</f>
        <v>0.00264787684069163</v>
      </c>
      <c r="G415" s="1" t="str">
        <f aca="false">TEXT(A415,"ddd")</f>
        <v>Mon</v>
      </c>
      <c r="H415" s="1" t="str">
        <f aca="false">TEXT(A415,"MMM")</f>
        <v>Oct</v>
      </c>
      <c r="I415" s="3" t="n">
        <f aca="false">IF(F415&gt;0,1,IF(F415&lt;0,-1,0))</f>
        <v>1</v>
      </c>
      <c r="J415" s="1" t="n">
        <f aca="false">IF(I415=I414,J414+1,1)</f>
        <v>1</v>
      </c>
      <c r="K415" s="8" t="str">
        <f aca="false">IF(ABS(F415-Statistics!$B$2)&gt;2*Statistics!$B$4, "STRONG","")</f>
        <v/>
      </c>
      <c r="L415" s="8" t="str">
        <f aca="false">IF(K414="STRONG",F418,"")</f>
        <v/>
      </c>
      <c r="M415" s="9" t="n">
        <f aca="false">B415-C415</f>
        <v>27.5</v>
      </c>
      <c r="N415" s="1" t="str">
        <f aca="false">IF(M415&gt; Statistics!$B$9, "High", IF(M415&lt; Statistics!$B$10, "Low", "Normal"))</f>
        <v>Low</v>
      </c>
    </row>
    <row r="416" customFormat="false" ht="12.8" hidden="false" customHeight="false" outlineLevel="0" collapsed="false">
      <c r="A416" s="10" t="n">
        <v>45594.2083333333</v>
      </c>
      <c r="B416" s="5" t="n">
        <v>5883.75</v>
      </c>
      <c r="C416" s="5" t="n">
        <v>5837.5</v>
      </c>
      <c r="D416" s="5" t="n">
        <v>5871</v>
      </c>
      <c r="E416" s="7" t="n">
        <v>1195753</v>
      </c>
      <c r="F416" s="8" t="n">
        <f aca="false">LN(D416/D415)</f>
        <v>0.00161943355230298</v>
      </c>
      <c r="G416" s="1" t="str">
        <f aca="false">TEXT(A416,"ddd")</f>
        <v>Tue</v>
      </c>
      <c r="H416" s="1" t="str">
        <f aca="false">TEXT(A416,"MMM")</f>
        <v>Oct</v>
      </c>
      <c r="I416" s="3" t="n">
        <f aca="false">IF(F416&gt;0,1,IF(F416&lt;0,-1,0))</f>
        <v>1</v>
      </c>
      <c r="J416" s="1" t="n">
        <f aca="false">IF(I416=I415,J415+1,1)</f>
        <v>2</v>
      </c>
      <c r="K416" s="8" t="str">
        <f aca="false">IF(ABS(F416-Statistics!$B$2)&gt;2*Statistics!$B$4, "STRONG","")</f>
        <v/>
      </c>
      <c r="L416" s="8" t="str">
        <f aca="false">IF(K415="STRONG",F419,"")</f>
        <v/>
      </c>
      <c r="M416" s="9" t="n">
        <f aca="false">B416-C416</f>
        <v>46.25</v>
      </c>
      <c r="N416" s="1" t="str">
        <f aca="false">IF(M416&gt; Statistics!$B$9, "High", IF(M416&lt; Statistics!$B$10, "Low", "Normal"))</f>
        <v>Normal</v>
      </c>
    </row>
    <row r="417" customFormat="false" ht="12.8" hidden="false" customHeight="false" outlineLevel="0" collapsed="false">
      <c r="A417" s="10" t="n">
        <v>45595.2083333333</v>
      </c>
      <c r="B417" s="5" t="n">
        <v>5893</v>
      </c>
      <c r="C417" s="5" t="n">
        <v>5840.25</v>
      </c>
      <c r="D417" s="5" t="n">
        <v>5852</v>
      </c>
      <c r="E417" s="7" t="n">
        <v>1347170</v>
      </c>
      <c r="F417" s="8" t="n">
        <f aca="false">LN(D417/D416)</f>
        <v>-0.00324149392417096</v>
      </c>
      <c r="G417" s="1" t="str">
        <f aca="false">TEXT(A417,"ddd")</f>
        <v>Wed</v>
      </c>
      <c r="H417" s="1" t="str">
        <f aca="false">TEXT(A417,"MMM")</f>
        <v>Oct</v>
      </c>
      <c r="I417" s="3" t="n">
        <f aca="false">IF(F417&gt;0,1,IF(F417&lt;0,-1,0))</f>
        <v>-1</v>
      </c>
      <c r="J417" s="1" t="n">
        <f aca="false">IF(I417=I416,J416+1,1)</f>
        <v>1</v>
      </c>
      <c r="K417" s="8" t="str">
        <f aca="false">IF(ABS(F417-Statistics!$B$2)&gt;2*Statistics!$B$4, "STRONG","")</f>
        <v/>
      </c>
      <c r="L417" s="8" t="str">
        <f aca="false">IF(K416="STRONG",F420,"")</f>
        <v/>
      </c>
      <c r="M417" s="9" t="n">
        <f aca="false">B417-C417</f>
        <v>52.75</v>
      </c>
      <c r="N417" s="1" t="str">
        <f aca="false">IF(M417&gt; Statistics!$B$9, "High", IF(M417&lt; Statistics!$B$10, "Low", "Normal"))</f>
        <v>Normal</v>
      </c>
    </row>
    <row r="418" customFormat="false" ht="12.8" hidden="false" customHeight="false" outlineLevel="0" collapsed="false">
      <c r="A418" s="10" t="n">
        <v>45596.2083333333</v>
      </c>
      <c r="B418" s="5" t="n">
        <v>5844</v>
      </c>
      <c r="C418" s="5" t="n">
        <v>5733.25</v>
      </c>
      <c r="D418" s="5" t="n">
        <v>5738.5</v>
      </c>
      <c r="E418" s="7" t="n">
        <v>1973513</v>
      </c>
      <c r="F418" s="8" t="n">
        <f aca="false">LN(D418/D417)</f>
        <v>-0.0195856310192919</v>
      </c>
      <c r="G418" s="1" t="str">
        <f aca="false">TEXT(A418,"ddd")</f>
        <v>Thu</v>
      </c>
      <c r="H418" s="1" t="str">
        <f aca="false">TEXT(A418,"MMM")</f>
        <v>Oct</v>
      </c>
      <c r="I418" s="3" t="n">
        <f aca="false">IF(F418&gt;0,1,IF(F418&lt;0,-1,0))</f>
        <v>-1</v>
      </c>
      <c r="J418" s="1" t="n">
        <f aca="false">IF(I418=I417,J417+1,1)</f>
        <v>2</v>
      </c>
      <c r="K418" s="8" t="str">
        <f aca="false">IF(ABS(F418-Statistics!$B$2)&gt;2*Statistics!$B$4, "STRONG","")</f>
        <v>STRONG</v>
      </c>
      <c r="L418" s="8" t="str">
        <f aca="false">IF(K417="STRONG",F421,"")</f>
        <v/>
      </c>
      <c r="M418" s="9" t="n">
        <f aca="false">B418-C418</f>
        <v>110.75</v>
      </c>
      <c r="N418" s="1" t="str">
        <f aca="false">IF(M418&gt; Statistics!$B$9, "High", IF(M418&lt; Statistics!$B$10, "Low", "Normal"))</f>
        <v>High</v>
      </c>
    </row>
    <row r="419" customFormat="false" ht="12.8" hidden="false" customHeight="false" outlineLevel="0" collapsed="false">
      <c r="A419" s="10" t="n">
        <v>45597.2083333333</v>
      </c>
      <c r="B419" s="5" t="n">
        <v>5803.75</v>
      </c>
      <c r="C419" s="5" t="n">
        <v>5732.5</v>
      </c>
      <c r="D419" s="5" t="n">
        <v>5758.25</v>
      </c>
      <c r="E419" s="7" t="n">
        <v>1592031</v>
      </c>
      <c r="F419" s="8" t="n">
        <f aca="false">LN(D419/D418)</f>
        <v>0.00343575696229165</v>
      </c>
      <c r="G419" s="1" t="str">
        <f aca="false">TEXT(A419,"ddd")</f>
        <v>Fri</v>
      </c>
      <c r="H419" s="1" t="str">
        <f aca="false">TEXT(A419,"MMM")</f>
        <v>Nov</v>
      </c>
      <c r="I419" s="3" t="n">
        <f aca="false">IF(F419&gt;0,1,IF(F419&lt;0,-1,0))</f>
        <v>1</v>
      </c>
      <c r="J419" s="1" t="n">
        <f aca="false">IF(I419=I418,J418+1,1)</f>
        <v>1</v>
      </c>
      <c r="K419" s="8" t="str">
        <f aca="false">IF(ABS(F419-Statistics!$B$2)&gt;2*Statistics!$B$4, "STRONG","")</f>
        <v/>
      </c>
      <c r="L419" s="8" t="n">
        <f aca="false">IF(K418="STRONG",F422,"")</f>
        <v>0.0248090545643729</v>
      </c>
      <c r="M419" s="9" t="n">
        <f aca="false">B419-C419</f>
        <v>71.25</v>
      </c>
      <c r="N419" s="1" t="str">
        <f aca="false">IF(M419&gt; Statistics!$B$9, "High", IF(M419&lt; Statistics!$B$10, "Low", "Normal"))</f>
        <v>Normal</v>
      </c>
    </row>
    <row r="420" customFormat="false" ht="12.8" hidden="false" customHeight="false" outlineLevel="0" collapsed="false">
      <c r="A420" s="10" t="n">
        <v>45600.2083333333</v>
      </c>
      <c r="B420" s="5" t="n">
        <v>5776.5</v>
      </c>
      <c r="C420" s="5" t="n">
        <v>5724.25</v>
      </c>
      <c r="D420" s="5" t="n">
        <v>5743.25</v>
      </c>
      <c r="E420" s="7" t="n">
        <v>1333685</v>
      </c>
      <c r="F420" s="8" t="n">
        <f aca="false">LN(D420/D419)</f>
        <v>-0.00260835691073449</v>
      </c>
      <c r="G420" s="1" t="str">
        <f aca="false">TEXT(A420,"ddd")</f>
        <v>Mon</v>
      </c>
      <c r="H420" s="1" t="str">
        <f aca="false">TEXT(A420,"MMM")</f>
        <v>Nov</v>
      </c>
      <c r="I420" s="3" t="n">
        <f aca="false">IF(F420&gt;0,1,IF(F420&lt;0,-1,0))</f>
        <v>-1</v>
      </c>
      <c r="J420" s="1" t="n">
        <f aca="false">IF(I420=I419,J419+1,1)</f>
        <v>1</v>
      </c>
      <c r="K420" s="8" t="str">
        <f aca="false">IF(ABS(F420-Statistics!$B$2)&gt;2*Statistics!$B$4, "STRONG","")</f>
        <v/>
      </c>
      <c r="L420" s="8" t="str">
        <f aca="false">IF(K419="STRONG",F423,"")</f>
        <v/>
      </c>
      <c r="M420" s="9" t="n">
        <f aca="false">B420-C420</f>
        <v>52.25</v>
      </c>
      <c r="N420" s="1" t="str">
        <f aca="false">IF(M420&gt; Statistics!$B$9, "High", IF(M420&lt; Statistics!$B$10, "Low", "Normal"))</f>
        <v>Normal</v>
      </c>
    </row>
    <row r="421" customFormat="false" ht="12.8" hidden="false" customHeight="false" outlineLevel="0" collapsed="false">
      <c r="A421" s="10" t="n">
        <v>45601.2083333333</v>
      </c>
      <c r="B421" s="5" t="n">
        <v>5823.25</v>
      </c>
      <c r="C421" s="5" t="n">
        <v>5735</v>
      </c>
      <c r="D421" s="5" t="n">
        <v>5812.25</v>
      </c>
      <c r="E421" s="7" t="n">
        <v>1198797</v>
      </c>
      <c r="F421" s="8" t="n">
        <f aca="false">LN(D421/D420)</f>
        <v>0.0119425070456543</v>
      </c>
      <c r="G421" s="1" t="str">
        <f aca="false">TEXT(A421,"ddd")</f>
        <v>Tue</v>
      </c>
      <c r="H421" s="1" t="str">
        <f aca="false">TEXT(A421,"MMM")</f>
        <v>Nov</v>
      </c>
      <c r="I421" s="3" t="n">
        <f aca="false">IF(F421&gt;0,1,IF(F421&lt;0,-1,0))</f>
        <v>1</v>
      </c>
      <c r="J421" s="1" t="n">
        <f aca="false">IF(I421=I420,J420+1,1)</f>
        <v>1</v>
      </c>
      <c r="K421" s="8" t="str">
        <f aca="false">IF(ABS(F421-Statistics!$B$2)&gt;2*Statistics!$B$4, "STRONG","")</f>
        <v/>
      </c>
      <c r="L421" s="8" t="str">
        <f aca="false">IF(K420="STRONG",F424,"")</f>
        <v/>
      </c>
      <c r="M421" s="9" t="n">
        <f aca="false">B421-C421</f>
        <v>88.25</v>
      </c>
      <c r="N421" s="1" t="str">
        <f aca="false">IF(M421&gt; Statistics!$B$9, "High", IF(M421&lt; Statistics!$B$10, "Low", "Normal"))</f>
        <v>High</v>
      </c>
    </row>
    <row r="422" customFormat="false" ht="12.8" hidden="false" customHeight="false" outlineLevel="0" collapsed="false">
      <c r="A422" s="10" t="n">
        <v>45602.2083333333</v>
      </c>
      <c r="B422" s="5" t="n">
        <v>5967</v>
      </c>
      <c r="C422" s="5" t="n">
        <v>5814.75</v>
      </c>
      <c r="D422" s="5" t="n">
        <v>5958.25</v>
      </c>
      <c r="E422" s="7" t="n">
        <v>2023257</v>
      </c>
      <c r="F422" s="8" t="n">
        <f aca="false">LN(D422/D421)</f>
        <v>0.0248090545643729</v>
      </c>
      <c r="G422" s="1" t="str">
        <f aca="false">TEXT(A422,"ddd")</f>
        <v>Wed</v>
      </c>
      <c r="H422" s="1" t="str">
        <f aca="false">TEXT(A422,"MMM")</f>
        <v>Nov</v>
      </c>
      <c r="I422" s="3" t="n">
        <f aca="false">IF(F422&gt;0,1,IF(F422&lt;0,-1,0))</f>
        <v>1</v>
      </c>
      <c r="J422" s="1" t="n">
        <f aca="false">IF(I422=I421,J421+1,1)</f>
        <v>2</v>
      </c>
      <c r="K422" s="8" t="str">
        <f aca="false">IF(ABS(F422-Statistics!$B$2)&gt;2*Statistics!$B$4, "STRONG","")</f>
        <v>STRONG</v>
      </c>
      <c r="L422" s="8" t="str">
        <f aca="false">IF(K421="STRONG",F425,"")</f>
        <v/>
      </c>
      <c r="M422" s="9" t="n">
        <f aca="false">B422-C422</f>
        <v>152.25</v>
      </c>
      <c r="N422" s="1" t="str">
        <f aca="false">IF(M422&gt; Statistics!$B$9, "High", IF(M422&lt; Statistics!$B$10, "Low", "Normal"))</f>
        <v>High</v>
      </c>
    </row>
    <row r="423" customFormat="false" ht="12.8" hidden="false" customHeight="false" outlineLevel="0" collapsed="false">
      <c r="A423" s="10" t="n">
        <v>45603.2083333333</v>
      </c>
      <c r="B423" s="5" t="n">
        <v>6013</v>
      </c>
      <c r="C423" s="5" t="n">
        <v>5951</v>
      </c>
      <c r="D423" s="5" t="n">
        <v>6003.75</v>
      </c>
      <c r="E423" s="7" t="n">
        <v>1285585</v>
      </c>
      <c r="F423" s="8" t="n">
        <f aca="false">LN(D423/D422)</f>
        <v>0.00760746019672655</v>
      </c>
      <c r="G423" s="1" t="str">
        <f aca="false">TEXT(A423,"ddd")</f>
        <v>Thu</v>
      </c>
      <c r="H423" s="1" t="str">
        <f aca="false">TEXT(A423,"MMM")</f>
        <v>Nov</v>
      </c>
      <c r="I423" s="3" t="n">
        <f aca="false">IF(F423&gt;0,1,IF(F423&lt;0,-1,0))</f>
        <v>1</v>
      </c>
      <c r="J423" s="1" t="n">
        <f aca="false">IF(I423=I422,J422+1,1)</f>
        <v>3</v>
      </c>
      <c r="K423" s="8" t="str">
        <f aca="false">IF(ABS(F423-Statistics!$B$2)&gt;2*Statistics!$B$4, "STRONG","")</f>
        <v/>
      </c>
      <c r="L423" s="8" t="n">
        <f aca="false">IF(K422="STRONG",F426,"")</f>
        <v>-0.00311339216598755</v>
      </c>
      <c r="M423" s="9" t="n">
        <f aca="false">B423-C423</f>
        <v>62</v>
      </c>
      <c r="N423" s="1" t="str">
        <f aca="false">IF(M423&gt; Statistics!$B$9, "High", IF(M423&lt; Statistics!$B$10, "Low", "Normal"))</f>
        <v>Normal</v>
      </c>
    </row>
    <row r="424" customFormat="false" ht="12.8" hidden="false" customHeight="false" outlineLevel="0" collapsed="false">
      <c r="A424" s="10" t="n">
        <v>45604.2083333333</v>
      </c>
      <c r="B424" s="5" t="n">
        <v>6040.5</v>
      </c>
      <c r="C424" s="5" t="n">
        <v>5990.25</v>
      </c>
      <c r="D424" s="5" t="n">
        <v>6025.25</v>
      </c>
      <c r="E424" s="7" t="n">
        <v>1184512</v>
      </c>
      <c r="F424" s="8" t="n">
        <f aca="false">LN(D424/D423)</f>
        <v>0.00357469829491231</v>
      </c>
      <c r="G424" s="1" t="str">
        <f aca="false">TEXT(A424,"ddd")</f>
        <v>Fri</v>
      </c>
      <c r="H424" s="1" t="str">
        <f aca="false">TEXT(A424,"MMM")</f>
        <v>Nov</v>
      </c>
      <c r="I424" s="3" t="n">
        <f aca="false">IF(F424&gt;0,1,IF(F424&lt;0,-1,0))</f>
        <v>1</v>
      </c>
      <c r="J424" s="1" t="n">
        <f aca="false">IF(I424=I423,J423+1,1)</f>
        <v>4</v>
      </c>
      <c r="K424" s="8" t="str">
        <f aca="false">IF(ABS(F424-Statistics!$B$2)&gt;2*Statistics!$B$4, "STRONG","")</f>
        <v/>
      </c>
      <c r="L424" s="8" t="str">
        <f aca="false">IF(K423="STRONG",F427,"")</f>
        <v/>
      </c>
      <c r="M424" s="9" t="n">
        <f aca="false">B424-C424</f>
        <v>50.25</v>
      </c>
      <c r="N424" s="1" t="str">
        <f aca="false">IF(M424&gt; Statistics!$B$9, "High", IF(M424&lt; Statistics!$B$10, "Low", "Normal"))</f>
        <v>Normal</v>
      </c>
    </row>
    <row r="425" customFormat="false" ht="12.8" hidden="false" customHeight="false" outlineLevel="0" collapsed="false">
      <c r="A425" s="10" t="n">
        <v>45607.2083333333</v>
      </c>
      <c r="B425" s="5" t="n">
        <v>6053.25</v>
      </c>
      <c r="C425" s="5" t="n">
        <v>6013.5</v>
      </c>
      <c r="D425" s="5" t="n">
        <v>6031.75</v>
      </c>
      <c r="E425" s="7" t="n">
        <v>1069929</v>
      </c>
      <c r="F425" s="8" t="n">
        <f aca="false">LN(D425/D424)</f>
        <v>0.00107821193160989</v>
      </c>
      <c r="G425" s="1" t="str">
        <f aca="false">TEXT(A425,"ddd")</f>
        <v>Mon</v>
      </c>
      <c r="H425" s="1" t="str">
        <f aca="false">TEXT(A425,"MMM")</f>
        <v>Nov</v>
      </c>
      <c r="I425" s="3" t="n">
        <f aca="false">IF(F425&gt;0,1,IF(F425&lt;0,-1,0))</f>
        <v>1</v>
      </c>
      <c r="J425" s="1" t="n">
        <f aca="false">IF(I425=I424,J424+1,1)</f>
        <v>5</v>
      </c>
      <c r="K425" s="8" t="str">
        <f aca="false">IF(ABS(F425-Statistics!$B$2)&gt;2*Statistics!$B$4, "STRONG","")</f>
        <v/>
      </c>
      <c r="L425" s="8" t="str">
        <f aca="false">IF(K424="STRONG",F428,"")</f>
        <v/>
      </c>
      <c r="M425" s="9" t="n">
        <f aca="false">B425-C425</f>
        <v>39.75</v>
      </c>
      <c r="N425" s="1" t="str">
        <f aca="false">IF(M425&gt; Statistics!$B$9, "High", IF(M425&lt; Statistics!$B$10, "Low", "Normal"))</f>
        <v>Normal</v>
      </c>
    </row>
    <row r="426" customFormat="false" ht="12.8" hidden="false" customHeight="false" outlineLevel="0" collapsed="false">
      <c r="A426" s="10" t="n">
        <v>45608.2083333333</v>
      </c>
      <c r="B426" s="5" t="n">
        <v>6036.5</v>
      </c>
      <c r="C426" s="5" t="n">
        <v>5986.75</v>
      </c>
      <c r="D426" s="5" t="n">
        <v>6013</v>
      </c>
      <c r="E426" s="7" t="n">
        <v>1407120</v>
      </c>
      <c r="F426" s="8" t="n">
        <f aca="false">LN(D426/D425)</f>
        <v>-0.00311339216598755</v>
      </c>
      <c r="G426" s="1" t="str">
        <f aca="false">TEXT(A426,"ddd")</f>
        <v>Tue</v>
      </c>
      <c r="H426" s="1" t="str">
        <f aca="false">TEXT(A426,"MMM")</f>
        <v>Nov</v>
      </c>
      <c r="I426" s="3" t="n">
        <f aca="false">IF(F426&gt;0,1,IF(F426&lt;0,-1,0))</f>
        <v>-1</v>
      </c>
      <c r="J426" s="1" t="n">
        <f aca="false">IF(I426=I425,J425+1,1)</f>
        <v>1</v>
      </c>
      <c r="K426" s="8" t="str">
        <f aca="false">IF(ABS(F426-Statistics!$B$2)&gt;2*Statistics!$B$4, "STRONG","")</f>
        <v/>
      </c>
      <c r="L426" s="8" t="str">
        <f aca="false">IF(K425="STRONG",F429,"")</f>
        <v/>
      </c>
      <c r="M426" s="9" t="n">
        <f aca="false">B426-C426</f>
        <v>49.75</v>
      </c>
      <c r="N426" s="1" t="str">
        <f aca="false">IF(M426&gt; Statistics!$B$9, "High", IF(M426&lt; Statistics!$B$10, "Low", "Normal"))</f>
        <v>Normal</v>
      </c>
    </row>
    <row r="427" customFormat="false" ht="12.8" hidden="false" customHeight="false" outlineLevel="0" collapsed="false">
      <c r="A427" s="10" t="n">
        <v>45609.2083333333</v>
      </c>
      <c r="B427" s="5" t="n">
        <v>6035.25</v>
      </c>
      <c r="C427" s="5" t="n">
        <v>5991.75</v>
      </c>
      <c r="D427" s="5" t="n">
        <v>6016</v>
      </c>
      <c r="E427" s="7" t="n">
        <v>1445258</v>
      </c>
      <c r="F427" s="8" t="n">
        <f aca="false">LN(D427/D426)</f>
        <v>0.00049879459010711</v>
      </c>
      <c r="G427" s="1" t="str">
        <f aca="false">TEXT(A427,"ddd")</f>
        <v>Wed</v>
      </c>
      <c r="H427" s="1" t="str">
        <f aca="false">TEXT(A427,"MMM")</f>
        <v>Nov</v>
      </c>
      <c r="I427" s="3" t="n">
        <f aca="false">IF(F427&gt;0,1,IF(F427&lt;0,-1,0))</f>
        <v>1</v>
      </c>
      <c r="J427" s="1" t="n">
        <f aca="false">IF(I427=I426,J426+1,1)</f>
        <v>1</v>
      </c>
      <c r="K427" s="8" t="str">
        <f aca="false">IF(ABS(F427-Statistics!$B$2)&gt;2*Statistics!$B$4, "STRONG","")</f>
        <v/>
      </c>
      <c r="L427" s="8" t="str">
        <f aca="false">IF(K426="STRONG",F430,"")</f>
        <v/>
      </c>
      <c r="M427" s="9" t="n">
        <f aca="false">B427-C427</f>
        <v>43.5</v>
      </c>
      <c r="N427" s="1" t="str">
        <f aca="false">IF(M427&gt; Statistics!$B$9, "High", IF(M427&lt; Statistics!$B$10, "Low", "Normal"))</f>
        <v>Normal</v>
      </c>
    </row>
    <row r="428" customFormat="false" ht="12.8" hidden="false" customHeight="false" outlineLevel="0" collapsed="false">
      <c r="A428" s="10" t="n">
        <v>45610.2083333333</v>
      </c>
      <c r="B428" s="5" t="n">
        <v>6025.25</v>
      </c>
      <c r="C428" s="5" t="n">
        <v>5964.25</v>
      </c>
      <c r="D428" s="5" t="n">
        <v>5978.25</v>
      </c>
      <c r="E428" s="7" t="n">
        <v>1538927</v>
      </c>
      <c r="F428" s="8" t="n">
        <f aca="false">LN(D428/D427)</f>
        <v>-0.00629470365353353</v>
      </c>
      <c r="G428" s="1" t="str">
        <f aca="false">TEXT(A428,"ddd")</f>
        <v>Thu</v>
      </c>
      <c r="H428" s="1" t="str">
        <f aca="false">TEXT(A428,"MMM")</f>
        <v>Nov</v>
      </c>
      <c r="I428" s="3" t="n">
        <f aca="false">IF(F428&gt;0,1,IF(F428&lt;0,-1,0))</f>
        <v>-1</v>
      </c>
      <c r="J428" s="1" t="n">
        <f aca="false">IF(I428=I427,J427+1,1)</f>
        <v>1</v>
      </c>
      <c r="K428" s="8" t="str">
        <f aca="false">IF(ABS(F428-Statistics!$B$2)&gt;2*Statistics!$B$4, "STRONG","")</f>
        <v/>
      </c>
      <c r="L428" s="8" t="str">
        <f aca="false">IF(K427="STRONG",F431,"")</f>
        <v/>
      </c>
      <c r="M428" s="9" t="n">
        <f aca="false">B428-C428</f>
        <v>61</v>
      </c>
      <c r="N428" s="1" t="str">
        <f aca="false">IF(M428&gt; Statistics!$B$9, "High", IF(M428&lt; Statistics!$B$10, "Low", "Normal"))</f>
        <v>Normal</v>
      </c>
    </row>
    <row r="429" customFormat="false" ht="12.8" hidden="false" customHeight="false" outlineLevel="0" collapsed="false">
      <c r="A429" s="10" t="n">
        <v>45611.2083333333</v>
      </c>
      <c r="B429" s="5" t="n">
        <v>5974.25</v>
      </c>
      <c r="C429" s="5" t="n">
        <v>5876.75</v>
      </c>
      <c r="D429" s="5" t="n">
        <v>5896.5</v>
      </c>
      <c r="E429" s="7" t="n">
        <v>2008339</v>
      </c>
      <c r="F429" s="8" t="n">
        <f aca="false">LN(D429/D428)</f>
        <v>-0.0137689284461176</v>
      </c>
      <c r="G429" s="1" t="str">
        <f aca="false">TEXT(A429,"ddd")</f>
        <v>Fri</v>
      </c>
      <c r="H429" s="1" t="str">
        <f aca="false">TEXT(A429,"MMM")</f>
        <v>Nov</v>
      </c>
      <c r="I429" s="3" t="n">
        <f aca="false">IF(F429&gt;0,1,IF(F429&lt;0,-1,0))</f>
        <v>-1</v>
      </c>
      <c r="J429" s="1" t="n">
        <f aca="false">IF(I429=I428,J428+1,1)</f>
        <v>2</v>
      </c>
      <c r="K429" s="8" t="str">
        <f aca="false">IF(ABS(F429-Statistics!$B$2)&gt;2*Statistics!$B$4, "STRONG","")</f>
        <v/>
      </c>
      <c r="L429" s="8" t="str">
        <f aca="false">IF(K428="STRONG",F432,"")</f>
        <v/>
      </c>
      <c r="M429" s="9" t="n">
        <f aca="false">B429-C429</f>
        <v>97.5</v>
      </c>
      <c r="N429" s="1" t="str">
        <f aca="false">IF(M429&gt; Statistics!$B$9, "High", IF(M429&lt; Statistics!$B$10, "Low", "Normal"))</f>
        <v>High</v>
      </c>
    </row>
    <row r="430" customFormat="false" ht="12.8" hidden="false" customHeight="false" outlineLevel="0" collapsed="false">
      <c r="A430" s="10" t="n">
        <v>45614.2083333333</v>
      </c>
      <c r="B430" s="5" t="n">
        <v>5933</v>
      </c>
      <c r="C430" s="5" t="n">
        <v>5886.5</v>
      </c>
      <c r="D430" s="5" t="n">
        <v>5920</v>
      </c>
      <c r="E430" s="7" t="n">
        <v>1332326</v>
      </c>
      <c r="F430" s="8" t="n">
        <f aca="false">LN(D430/D429)</f>
        <v>0.00397749434802666</v>
      </c>
      <c r="G430" s="1" t="str">
        <f aca="false">TEXT(A430,"ddd")</f>
        <v>Mon</v>
      </c>
      <c r="H430" s="1" t="str">
        <f aca="false">TEXT(A430,"MMM")</f>
        <v>Nov</v>
      </c>
      <c r="I430" s="3" t="n">
        <f aca="false">IF(F430&gt;0,1,IF(F430&lt;0,-1,0))</f>
        <v>1</v>
      </c>
      <c r="J430" s="1" t="n">
        <f aca="false">IF(I430=I429,J429+1,1)</f>
        <v>1</v>
      </c>
      <c r="K430" s="8" t="str">
        <f aca="false">IF(ABS(F430-Statistics!$B$2)&gt;2*Statistics!$B$4, "STRONG","")</f>
        <v/>
      </c>
      <c r="L430" s="8" t="str">
        <f aca="false">IF(K429="STRONG",F433,"")</f>
        <v/>
      </c>
      <c r="M430" s="9" t="n">
        <f aca="false">B430-C430</f>
        <v>46.5</v>
      </c>
      <c r="N430" s="1" t="str">
        <f aca="false">IF(M430&gt; Statistics!$B$9, "High", IF(M430&lt; Statistics!$B$10, "Low", "Normal"))</f>
        <v>Normal</v>
      </c>
    </row>
    <row r="431" customFormat="false" ht="12.8" hidden="false" customHeight="false" outlineLevel="0" collapsed="false">
      <c r="A431" s="10" t="n">
        <v>45615.2083333333</v>
      </c>
      <c r="B431" s="5" t="n">
        <v>5947.5</v>
      </c>
      <c r="C431" s="5" t="n">
        <v>5855</v>
      </c>
      <c r="D431" s="5" t="n">
        <v>5938.75</v>
      </c>
      <c r="E431" s="7" t="n">
        <v>1636346</v>
      </c>
      <c r="F431" s="8" t="n">
        <f aca="false">LN(D431/D430)</f>
        <v>0.00316222462307981</v>
      </c>
      <c r="G431" s="1" t="str">
        <f aca="false">TEXT(A431,"ddd")</f>
        <v>Tue</v>
      </c>
      <c r="H431" s="1" t="str">
        <f aca="false">TEXT(A431,"MMM")</f>
        <v>Nov</v>
      </c>
      <c r="I431" s="3" t="n">
        <f aca="false">IF(F431&gt;0,1,IF(F431&lt;0,-1,0))</f>
        <v>1</v>
      </c>
      <c r="J431" s="1" t="n">
        <f aca="false">IF(I431=I430,J430+1,1)</f>
        <v>2</v>
      </c>
      <c r="K431" s="8" t="str">
        <f aca="false">IF(ABS(F431-Statistics!$B$2)&gt;2*Statistics!$B$4, "STRONG","")</f>
        <v/>
      </c>
      <c r="L431" s="8" t="str">
        <f aca="false">IF(K430="STRONG",F434,"")</f>
        <v/>
      </c>
      <c r="M431" s="9" t="n">
        <f aca="false">B431-C431</f>
        <v>92.5</v>
      </c>
      <c r="N431" s="1" t="str">
        <f aca="false">IF(M431&gt; Statistics!$B$9, "High", IF(M431&lt; Statistics!$B$10, "Low", "Normal"))</f>
        <v>High</v>
      </c>
    </row>
    <row r="432" customFormat="false" ht="12.8" hidden="false" customHeight="false" outlineLevel="0" collapsed="false">
      <c r="A432" s="10" t="n">
        <v>45616.2083333333</v>
      </c>
      <c r="B432" s="5" t="n">
        <v>5957.75</v>
      </c>
      <c r="C432" s="5" t="n">
        <v>5880</v>
      </c>
      <c r="D432" s="5" t="n">
        <v>5937.75</v>
      </c>
      <c r="E432" s="7" t="n">
        <v>1597257</v>
      </c>
      <c r="F432" s="8" t="n">
        <f aca="false">LN(D432/D431)</f>
        <v>-0.000168399781478203</v>
      </c>
      <c r="G432" s="1" t="str">
        <f aca="false">TEXT(A432,"ddd")</f>
        <v>Wed</v>
      </c>
      <c r="H432" s="1" t="str">
        <f aca="false">TEXT(A432,"MMM")</f>
        <v>Nov</v>
      </c>
      <c r="I432" s="3" t="n">
        <f aca="false">IF(F432&gt;0,1,IF(F432&lt;0,-1,0))</f>
        <v>-1</v>
      </c>
      <c r="J432" s="1" t="n">
        <f aca="false">IF(I432=I431,J431+1,1)</f>
        <v>1</v>
      </c>
      <c r="K432" s="8" t="str">
        <f aca="false">IF(ABS(F432-Statistics!$B$2)&gt;2*Statistics!$B$4, "STRONG","")</f>
        <v/>
      </c>
      <c r="L432" s="8" t="str">
        <f aca="false">IF(K431="STRONG",F435,"")</f>
        <v/>
      </c>
      <c r="M432" s="9" t="n">
        <f aca="false">B432-C432</f>
        <v>77.75</v>
      </c>
      <c r="N432" s="1" t="str">
        <f aca="false">IF(M432&gt; Statistics!$B$9, "High", IF(M432&lt; Statistics!$B$10, "Low", "Normal"))</f>
        <v>High</v>
      </c>
    </row>
    <row r="433" customFormat="false" ht="12.8" hidden="false" customHeight="false" outlineLevel="0" collapsed="false">
      <c r="A433" s="10" t="n">
        <v>45617.2083333333</v>
      </c>
      <c r="B433" s="5" t="n">
        <v>5985</v>
      </c>
      <c r="C433" s="5" t="n">
        <v>5905.25</v>
      </c>
      <c r="D433" s="5" t="n">
        <v>5970.5</v>
      </c>
      <c r="E433" s="7" t="n">
        <v>1867101</v>
      </c>
      <c r="F433" s="8" t="n">
        <f aca="false">LN(D433/D432)</f>
        <v>0.00550040225378653</v>
      </c>
      <c r="G433" s="1" t="str">
        <f aca="false">TEXT(A433,"ddd")</f>
        <v>Thu</v>
      </c>
      <c r="H433" s="1" t="str">
        <f aca="false">TEXT(A433,"MMM")</f>
        <v>Nov</v>
      </c>
      <c r="I433" s="3" t="n">
        <f aca="false">IF(F433&gt;0,1,IF(F433&lt;0,-1,0))</f>
        <v>1</v>
      </c>
      <c r="J433" s="1" t="n">
        <f aca="false">IF(I433=I432,J432+1,1)</f>
        <v>1</v>
      </c>
      <c r="K433" s="8" t="str">
        <f aca="false">IF(ABS(F433-Statistics!$B$2)&gt;2*Statistics!$B$4, "STRONG","")</f>
        <v/>
      </c>
      <c r="L433" s="8" t="str">
        <f aca="false">IF(K432="STRONG",F436,"")</f>
        <v/>
      </c>
      <c r="M433" s="9" t="n">
        <f aca="false">B433-C433</f>
        <v>79.75</v>
      </c>
      <c r="N433" s="1" t="str">
        <f aca="false">IF(M433&gt; Statistics!$B$9, "High", IF(M433&lt; Statistics!$B$10, "Low", "Normal"))</f>
        <v>High</v>
      </c>
    </row>
    <row r="434" customFormat="false" ht="12.8" hidden="false" customHeight="false" outlineLevel="0" collapsed="false">
      <c r="A434" s="10" t="n">
        <v>45618.2083333333</v>
      </c>
      <c r="B434" s="5" t="n">
        <v>5993.5</v>
      </c>
      <c r="C434" s="5" t="n">
        <v>5940.75</v>
      </c>
      <c r="D434" s="5" t="n">
        <v>5987</v>
      </c>
      <c r="E434" s="7" t="n">
        <v>1550734</v>
      </c>
      <c r="F434" s="8" t="n">
        <f aca="false">LN(D434/D433)</f>
        <v>0.00275977595191277</v>
      </c>
      <c r="G434" s="1" t="str">
        <f aca="false">TEXT(A434,"ddd")</f>
        <v>Fri</v>
      </c>
      <c r="H434" s="1" t="str">
        <f aca="false">TEXT(A434,"MMM")</f>
        <v>Nov</v>
      </c>
      <c r="I434" s="3" t="n">
        <f aca="false">IF(F434&gt;0,1,IF(F434&lt;0,-1,0))</f>
        <v>1</v>
      </c>
      <c r="J434" s="1" t="n">
        <f aca="false">IF(I434=I433,J433+1,1)</f>
        <v>2</v>
      </c>
      <c r="K434" s="8" t="str">
        <f aca="false">IF(ABS(F434-Statistics!$B$2)&gt;2*Statistics!$B$4, "STRONG","")</f>
        <v/>
      </c>
      <c r="L434" s="8" t="str">
        <f aca="false">IF(K433="STRONG",F437,"")</f>
        <v/>
      </c>
      <c r="M434" s="9" t="n">
        <f aca="false">B434-C434</f>
        <v>52.75</v>
      </c>
      <c r="N434" s="1" t="str">
        <f aca="false">IF(M434&gt; Statistics!$B$9, "High", IF(M434&lt; Statistics!$B$10, "Low", "Normal"))</f>
        <v>Normal</v>
      </c>
    </row>
    <row r="435" customFormat="false" ht="12.8" hidden="false" customHeight="false" outlineLevel="0" collapsed="false">
      <c r="A435" s="10" t="n">
        <v>45621.2083333333</v>
      </c>
      <c r="B435" s="5" t="n">
        <v>6040</v>
      </c>
      <c r="C435" s="5" t="n">
        <v>5982.5</v>
      </c>
      <c r="D435" s="5" t="n">
        <v>6006.5</v>
      </c>
      <c r="E435" s="7" t="n">
        <v>1619917</v>
      </c>
      <c r="F435" s="8" t="n">
        <f aca="false">LN(D435/D434)</f>
        <v>0.00325176423607776</v>
      </c>
      <c r="G435" s="1" t="str">
        <f aca="false">TEXT(A435,"ddd")</f>
        <v>Mon</v>
      </c>
      <c r="H435" s="1" t="str">
        <f aca="false">TEXT(A435,"MMM")</f>
        <v>Nov</v>
      </c>
      <c r="I435" s="3" t="n">
        <f aca="false">IF(F435&gt;0,1,IF(F435&lt;0,-1,0))</f>
        <v>1</v>
      </c>
      <c r="J435" s="1" t="n">
        <f aca="false">IF(I435=I434,J434+1,1)</f>
        <v>3</v>
      </c>
      <c r="K435" s="8" t="str">
        <f aca="false">IF(ABS(F435-Statistics!$B$2)&gt;2*Statistics!$B$4, "STRONG","")</f>
        <v/>
      </c>
      <c r="L435" s="8" t="str">
        <f aca="false">IF(K434="STRONG",F438,"")</f>
        <v/>
      </c>
      <c r="M435" s="9" t="n">
        <f aca="false">B435-C435</f>
        <v>57.5</v>
      </c>
      <c r="N435" s="1" t="str">
        <f aca="false">IF(M435&gt; Statistics!$B$9, "High", IF(M435&lt; Statistics!$B$10, "Low", "Normal"))</f>
        <v>Normal</v>
      </c>
    </row>
    <row r="436" customFormat="false" ht="12.8" hidden="false" customHeight="false" outlineLevel="0" collapsed="false">
      <c r="A436" s="10" t="n">
        <v>45622.2083333333</v>
      </c>
      <c r="B436" s="5" t="n">
        <v>6044</v>
      </c>
      <c r="C436" s="5" t="n">
        <v>5976.25</v>
      </c>
      <c r="D436" s="5" t="n">
        <v>6038.25</v>
      </c>
      <c r="E436" s="7" t="n">
        <v>1336843</v>
      </c>
      <c r="F436" s="8" t="n">
        <f aca="false">LN(D436/D435)</f>
        <v>0.00527201868677009</v>
      </c>
      <c r="G436" s="1" t="str">
        <f aca="false">TEXT(A436,"ddd")</f>
        <v>Tue</v>
      </c>
      <c r="H436" s="1" t="str">
        <f aca="false">TEXT(A436,"MMM")</f>
        <v>Nov</v>
      </c>
      <c r="I436" s="3" t="n">
        <f aca="false">IF(F436&gt;0,1,IF(F436&lt;0,-1,0))</f>
        <v>1</v>
      </c>
      <c r="J436" s="1" t="n">
        <f aca="false">IF(I436=I435,J435+1,1)</f>
        <v>4</v>
      </c>
      <c r="K436" s="8" t="str">
        <f aca="false">IF(ABS(F436-Statistics!$B$2)&gt;2*Statistics!$B$4, "STRONG","")</f>
        <v/>
      </c>
      <c r="L436" s="8" t="str">
        <f aca="false">IF(K435="STRONG",F439,"")</f>
        <v/>
      </c>
      <c r="M436" s="9" t="n">
        <f aca="false">B436-C436</f>
        <v>67.75</v>
      </c>
      <c r="N436" s="1" t="str">
        <f aca="false">IF(M436&gt; Statistics!$B$9, "High", IF(M436&lt; Statistics!$B$10, "Low", "Normal"))</f>
        <v>Normal</v>
      </c>
    </row>
    <row r="437" customFormat="false" ht="12.8" hidden="false" customHeight="false" outlineLevel="0" collapsed="false">
      <c r="A437" s="10" t="n">
        <v>45623.2083333333</v>
      </c>
      <c r="B437" s="5" t="n">
        <v>6047</v>
      </c>
      <c r="C437" s="5" t="n">
        <v>6000.25</v>
      </c>
      <c r="D437" s="5" t="n">
        <v>6015</v>
      </c>
      <c r="E437" s="7" t="n">
        <v>1157171</v>
      </c>
      <c r="F437" s="8" t="n">
        <f aca="false">LN(D437/D436)</f>
        <v>-0.00385788543942052</v>
      </c>
      <c r="G437" s="1" t="str">
        <f aca="false">TEXT(A437,"ddd")</f>
        <v>Wed</v>
      </c>
      <c r="H437" s="1" t="str">
        <f aca="false">TEXT(A437,"MMM")</f>
        <v>Nov</v>
      </c>
      <c r="I437" s="3" t="n">
        <f aca="false">IF(F437&gt;0,1,IF(F437&lt;0,-1,0))</f>
        <v>-1</v>
      </c>
      <c r="J437" s="1" t="n">
        <f aca="false">IF(I437=I436,J436+1,1)</f>
        <v>1</v>
      </c>
      <c r="K437" s="8" t="str">
        <f aca="false">IF(ABS(F437-Statistics!$B$2)&gt;2*Statistics!$B$4, "STRONG","")</f>
        <v/>
      </c>
      <c r="L437" s="8" t="str">
        <f aca="false">IF(K436="STRONG",F440,"")</f>
        <v/>
      </c>
      <c r="M437" s="9" t="n">
        <f aca="false">B437-C437</f>
        <v>46.75</v>
      </c>
      <c r="N437" s="1" t="str">
        <f aca="false">IF(M437&gt; Statistics!$B$9, "High", IF(M437&lt; Statistics!$B$10, "Low", "Normal"))</f>
        <v>Normal</v>
      </c>
    </row>
    <row r="438" customFormat="false" ht="12.8" hidden="false" customHeight="false" outlineLevel="0" collapsed="false">
      <c r="A438" s="10" t="n">
        <v>45625.2083333333</v>
      </c>
      <c r="B438" s="5" t="n">
        <v>6060</v>
      </c>
      <c r="C438" s="5" t="n">
        <v>6014.75</v>
      </c>
      <c r="D438" s="5" t="n">
        <v>6051.5</v>
      </c>
      <c r="E438" s="7" t="n">
        <v>847984</v>
      </c>
      <c r="F438" s="8" t="n">
        <f aca="false">LN(D438/D437)</f>
        <v>0.00604982576987915</v>
      </c>
      <c r="G438" s="1" t="str">
        <f aca="false">TEXT(A438,"ddd")</f>
        <v>Fri</v>
      </c>
      <c r="H438" s="1" t="str">
        <f aca="false">TEXT(A438,"MMM")</f>
        <v>Nov</v>
      </c>
      <c r="I438" s="3" t="n">
        <f aca="false">IF(F438&gt;0,1,IF(F438&lt;0,-1,0))</f>
        <v>1</v>
      </c>
      <c r="J438" s="1" t="n">
        <f aca="false">IF(I438=I437,J437+1,1)</f>
        <v>1</v>
      </c>
      <c r="K438" s="8" t="str">
        <f aca="false">IF(ABS(F438-Statistics!$B$2)&gt;2*Statistics!$B$4, "STRONG","")</f>
        <v/>
      </c>
      <c r="L438" s="8" t="str">
        <f aca="false">IF(K437="STRONG",F441,"")</f>
        <v/>
      </c>
      <c r="M438" s="9" t="n">
        <f aca="false">B438-C438</f>
        <v>45.25</v>
      </c>
      <c r="N438" s="1" t="str">
        <f aca="false">IF(M438&gt; Statistics!$B$9, "High", IF(M438&lt; Statistics!$B$10, "Low", "Normal"))</f>
        <v>Normal</v>
      </c>
    </row>
    <row r="439" customFormat="false" ht="12.8" hidden="false" customHeight="false" outlineLevel="0" collapsed="false">
      <c r="A439" s="10" t="n">
        <v>45628.2083333333</v>
      </c>
      <c r="B439" s="5" t="n">
        <v>6068.5</v>
      </c>
      <c r="C439" s="5" t="n">
        <v>6036</v>
      </c>
      <c r="D439" s="5" t="n">
        <v>6061.75</v>
      </c>
      <c r="E439" s="7" t="n">
        <v>989033</v>
      </c>
      <c r="F439" s="8" t="n">
        <f aca="false">LN(D439/D438)</f>
        <v>0.0016923620739949</v>
      </c>
      <c r="G439" s="1" t="str">
        <f aca="false">TEXT(A439,"ddd")</f>
        <v>Mon</v>
      </c>
      <c r="H439" s="1" t="str">
        <f aca="false">TEXT(A439,"MMM")</f>
        <v>Dec</v>
      </c>
      <c r="I439" s="3" t="n">
        <f aca="false">IF(F439&gt;0,1,IF(F439&lt;0,-1,0))</f>
        <v>1</v>
      </c>
      <c r="J439" s="1" t="n">
        <f aca="false">IF(I439=I438,J438+1,1)</f>
        <v>2</v>
      </c>
      <c r="K439" s="8" t="str">
        <f aca="false">IF(ABS(F439-Statistics!$B$2)&gt;2*Statistics!$B$4, "STRONG","")</f>
        <v/>
      </c>
      <c r="L439" s="8" t="str">
        <f aca="false">IF(K438="STRONG",F442,"")</f>
        <v/>
      </c>
      <c r="M439" s="9" t="n">
        <f aca="false">B439-C439</f>
        <v>32.5</v>
      </c>
      <c r="N439" s="1" t="str">
        <f aca="false">IF(M439&gt; Statistics!$B$9, "High", IF(M439&lt; Statistics!$B$10, "Low", "Normal"))</f>
        <v>Low</v>
      </c>
    </row>
    <row r="440" customFormat="false" ht="12.8" hidden="false" customHeight="false" outlineLevel="0" collapsed="false">
      <c r="A440" s="10" t="n">
        <v>45629.2083333333</v>
      </c>
      <c r="B440" s="5" t="n">
        <v>6070.75</v>
      </c>
      <c r="C440" s="5" t="n">
        <v>6047.5</v>
      </c>
      <c r="D440" s="5" t="n">
        <v>6063.25</v>
      </c>
      <c r="E440" s="7" t="n">
        <v>991961</v>
      </c>
      <c r="F440" s="8" t="n">
        <f aca="false">LN(D440/D439)</f>
        <v>0.000247422681674556</v>
      </c>
      <c r="G440" s="1" t="str">
        <f aca="false">TEXT(A440,"ddd")</f>
        <v>Tue</v>
      </c>
      <c r="H440" s="1" t="str">
        <f aca="false">TEXT(A440,"MMM")</f>
        <v>Dec</v>
      </c>
      <c r="I440" s="3" t="n">
        <f aca="false">IF(F440&gt;0,1,IF(F440&lt;0,-1,0))</f>
        <v>1</v>
      </c>
      <c r="J440" s="1" t="n">
        <f aca="false">IF(I440=I439,J439+1,1)</f>
        <v>3</v>
      </c>
      <c r="K440" s="8" t="str">
        <f aca="false">IF(ABS(F440-Statistics!$B$2)&gt;2*Statistics!$B$4, "STRONG","")</f>
        <v/>
      </c>
      <c r="L440" s="8" t="str">
        <f aca="false">IF(K439="STRONG",F443,"")</f>
        <v/>
      </c>
      <c r="M440" s="9" t="n">
        <f aca="false">B440-C440</f>
        <v>23.25</v>
      </c>
      <c r="N440" s="1" t="str">
        <f aca="false">IF(M440&gt; Statistics!$B$9, "High", IF(M440&lt; Statistics!$B$10, "Low", "Normal"))</f>
        <v>Low</v>
      </c>
    </row>
    <row r="441" customFormat="false" ht="12.8" hidden="false" customHeight="false" outlineLevel="0" collapsed="false">
      <c r="A441" s="10" t="n">
        <v>45630.2083333333</v>
      </c>
      <c r="B441" s="5" t="n">
        <v>6102.25</v>
      </c>
      <c r="C441" s="5" t="n">
        <v>6063</v>
      </c>
      <c r="D441" s="5" t="n">
        <v>6098.5</v>
      </c>
      <c r="E441" s="7" t="n">
        <v>1142137</v>
      </c>
      <c r="F441" s="8" t="n">
        <f aca="false">LN(D441/D440)</f>
        <v>0.005796879348965</v>
      </c>
      <c r="G441" s="1" t="str">
        <f aca="false">TEXT(A441,"ddd")</f>
        <v>Wed</v>
      </c>
      <c r="H441" s="1" t="str">
        <f aca="false">TEXT(A441,"MMM")</f>
        <v>Dec</v>
      </c>
      <c r="I441" s="3" t="n">
        <f aca="false">IF(F441&gt;0,1,IF(F441&lt;0,-1,0))</f>
        <v>1</v>
      </c>
      <c r="J441" s="1" t="n">
        <f aca="false">IF(I441=I440,J440+1,1)</f>
        <v>4</v>
      </c>
      <c r="K441" s="8" t="str">
        <f aca="false">IF(ABS(F441-Statistics!$B$2)&gt;2*Statistics!$B$4, "STRONG","")</f>
        <v/>
      </c>
      <c r="L441" s="8" t="str">
        <f aca="false">IF(K440="STRONG",F444,"")</f>
        <v/>
      </c>
      <c r="M441" s="9" t="n">
        <f aca="false">B441-C441</f>
        <v>39.25</v>
      </c>
      <c r="N441" s="1" t="str">
        <f aca="false">IF(M441&gt; Statistics!$B$9, "High", IF(M441&lt; Statistics!$B$10, "Low", "Normal"))</f>
        <v>Normal</v>
      </c>
    </row>
    <row r="442" customFormat="false" ht="12.8" hidden="false" customHeight="false" outlineLevel="0" collapsed="false">
      <c r="A442" s="10" t="n">
        <v>45631.2083333333</v>
      </c>
      <c r="B442" s="5" t="n">
        <v>6107.25</v>
      </c>
      <c r="C442" s="5" t="n">
        <v>6081.5</v>
      </c>
      <c r="D442" s="5" t="n">
        <v>6088.75</v>
      </c>
      <c r="E442" s="7" t="n">
        <v>1118784</v>
      </c>
      <c r="F442" s="8" t="n">
        <f aca="false">LN(D442/D441)</f>
        <v>-0.0016000331625406</v>
      </c>
      <c r="G442" s="1" t="str">
        <f aca="false">TEXT(A442,"ddd")</f>
        <v>Thu</v>
      </c>
      <c r="H442" s="1" t="str">
        <f aca="false">TEXT(A442,"MMM")</f>
        <v>Dec</v>
      </c>
      <c r="I442" s="3" t="n">
        <f aca="false">IF(F442&gt;0,1,IF(F442&lt;0,-1,0))</f>
        <v>-1</v>
      </c>
      <c r="J442" s="1" t="n">
        <f aca="false">IF(I442=I441,J441+1,1)</f>
        <v>1</v>
      </c>
      <c r="K442" s="8" t="str">
        <f aca="false">IF(ABS(F442-Statistics!$B$2)&gt;2*Statistics!$B$4, "STRONG","")</f>
        <v/>
      </c>
      <c r="L442" s="8" t="str">
        <f aca="false">IF(K441="STRONG",F445,"")</f>
        <v/>
      </c>
      <c r="M442" s="9" t="n">
        <f aca="false">B442-C442</f>
        <v>25.75</v>
      </c>
      <c r="N442" s="1" t="str">
        <f aca="false">IF(M442&gt; Statistics!$B$9, "High", IF(M442&lt; Statistics!$B$10, "Low", "Normal"))</f>
        <v>Low</v>
      </c>
    </row>
    <row r="443" customFormat="false" ht="12.8" hidden="false" customHeight="false" outlineLevel="0" collapsed="false">
      <c r="A443" s="10" t="n">
        <v>45632.2083333333</v>
      </c>
      <c r="B443" s="5" t="n">
        <v>6111</v>
      </c>
      <c r="C443" s="5" t="n">
        <v>6076</v>
      </c>
      <c r="D443" s="5" t="n">
        <v>6099</v>
      </c>
      <c r="E443" s="7" t="n">
        <v>1167677</v>
      </c>
      <c r="F443" s="8" t="n">
        <f aca="false">LN(D443/D442)</f>
        <v>0.00168201717570385</v>
      </c>
      <c r="G443" s="1" t="str">
        <f aca="false">TEXT(A443,"ddd")</f>
        <v>Fri</v>
      </c>
      <c r="H443" s="1" t="str">
        <f aca="false">TEXT(A443,"MMM")</f>
        <v>Dec</v>
      </c>
      <c r="I443" s="3" t="n">
        <f aca="false">IF(F443&gt;0,1,IF(F443&lt;0,-1,0))</f>
        <v>1</v>
      </c>
      <c r="J443" s="1" t="n">
        <f aca="false">IF(I443=I442,J442+1,1)</f>
        <v>1</v>
      </c>
      <c r="K443" s="8" t="str">
        <f aca="false">IF(ABS(F443-Statistics!$B$2)&gt;2*Statistics!$B$4, "STRONG","")</f>
        <v/>
      </c>
      <c r="L443" s="8" t="str">
        <f aca="false">IF(K442="STRONG",F446,"")</f>
        <v/>
      </c>
      <c r="M443" s="9" t="n">
        <f aca="false">B443-C443</f>
        <v>35</v>
      </c>
      <c r="N443" s="1" t="str">
        <f aca="false">IF(M443&gt; Statistics!$B$9, "High", IF(M443&lt; Statistics!$B$10, "Low", "Normal"))</f>
        <v>Low</v>
      </c>
    </row>
    <row r="444" customFormat="false" ht="12.8" hidden="false" customHeight="false" outlineLevel="0" collapsed="false">
      <c r="A444" s="10" t="n">
        <v>45635.2083333333</v>
      </c>
      <c r="B444" s="5" t="n">
        <v>6105.75</v>
      </c>
      <c r="C444" s="5" t="n">
        <v>6060</v>
      </c>
      <c r="D444" s="5" t="n">
        <v>6065.75</v>
      </c>
      <c r="E444" s="7" t="n">
        <v>1351194</v>
      </c>
      <c r="F444" s="8" t="n">
        <f aca="false">LN(D444/D443)</f>
        <v>-0.00546662821736722</v>
      </c>
      <c r="G444" s="1" t="str">
        <f aca="false">TEXT(A444,"ddd")</f>
        <v>Mon</v>
      </c>
      <c r="H444" s="1" t="str">
        <f aca="false">TEXT(A444,"MMM")</f>
        <v>Dec</v>
      </c>
      <c r="I444" s="3" t="n">
        <f aca="false">IF(F444&gt;0,1,IF(F444&lt;0,-1,0))</f>
        <v>-1</v>
      </c>
      <c r="J444" s="1" t="n">
        <f aca="false">IF(I444=I443,J443+1,1)</f>
        <v>1</v>
      </c>
      <c r="K444" s="8" t="str">
        <f aca="false">IF(ABS(F444-Statistics!$B$2)&gt;2*Statistics!$B$4, "STRONG","")</f>
        <v/>
      </c>
      <c r="L444" s="8" t="str">
        <f aca="false">IF(K443="STRONG",F447,"")</f>
        <v/>
      </c>
      <c r="M444" s="9" t="n">
        <f aca="false">B444-C444</f>
        <v>45.75</v>
      </c>
      <c r="N444" s="1" t="str">
        <f aca="false">IF(M444&gt; Statistics!$B$9, "High", IF(M444&lt; Statistics!$B$10, "Low", "Normal"))</f>
        <v>Normal</v>
      </c>
    </row>
    <row r="445" customFormat="false" ht="12.8" hidden="false" customHeight="false" outlineLevel="0" collapsed="false">
      <c r="A445" s="10" t="n">
        <v>45636.2083333333</v>
      </c>
      <c r="B445" s="5" t="n">
        <v>6075.25</v>
      </c>
      <c r="C445" s="5" t="n">
        <v>6039.75</v>
      </c>
      <c r="D445" s="5" t="n">
        <v>6046.25</v>
      </c>
      <c r="E445" s="7" t="n">
        <v>1350731</v>
      </c>
      <c r="F445" s="8" t="n">
        <f aca="false">LN(D445/D444)</f>
        <v>-0.00321994994189614</v>
      </c>
      <c r="G445" s="1" t="str">
        <f aca="false">TEXT(A445,"ddd")</f>
        <v>Tue</v>
      </c>
      <c r="H445" s="1" t="str">
        <f aca="false">TEXT(A445,"MMM")</f>
        <v>Dec</v>
      </c>
      <c r="I445" s="3" t="n">
        <f aca="false">IF(F445&gt;0,1,IF(F445&lt;0,-1,0))</f>
        <v>-1</v>
      </c>
      <c r="J445" s="1" t="n">
        <f aca="false">IF(I445=I444,J444+1,1)</f>
        <v>2</v>
      </c>
      <c r="K445" s="8" t="str">
        <f aca="false">IF(ABS(F445-Statistics!$B$2)&gt;2*Statistics!$B$4, "STRONG","")</f>
        <v/>
      </c>
      <c r="L445" s="8" t="str">
        <f aca="false">IF(K444="STRONG",F448,"")</f>
        <v/>
      </c>
      <c r="M445" s="9" t="n">
        <f aca="false">B445-C445</f>
        <v>35.5</v>
      </c>
      <c r="N445" s="1" t="str">
        <f aca="false">IF(M445&gt; Statistics!$B$9, "High", IF(M445&lt; Statistics!$B$10, "Low", "Normal"))</f>
        <v>Low</v>
      </c>
    </row>
    <row r="446" customFormat="false" ht="12.8" hidden="false" customHeight="false" outlineLevel="0" collapsed="false">
      <c r="A446" s="10" t="n">
        <v>45637.2083333333</v>
      </c>
      <c r="B446" s="5" t="n">
        <v>6102.5</v>
      </c>
      <c r="C446" s="5" t="n">
        <v>6045.5</v>
      </c>
      <c r="D446" s="5" t="n">
        <v>6092.75</v>
      </c>
      <c r="E446" s="7" t="n">
        <v>1271795</v>
      </c>
      <c r="F446" s="8" t="n">
        <f aca="false">LN(D446/D445)</f>
        <v>0.00766129457856268</v>
      </c>
      <c r="G446" s="1" t="str">
        <f aca="false">TEXT(A446,"ddd")</f>
        <v>Wed</v>
      </c>
      <c r="H446" s="1" t="str">
        <f aca="false">TEXT(A446,"MMM")</f>
        <v>Dec</v>
      </c>
      <c r="I446" s="3" t="n">
        <f aca="false">IF(F446&gt;0,1,IF(F446&lt;0,-1,0))</f>
        <v>1</v>
      </c>
      <c r="J446" s="1" t="n">
        <f aca="false">IF(I446=I445,J445+1,1)</f>
        <v>1</v>
      </c>
      <c r="K446" s="8" t="str">
        <f aca="false">IF(ABS(F446-Statistics!$B$2)&gt;2*Statistics!$B$4, "STRONG","")</f>
        <v/>
      </c>
      <c r="L446" s="8" t="str">
        <f aca="false">IF(K445="STRONG",F449,"")</f>
        <v/>
      </c>
      <c r="M446" s="9" t="n">
        <f aca="false">B446-C446</f>
        <v>57</v>
      </c>
      <c r="N446" s="1" t="str">
        <f aca="false">IF(M446&gt; Statistics!$B$9, "High", IF(M446&lt; Statistics!$B$10, "Low", "Normal"))</f>
        <v>Normal</v>
      </c>
    </row>
    <row r="447" customFormat="false" ht="12.8" hidden="false" customHeight="false" outlineLevel="0" collapsed="false">
      <c r="A447" s="10" t="n">
        <v>45638.2083333333</v>
      </c>
      <c r="B447" s="5" t="n">
        <v>6088.25</v>
      </c>
      <c r="C447" s="5" t="n">
        <v>6055.5</v>
      </c>
      <c r="D447" s="5" t="n">
        <v>6060.75</v>
      </c>
      <c r="E447" s="7" t="n">
        <v>1565731</v>
      </c>
      <c r="F447" s="8" t="n">
        <f aca="false">LN(D447/D446)</f>
        <v>-0.00526598493408903</v>
      </c>
      <c r="G447" s="1" t="str">
        <f aca="false">TEXT(A447,"ddd")</f>
        <v>Thu</v>
      </c>
      <c r="H447" s="1" t="str">
        <f aca="false">TEXT(A447,"MMM")</f>
        <v>Dec</v>
      </c>
      <c r="I447" s="3" t="n">
        <f aca="false">IF(F447&gt;0,1,IF(F447&lt;0,-1,0))</f>
        <v>-1</v>
      </c>
      <c r="J447" s="1" t="n">
        <f aca="false">IF(I447=I446,J446+1,1)</f>
        <v>1</v>
      </c>
      <c r="K447" s="8" t="str">
        <f aca="false">IF(ABS(F447-Statistics!$B$2)&gt;2*Statistics!$B$4, "STRONG","")</f>
        <v/>
      </c>
      <c r="L447" s="8" t="str">
        <f aca="false">IF(K446="STRONG",F450,"")</f>
        <v/>
      </c>
      <c r="M447" s="9" t="n">
        <f aca="false">B447-C447</f>
        <v>32.75</v>
      </c>
      <c r="N447" s="1" t="str">
        <f aca="false">IF(M447&gt; Statistics!$B$9, "High", IF(M447&lt; Statistics!$B$10, "Low", "Normal"))</f>
        <v>Low</v>
      </c>
    </row>
    <row r="448" customFormat="false" ht="12.8" hidden="false" customHeight="false" outlineLevel="0" collapsed="false">
      <c r="A448" s="10" t="n">
        <v>45639.2083333333</v>
      </c>
      <c r="B448" s="5" t="n">
        <v>6085.25</v>
      </c>
      <c r="C448" s="5" t="n">
        <v>6041.25</v>
      </c>
      <c r="D448" s="5" t="n">
        <v>6055.5</v>
      </c>
      <c r="E448" s="7" t="n">
        <v>1996354</v>
      </c>
      <c r="F448" s="8" t="n">
        <f aca="false">LN(D448/D447)</f>
        <v>-0.000866604820561462</v>
      </c>
      <c r="G448" s="1" t="str">
        <f aca="false">TEXT(A448,"ddd")</f>
        <v>Fri</v>
      </c>
      <c r="H448" s="1" t="str">
        <f aca="false">TEXT(A448,"MMM")</f>
        <v>Dec</v>
      </c>
      <c r="I448" s="3" t="n">
        <f aca="false">IF(F448&gt;0,1,IF(F448&lt;0,-1,0))</f>
        <v>-1</v>
      </c>
      <c r="J448" s="1" t="n">
        <f aca="false">IF(I448=I447,J447+1,1)</f>
        <v>2</v>
      </c>
      <c r="K448" s="8" t="str">
        <f aca="false">IF(ABS(F448-Statistics!$B$2)&gt;2*Statistics!$B$4, "STRONG","")</f>
        <v/>
      </c>
      <c r="L448" s="8" t="str">
        <f aca="false">IF(K447="STRONG",F451,"")</f>
        <v/>
      </c>
      <c r="M448" s="9" t="n">
        <f aca="false">B448-C448</f>
        <v>44</v>
      </c>
      <c r="N448" s="1" t="str">
        <f aca="false">IF(M448&gt; Statistics!$B$9, "High", IF(M448&lt; Statistics!$B$10, "Low", "Normal"))</f>
        <v>Normal</v>
      </c>
    </row>
    <row r="449" customFormat="false" ht="12.8" hidden="false" customHeight="false" outlineLevel="0" collapsed="false">
      <c r="A449" s="10" t="n">
        <v>45642.2083333333</v>
      </c>
      <c r="B449" s="5" t="n">
        <v>6090.5</v>
      </c>
      <c r="C449" s="5" t="n">
        <v>6051.5</v>
      </c>
      <c r="D449" s="5" t="n">
        <v>6080.5</v>
      </c>
      <c r="E449" s="7" t="n">
        <v>1612199</v>
      </c>
      <c r="F449" s="8" t="n">
        <f aca="false">LN(D449/D448)</f>
        <v>0.00411997945994899</v>
      </c>
      <c r="G449" s="1" t="str">
        <f aca="false">TEXT(A449,"ddd")</f>
        <v>Mon</v>
      </c>
      <c r="H449" s="1" t="str">
        <f aca="false">TEXT(A449,"MMM")</f>
        <v>Dec</v>
      </c>
      <c r="I449" s="3" t="n">
        <f aca="false">IF(F449&gt;0,1,IF(F449&lt;0,-1,0))</f>
        <v>1</v>
      </c>
      <c r="J449" s="1" t="n">
        <f aca="false">IF(I449=I448,J448+1,1)</f>
        <v>1</v>
      </c>
      <c r="K449" s="8" t="str">
        <f aca="false">IF(ABS(F449-Statistics!$B$2)&gt;2*Statistics!$B$4, "STRONG","")</f>
        <v/>
      </c>
      <c r="L449" s="8" t="str">
        <f aca="false">IF(K448="STRONG",F452,"")</f>
        <v/>
      </c>
      <c r="M449" s="9" t="n">
        <f aca="false">B449-C449</f>
        <v>39</v>
      </c>
      <c r="N449" s="1" t="str">
        <f aca="false">IF(M449&gt; Statistics!$B$9, "High", IF(M449&lt; Statistics!$B$10, "Low", "Normal"))</f>
        <v>Normal</v>
      </c>
    </row>
    <row r="450" customFormat="false" ht="12.8" hidden="false" customHeight="false" outlineLevel="0" collapsed="false">
      <c r="A450" s="10" t="n">
        <v>45643.2083333333</v>
      </c>
      <c r="B450" s="5" t="n">
        <v>6079.25</v>
      </c>
      <c r="C450" s="5" t="n">
        <v>6040.75</v>
      </c>
      <c r="D450" s="5" t="n">
        <v>6053.75</v>
      </c>
      <c r="E450" s="7" t="n">
        <v>1113325</v>
      </c>
      <c r="F450" s="8" t="n">
        <f aca="false">LN(D450/D449)</f>
        <v>-0.00440901470361536</v>
      </c>
      <c r="G450" s="1" t="str">
        <f aca="false">TEXT(A450,"ddd")</f>
        <v>Tue</v>
      </c>
      <c r="H450" s="1" t="str">
        <f aca="false">TEXT(A450,"MMM")</f>
        <v>Dec</v>
      </c>
      <c r="I450" s="3" t="n">
        <f aca="false">IF(F450&gt;0,1,IF(F450&lt;0,-1,0))</f>
        <v>-1</v>
      </c>
      <c r="J450" s="1" t="n">
        <f aca="false">IF(I450=I449,J449+1,1)</f>
        <v>1</v>
      </c>
      <c r="K450" s="8" t="str">
        <f aca="false">IF(ABS(F450-Statistics!$B$2)&gt;2*Statistics!$B$4, "STRONG","")</f>
        <v/>
      </c>
      <c r="L450" s="8" t="str">
        <f aca="false">IF(K449="STRONG",F453,"")</f>
        <v/>
      </c>
      <c r="M450" s="9" t="n">
        <f aca="false">B450-C450</f>
        <v>38.5</v>
      </c>
      <c r="N450" s="1" t="str">
        <f aca="false">IF(M450&gt; Statistics!$B$9, "High", IF(M450&lt; Statistics!$B$10, "Low", "Normal"))</f>
        <v>Normal</v>
      </c>
    </row>
    <row r="451" customFormat="false" ht="12.8" hidden="false" customHeight="false" outlineLevel="0" collapsed="false">
      <c r="A451" s="10" t="n">
        <v>45644.2083333333</v>
      </c>
      <c r="B451" s="5" t="n">
        <v>6074.5</v>
      </c>
      <c r="C451" s="5" t="n">
        <v>5840</v>
      </c>
      <c r="D451" s="5" t="n">
        <v>5872.25</v>
      </c>
      <c r="E451" s="7" t="n">
        <v>847452</v>
      </c>
      <c r="F451" s="8" t="n">
        <f aca="false">LN(D451/D450)</f>
        <v>-0.030440049397494</v>
      </c>
      <c r="G451" s="1" t="str">
        <f aca="false">TEXT(A451,"ddd")</f>
        <v>Wed</v>
      </c>
      <c r="H451" s="1" t="str">
        <f aca="false">TEXT(A451,"MMM")</f>
        <v>Dec</v>
      </c>
      <c r="I451" s="3" t="n">
        <f aca="false">IF(F451&gt;0,1,IF(F451&lt;0,-1,0))</f>
        <v>-1</v>
      </c>
      <c r="J451" s="1" t="n">
        <f aca="false">IF(I451=I450,J450+1,1)</f>
        <v>2</v>
      </c>
      <c r="K451" s="8" t="str">
        <f aca="false">IF(ABS(F451-Statistics!$B$2)&gt;2*Statistics!$B$4, "STRONG","")</f>
        <v>STRONG</v>
      </c>
      <c r="L451" s="8" t="str">
        <f aca="false">IF(K450="STRONG",F454,"")</f>
        <v/>
      </c>
      <c r="M451" s="9" t="n">
        <f aca="false">B451-C451</f>
        <v>234.5</v>
      </c>
      <c r="N451" s="1" t="str">
        <f aca="false">IF(M451&gt; Statistics!$B$9, "High", IF(M451&lt; Statistics!$B$10, "Low", "Normal"))</f>
        <v>High</v>
      </c>
    </row>
    <row r="452" customFormat="false" ht="12.8" hidden="false" customHeight="false" outlineLevel="0" collapsed="false">
      <c r="A452" s="10" t="n">
        <v>45645.2083333333</v>
      </c>
      <c r="B452" s="5" t="n">
        <v>5938</v>
      </c>
      <c r="C452" s="5" t="n">
        <v>5865.5</v>
      </c>
      <c r="D452" s="5" t="n">
        <v>5868.75</v>
      </c>
      <c r="E452" s="7" t="n">
        <v>532081</v>
      </c>
      <c r="F452" s="8" t="n">
        <f aca="false">LN(D452/D451)</f>
        <v>-0.000596201363371909</v>
      </c>
      <c r="G452" s="1" t="str">
        <f aca="false">TEXT(A452,"ddd")</f>
        <v>Thu</v>
      </c>
      <c r="H452" s="1" t="str">
        <f aca="false">TEXT(A452,"MMM")</f>
        <v>Dec</v>
      </c>
      <c r="I452" s="3" t="n">
        <f aca="false">IF(F452&gt;0,1,IF(F452&lt;0,-1,0))</f>
        <v>-1</v>
      </c>
      <c r="J452" s="1" t="n">
        <f aca="false">IF(I452=I451,J451+1,1)</f>
        <v>3</v>
      </c>
      <c r="K452" s="8" t="str">
        <f aca="false">IF(ABS(F452-Statistics!$B$2)&gt;2*Statistics!$B$4, "STRONG","")</f>
        <v/>
      </c>
      <c r="L452" s="8" t="n">
        <f aca="false">IF(K451="STRONG",F455,"")</f>
        <v>0.0102193076604606</v>
      </c>
      <c r="M452" s="9" t="n">
        <f aca="false">B452-C452</f>
        <v>72.5</v>
      </c>
      <c r="N452" s="1" t="str">
        <f aca="false">IF(M452&gt; Statistics!$B$9, "High", IF(M452&lt; Statistics!$B$10, "Low", "Normal"))</f>
        <v>Normal</v>
      </c>
    </row>
    <row r="453" customFormat="false" ht="12.8" hidden="false" customHeight="false" outlineLevel="0" collapsed="false">
      <c r="A453" s="10" t="n">
        <v>45646.2083333333</v>
      </c>
      <c r="B453" s="5" t="n">
        <v>5879.5</v>
      </c>
      <c r="C453" s="5" t="n">
        <v>5800.75</v>
      </c>
      <c r="D453" s="5" t="n">
        <v>5840.26</v>
      </c>
      <c r="E453" s="7" t="n">
        <v>2340873</v>
      </c>
      <c r="F453" s="8" t="n">
        <f aca="false">LN(D453/D452)</f>
        <v>-0.00486634757736524</v>
      </c>
      <c r="G453" s="1" t="str">
        <f aca="false">TEXT(A453,"ddd")</f>
        <v>Fri</v>
      </c>
      <c r="H453" s="1" t="str">
        <f aca="false">TEXT(A453,"MMM")</f>
        <v>Dec</v>
      </c>
      <c r="I453" s="3" t="n">
        <f aca="false">IF(F453&gt;0,1,IF(F453&lt;0,-1,0))</f>
        <v>-1</v>
      </c>
      <c r="J453" s="1" t="n">
        <f aca="false">IF(I453=I452,J452+1,1)</f>
        <v>4</v>
      </c>
      <c r="K453" s="8" t="str">
        <f aca="false">IF(ABS(F453-Statistics!$B$2)&gt;2*Statistics!$B$4, "STRONG","")</f>
        <v/>
      </c>
      <c r="L453" s="8" t="str">
        <f aca="false">IF(K452="STRONG",F456,"")</f>
        <v/>
      </c>
      <c r="M453" s="9" t="n">
        <f aca="false">B453-C453</f>
        <v>78.75</v>
      </c>
      <c r="N453" s="1" t="str">
        <f aca="false">IF(M453&gt; Statistics!$B$9, "High", IF(M453&lt; Statistics!$B$10, "Low", "Normal"))</f>
        <v>High</v>
      </c>
    </row>
    <row r="454" customFormat="false" ht="12.8" hidden="false" customHeight="false" outlineLevel="0" collapsed="false">
      <c r="A454" s="10" t="n">
        <v>45649.2083333333</v>
      </c>
      <c r="B454" s="5" t="n">
        <v>6043</v>
      </c>
      <c r="C454" s="5" t="n">
        <v>5965</v>
      </c>
      <c r="D454" s="5" t="n">
        <v>6036</v>
      </c>
      <c r="E454" s="7" t="n">
        <v>1406019</v>
      </c>
      <c r="F454" s="8" t="n">
        <f aca="false">LN(D454/D453)</f>
        <v>0.0329662245085317</v>
      </c>
      <c r="G454" s="1" t="str">
        <f aca="false">TEXT(A454,"ddd")</f>
        <v>Mon</v>
      </c>
      <c r="H454" s="1" t="str">
        <f aca="false">TEXT(A454,"MMM")</f>
        <v>Dec</v>
      </c>
      <c r="I454" s="3" t="n">
        <f aca="false">IF(F454&gt;0,1,IF(F454&lt;0,-1,0))</f>
        <v>1</v>
      </c>
      <c r="J454" s="1" t="n">
        <f aca="false">IF(I454=I453,J453+1,1)</f>
        <v>1</v>
      </c>
      <c r="K454" s="8" t="str">
        <f aca="false">IF(ABS(F454-Statistics!$B$2)&gt;2*Statistics!$B$4, "STRONG","")</f>
        <v>STRONG</v>
      </c>
      <c r="L454" s="8" t="str">
        <f aca="false">IF(K453="STRONG",F457,"")</f>
        <v/>
      </c>
      <c r="M454" s="9" t="n">
        <f aca="false">B454-C454</f>
        <v>78</v>
      </c>
      <c r="N454" s="1" t="str">
        <f aca="false">IF(M454&gt; Statistics!$B$9, "High", IF(M454&lt; Statistics!$B$10, "Low", "Normal"))</f>
        <v>High</v>
      </c>
    </row>
    <row r="455" customFormat="false" ht="12.8" hidden="false" customHeight="false" outlineLevel="0" collapsed="false">
      <c r="A455" s="10" t="n">
        <v>45650.2083333333</v>
      </c>
      <c r="B455" s="5" t="n">
        <v>6099.5</v>
      </c>
      <c r="C455" s="5" t="n">
        <v>6030</v>
      </c>
      <c r="D455" s="5" t="n">
        <v>6098</v>
      </c>
      <c r="E455" s="7" t="n">
        <v>634201</v>
      </c>
      <c r="F455" s="8" t="n">
        <f aca="false">LN(D455/D454)</f>
        <v>0.0102193076604606</v>
      </c>
      <c r="G455" s="1" t="str">
        <f aca="false">TEXT(A455,"ddd")</f>
        <v>Tue</v>
      </c>
      <c r="H455" s="1" t="str">
        <f aca="false">TEXT(A455,"MMM")</f>
        <v>Dec</v>
      </c>
      <c r="I455" s="3" t="n">
        <f aca="false">IF(F455&gt;0,1,IF(F455&lt;0,-1,0))</f>
        <v>1</v>
      </c>
      <c r="J455" s="1" t="n">
        <f aca="false">IF(I455=I454,J454+1,1)</f>
        <v>2</v>
      </c>
      <c r="K455" s="8" t="str">
        <f aca="false">IF(ABS(F455-Statistics!$B$2)&gt;2*Statistics!$B$4, "STRONG","")</f>
        <v/>
      </c>
      <c r="L455" s="8" t="n">
        <f aca="false">IF(K454="STRONG",F458,"")</f>
        <v>-0.0113886469640086</v>
      </c>
      <c r="M455" s="9" t="n">
        <f aca="false">B455-C455</f>
        <v>69.5</v>
      </c>
      <c r="N455" s="1" t="str">
        <f aca="false">IF(M455&gt; Statistics!$B$9, "High", IF(M455&lt; Statistics!$B$10, "Low", "Normal"))</f>
        <v>Normal</v>
      </c>
    </row>
    <row r="456" customFormat="false" ht="12.8" hidden="false" customHeight="false" outlineLevel="0" collapsed="false">
      <c r="A456" s="10" t="n">
        <v>45652.2083333333</v>
      </c>
      <c r="B456" s="5" t="n">
        <v>6107.5</v>
      </c>
      <c r="C456" s="5" t="n">
        <v>6063.25</v>
      </c>
      <c r="D456" s="5" t="n">
        <v>6095.25</v>
      </c>
      <c r="E456" s="7" t="n">
        <v>911486</v>
      </c>
      <c r="F456" s="8" t="n">
        <f aca="false">LN(D456/D455)</f>
        <v>-0.000451069246776198</v>
      </c>
      <c r="G456" s="1" t="str">
        <f aca="false">TEXT(A456,"ddd")</f>
        <v>Thu</v>
      </c>
      <c r="H456" s="1" t="str">
        <f aca="false">TEXT(A456,"MMM")</f>
        <v>Dec</v>
      </c>
      <c r="I456" s="3" t="n">
        <f aca="false">IF(F456&gt;0,1,IF(F456&lt;0,-1,0))</f>
        <v>-1</v>
      </c>
      <c r="J456" s="1" t="n">
        <f aca="false">IF(I456=I455,J455+1,1)</f>
        <v>1</v>
      </c>
      <c r="K456" s="8" t="str">
        <f aca="false">IF(ABS(F456-Statistics!$B$2)&gt;2*Statistics!$B$4, "STRONG","")</f>
        <v/>
      </c>
      <c r="L456" s="8" t="str">
        <f aca="false">IF(K455="STRONG",F459,"")</f>
        <v/>
      </c>
      <c r="M456" s="9" t="n">
        <f aca="false">B456-C456</f>
        <v>44.25</v>
      </c>
      <c r="N456" s="1" t="str">
        <f aca="false">IF(M456&gt; Statistics!$B$9, "High", IF(M456&lt; Statistics!$B$10, "Low", "Normal"))</f>
        <v>Normal</v>
      </c>
    </row>
    <row r="457" customFormat="false" ht="12.8" hidden="false" customHeight="false" outlineLevel="0" collapsed="false">
      <c r="A457" s="10" t="n">
        <v>45653.2083333333</v>
      </c>
      <c r="B457" s="5" t="n">
        <v>6095.25</v>
      </c>
      <c r="C457" s="5" t="n">
        <v>5982.75</v>
      </c>
      <c r="D457" s="5" t="n">
        <v>6027</v>
      </c>
      <c r="E457" s="7" t="n">
        <v>1641100</v>
      </c>
      <c r="F457" s="8" t="n">
        <f aca="false">LN(D457/D456)</f>
        <v>-0.0112604048183798</v>
      </c>
      <c r="G457" s="1" t="str">
        <f aca="false">TEXT(A457,"ddd")</f>
        <v>Fri</v>
      </c>
      <c r="H457" s="1" t="str">
        <f aca="false">TEXT(A457,"MMM")</f>
        <v>Dec</v>
      </c>
      <c r="I457" s="3" t="n">
        <f aca="false">IF(F457&gt;0,1,IF(F457&lt;0,-1,0))</f>
        <v>-1</v>
      </c>
      <c r="J457" s="1" t="n">
        <f aca="false">IF(I457=I456,J456+1,1)</f>
        <v>2</v>
      </c>
      <c r="K457" s="8" t="str">
        <f aca="false">IF(ABS(F457-Statistics!$B$2)&gt;2*Statistics!$B$4, "STRONG","")</f>
        <v/>
      </c>
      <c r="L457" s="8" t="str">
        <f aca="false">IF(K456="STRONG",F460,"")</f>
        <v/>
      </c>
      <c r="M457" s="9" t="n">
        <f aca="false">B457-C457</f>
        <v>112.5</v>
      </c>
      <c r="N457" s="1" t="str">
        <f aca="false">IF(M457&gt; Statistics!$B$9, "High", IF(M457&lt; Statistics!$B$10, "Low", "Normal"))</f>
        <v>High</v>
      </c>
    </row>
    <row r="458" customFormat="false" ht="12.8" hidden="false" customHeight="false" outlineLevel="0" collapsed="false">
      <c r="A458" s="10" t="n">
        <v>45656.2083333333</v>
      </c>
      <c r="B458" s="5" t="n">
        <v>6036.25</v>
      </c>
      <c r="C458" s="5" t="n">
        <v>5918.25</v>
      </c>
      <c r="D458" s="5" t="n">
        <v>5958.75</v>
      </c>
      <c r="E458" s="7" t="n">
        <v>1575134</v>
      </c>
      <c r="F458" s="8" t="n">
        <f aca="false">LN(D458/D457)</f>
        <v>-0.0113886469640086</v>
      </c>
      <c r="G458" s="1" t="str">
        <f aca="false">TEXT(A458,"ddd")</f>
        <v>Mon</v>
      </c>
      <c r="H458" s="1" t="str">
        <f aca="false">TEXT(A458,"MMM")</f>
        <v>Dec</v>
      </c>
      <c r="I458" s="3" t="n">
        <f aca="false">IF(F458&gt;0,1,IF(F458&lt;0,-1,0))</f>
        <v>-1</v>
      </c>
      <c r="J458" s="1" t="n">
        <f aca="false">IF(I458=I457,J457+1,1)</f>
        <v>3</v>
      </c>
      <c r="K458" s="8" t="str">
        <f aca="false">IF(ABS(F458-Statistics!$B$2)&gt;2*Statistics!$B$4, "STRONG","")</f>
        <v/>
      </c>
      <c r="L458" s="8" t="str">
        <f aca="false">IF(K457="STRONG",F461,"")</f>
        <v/>
      </c>
      <c r="M458" s="9" t="n">
        <f aca="false">B458-C458</f>
        <v>118</v>
      </c>
      <c r="N458" s="1" t="str">
        <f aca="false">IF(M458&gt; Statistics!$B$9, "High", IF(M458&lt; Statistics!$B$10, "Low", "Normal"))</f>
        <v>High</v>
      </c>
    </row>
    <row r="459" customFormat="false" ht="12.8" hidden="false" customHeight="false" outlineLevel="0" collapsed="false">
      <c r="A459" s="10" t="n">
        <v>45657.2083333333</v>
      </c>
      <c r="B459" s="5" t="n">
        <v>5983.25</v>
      </c>
      <c r="C459" s="5" t="n">
        <v>5917.25</v>
      </c>
      <c r="D459" s="5" t="n">
        <v>5935.75</v>
      </c>
      <c r="E459" s="7" t="n">
        <v>1382187</v>
      </c>
      <c r="F459" s="8" t="n">
        <f aca="false">LN(D459/D458)</f>
        <v>-0.00386733846168355</v>
      </c>
      <c r="G459" s="1" t="str">
        <f aca="false">TEXT(A459,"ddd")</f>
        <v>Tue</v>
      </c>
      <c r="H459" s="1" t="str">
        <f aca="false">TEXT(A459,"MMM")</f>
        <v>Dec</v>
      </c>
      <c r="I459" s="3" t="n">
        <f aca="false">IF(F459&gt;0,1,IF(F459&lt;0,-1,0))</f>
        <v>-1</v>
      </c>
      <c r="J459" s="1" t="n">
        <f aca="false">IF(I459=I458,J458+1,1)</f>
        <v>4</v>
      </c>
      <c r="K459" s="8" t="str">
        <f aca="false">IF(ABS(F459-Statistics!$B$2)&gt;2*Statistics!$B$4, "STRONG","")</f>
        <v/>
      </c>
      <c r="L459" s="8" t="str">
        <f aca="false">IF(K458="STRONG",F462,"")</f>
        <v/>
      </c>
      <c r="M459" s="9" t="n">
        <f aca="false">B459-C459</f>
        <v>66</v>
      </c>
      <c r="N459" s="1" t="str">
        <f aca="false">IF(M459&gt; Statistics!$B$9, "High", IF(M459&lt; Statistics!$B$10, "Low", "Normal"))</f>
        <v>Normal</v>
      </c>
    </row>
    <row r="460" customFormat="false" ht="12.8" hidden="false" customHeight="false" outlineLevel="0" collapsed="false">
      <c r="A460" s="10" t="n">
        <v>45659.2083333333</v>
      </c>
      <c r="B460" s="5" t="n">
        <v>5995.25</v>
      </c>
      <c r="C460" s="5" t="n">
        <v>5874.75</v>
      </c>
      <c r="D460" s="5" t="n">
        <v>5916.5</v>
      </c>
      <c r="E460" s="7" t="n">
        <v>1826031</v>
      </c>
      <c r="F460" s="8" t="n">
        <f aca="false">LN(D460/D459)</f>
        <v>-0.00324833123273829</v>
      </c>
      <c r="G460" s="1" t="str">
        <f aca="false">TEXT(A460,"ddd")</f>
        <v>Thu</v>
      </c>
      <c r="H460" s="1" t="str">
        <f aca="false">TEXT(A460,"MMM")</f>
        <v>Jan</v>
      </c>
      <c r="I460" s="3" t="n">
        <f aca="false">IF(F460&gt;0,1,IF(F460&lt;0,-1,0))</f>
        <v>-1</v>
      </c>
      <c r="J460" s="1" t="n">
        <f aca="false">IF(I460=I459,J459+1,1)</f>
        <v>5</v>
      </c>
      <c r="K460" s="8" t="str">
        <f aca="false">IF(ABS(F460-Statistics!$B$2)&gt;2*Statistics!$B$4, "STRONG","")</f>
        <v/>
      </c>
      <c r="L460" s="8" t="str">
        <f aca="false">IF(K459="STRONG",F463,"")</f>
        <v/>
      </c>
      <c r="M460" s="9" t="n">
        <f aca="false">B460-C460</f>
        <v>120.5</v>
      </c>
      <c r="N460" s="1" t="str">
        <f aca="false">IF(M460&gt; Statistics!$B$9, "High", IF(M460&lt; Statistics!$B$10, "Low", "Normal"))</f>
        <v>High</v>
      </c>
    </row>
    <row r="461" customFormat="false" ht="12.8" hidden="false" customHeight="false" outlineLevel="0" collapsed="false">
      <c r="A461" s="10" t="n">
        <v>45660.2083333333</v>
      </c>
      <c r="B461" s="5" t="n">
        <v>5996.75</v>
      </c>
      <c r="C461" s="5" t="n">
        <v>5911.25</v>
      </c>
      <c r="D461" s="5" t="n">
        <v>5989.5</v>
      </c>
      <c r="E461" s="7" t="n">
        <v>1206570</v>
      </c>
      <c r="F461" s="8" t="n">
        <f aca="false">LN(D461/D460)</f>
        <v>0.0122628783467721</v>
      </c>
      <c r="G461" s="1" t="str">
        <f aca="false">TEXT(A461,"ddd")</f>
        <v>Fri</v>
      </c>
      <c r="H461" s="1" t="str">
        <f aca="false">TEXT(A461,"MMM")</f>
        <v>Jan</v>
      </c>
      <c r="I461" s="3" t="n">
        <f aca="false">IF(F461&gt;0,1,IF(F461&lt;0,-1,0))</f>
        <v>1</v>
      </c>
      <c r="J461" s="1" t="n">
        <f aca="false">IF(I461=I460,J460+1,1)</f>
        <v>1</v>
      </c>
      <c r="K461" s="8" t="str">
        <f aca="false">IF(ABS(F461-Statistics!$B$2)&gt;2*Statistics!$B$4, "STRONG","")</f>
        <v/>
      </c>
      <c r="L461" s="8" t="str">
        <f aca="false">IF(K460="STRONG",F464,"")</f>
        <v/>
      </c>
      <c r="M461" s="9" t="n">
        <f aca="false">B461-C461</f>
        <v>85.5</v>
      </c>
      <c r="N461" s="1" t="str">
        <f aca="false">IF(M461&gt; Statistics!$B$9, "High", IF(M461&lt; Statistics!$B$10, "Low", "Normal"))</f>
        <v>High</v>
      </c>
    </row>
    <row r="462" customFormat="false" ht="12.8" hidden="false" customHeight="false" outlineLevel="0" collapsed="false">
      <c r="A462" s="10" t="n">
        <v>45663.2083333333</v>
      </c>
      <c r="B462" s="5" t="n">
        <v>6068.25</v>
      </c>
      <c r="C462" s="5" t="n">
        <v>5980.75</v>
      </c>
      <c r="D462" s="5" t="n">
        <v>6020.5</v>
      </c>
      <c r="E462" s="7" t="n">
        <v>1547298</v>
      </c>
      <c r="F462" s="8" t="n">
        <f aca="false">LN(D462/D461)</f>
        <v>0.00516237616088806</v>
      </c>
      <c r="G462" s="1" t="str">
        <f aca="false">TEXT(A462,"ddd")</f>
        <v>Mon</v>
      </c>
      <c r="H462" s="1" t="str">
        <f aca="false">TEXT(A462,"MMM")</f>
        <v>Jan</v>
      </c>
      <c r="I462" s="3" t="n">
        <f aca="false">IF(F462&gt;0,1,IF(F462&lt;0,-1,0))</f>
        <v>1</v>
      </c>
      <c r="J462" s="1" t="n">
        <f aca="false">IF(I462=I461,J461+1,1)</f>
        <v>2</v>
      </c>
      <c r="K462" s="8" t="str">
        <f aca="false">IF(ABS(F462-Statistics!$B$2)&gt;2*Statistics!$B$4, "STRONG","")</f>
        <v/>
      </c>
      <c r="L462" s="8" t="str">
        <f aca="false">IF(K461="STRONG",F465,"")</f>
        <v/>
      </c>
      <c r="M462" s="9" t="n">
        <f aca="false">B462-C462</f>
        <v>87.5</v>
      </c>
      <c r="N462" s="1" t="str">
        <f aca="false">IF(M462&gt; Statistics!$B$9, "High", IF(M462&lt; Statistics!$B$10, "Low", "Normal"))</f>
        <v>High</v>
      </c>
    </row>
    <row r="463" customFormat="false" ht="12.8" hidden="false" customHeight="false" outlineLevel="0" collapsed="false">
      <c r="A463" s="10" t="n">
        <v>45664.2083333333</v>
      </c>
      <c r="B463" s="5" t="n">
        <v>6045.5</v>
      </c>
      <c r="C463" s="5" t="n">
        <v>5935</v>
      </c>
      <c r="D463" s="5" t="n">
        <v>5954.25</v>
      </c>
      <c r="E463" s="7" t="n">
        <v>1771767</v>
      </c>
      <c r="F463" s="8" t="n">
        <f aca="false">LN(D463/D462)</f>
        <v>-0.0110650620589413</v>
      </c>
      <c r="G463" s="1" t="str">
        <f aca="false">TEXT(A463,"ddd")</f>
        <v>Tue</v>
      </c>
      <c r="H463" s="1" t="str">
        <f aca="false">TEXT(A463,"MMM")</f>
        <v>Jan</v>
      </c>
      <c r="I463" s="3" t="n">
        <f aca="false">IF(F463&gt;0,1,IF(F463&lt;0,-1,0))</f>
        <v>-1</v>
      </c>
      <c r="J463" s="1" t="n">
        <f aca="false">IF(I463=I462,J462+1,1)</f>
        <v>1</v>
      </c>
      <c r="K463" s="8" t="str">
        <f aca="false">IF(ABS(F463-Statistics!$B$2)&gt;2*Statistics!$B$4, "STRONG","")</f>
        <v/>
      </c>
      <c r="L463" s="8" t="str">
        <f aca="false">IF(K462="STRONG",F466,"")</f>
        <v/>
      </c>
      <c r="M463" s="9" t="n">
        <f aca="false">B463-C463</f>
        <v>110.5</v>
      </c>
      <c r="N463" s="1" t="str">
        <f aca="false">IF(M463&gt; Statistics!$B$9, "High", IF(M463&lt; Statistics!$B$10, "Low", "Normal"))</f>
        <v>High</v>
      </c>
    </row>
    <row r="464" customFormat="false" ht="12.8" hidden="false" customHeight="false" outlineLevel="0" collapsed="false">
      <c r="A464" s="10" t="n">
        <v>45665.2083333333</v>
      </c>
      <c r="B464" s="5" t="n">
        <v>5975</v>
      </c>
      <c r="C464" s="5" t="n">
        <v>5917</v>
      </c>
      <c r="D464" s="5" t="n">
        <v>5959.25</v>
      </c>
      <c r="E464" s="7" t="n">
        <v>1764315</v>
      </c>
      <c r="F464" s="8" t="n">
        <f aca="false">LN(D464/D463)</f>
        <v>0.000839383941506418</v>
      </c>
      <c r="G464" s="1" t="str">
        <f aca="false">TEXT(A464,"ddd")</f>
        <v>Wed</v>
      </c>
      <c r="H464" s="1" t="str">
        <f aca="false">TEXT(A464,"MMM")</f>
        <v>Jan</v>
      </c>
      <c r="I464" s="3" t="n">
        <f aca="false">IF(F464&gt;0,1,IF(F464&lt;0,-1,0))</f>
        <v>1</v>
      </c>
      <c r="J464" s="1" t="n">
        <f aca="false">IF(I464=I463,J463+1,1)</f>
        <v>1</v>
      </c>
      <c r="K464" s="8" t="str">
        <f aca="false">IF(ABS(F464-Statistics!$B$2)&gt;2*Statistics!$B$4, "STRONG","")</f>
        <v/>
      </c>
      <c r="L464" s="8" t="str">
        <f aca="false">IF(K463="STRONG",F467,"")</f>
        <v/>
      </c>
      <c r="M464" s="9" t="n">
        <f aca="false">B464-C464</f>
        <v>58</v>
      </c>
      <c r="N464" s="1" t="str">
        <f aca="false">IF(M464&gt; Statistics!$B$9, "High", IF(M464&lt; Statistics!$B$10, "Low", "Normal"))</f>
        <v>Normal</v>
      </c>
    </row>
    <row r="465" customFormat="false" ht="12.8" hidden="false" customHeight="false" outlineLevel="0" collapsed="false">
      <c r="A465" s="10" t="n">
        <v>45666.2083333333</v>
      </c>
      <c r="B465" s="5" t="n">
        <v>5957</v>
      </c>
      <c r="C465" s="5" t="n">
        <v>5929.25</v>
      </c>
      <c r="D465" s="5" t="n">
        <v>5944.75</v>
      </c>
      <c r="E465" s="7" t="n">
        <v>113831</v>
      </c>
      <c r="F465" s="8" t="n">
        <f aca="false">LN(D465/D464)</f>
        <v>-0.0024361571188324</v>
      </c>
      <c r="G465" s="1" t="str">
        <f aca="false">TEXT(A465,"ddd")</f>
        <v>Thu</v>
      </c>
      <c r="H465" s="1" t="str">
        <f aca="false">TEXT(A465,"MMM")</f>
        <v>Jan</v>
      </c>
      <c r="I465" s="3" t="n">
        <f aca="false">IF(F465&gt;0,1,IF(F465&lt;0,-1,0))</f>
        <v>-1</v>
      </c>
      <c r="J465" s="1" t="n">
        <f aca="false">IF(I465=I464,J464+1,1)</f>
        <v>1</v>
      </c>
      <c r="K465" s="8" t="str">
        <f aca="false">IF(ABS(F465-Statistics!$B$2)&gt;2*Statistics!$B$4, "STRONG","")</f>
        <v/>
      </c>
      <c r="L465" s="8" t="str">
        <f aca="false">IF(K464="STRONG",F468,"")</f>
        <v/>
      </c>
      <c r="M465" s="9" t="n">
        <f aca="false">B465-C465</f>
        <v>27.75</v>
      </c>
      <c r="N465" s="1" t="str">
        <f aca="false">IF(M465&gt; Statistics!$B$9, "High", IF(M465&lt; Statistics!$B$10, "Low", "Normal"))</f>
        <v>Low</v>
      </c>
    </row>
    <row r="466" customFormat="false" ht="12.8" hidden="false" customHeight="false" outlineLevel="0" collapsed="false">
      <c r="A466" s="10" t="n">
        <v>45667.2083333333</v>
      </c>
      <c r="B466" s="5" t="n">
        <v>5959.25</v>
      </c>
      <c r="C466" s="5" t="n">
        <v>5845.25</v>
      </c>
      <c r="D466" s="5" t="n">
        <v>5866.25</v>
      </c>
      <c r="E466" s="7" t="n">
        <v>2130067</v>
      </c>
      <c r="F466" s="8" t="n">
        <f aca="false">LN(D466/D465)</f>
        <v>-0.0132928889873792</v>
      </c>
      <c r="G466" s="1" t="str">
        <f aca="false">TEXT(A466,"ddd")</f>
        <v>Fri</v>
      </c>
      <c r="H466" s="1" t="str">
        <f aca="false">TEXT(A466,"MMM")</f>
        <v>Jan</v>
      </c>
      <c r="I466" s="3" t="n">
        <f aca="false">IF(F466&gt;0,1,IF(F466&lt;0,-1,0))</f>
        <v>-1</v>
      </c>
      <c r="J466" s="1" t="n">
        <f aca="false">IF(I466=I465,J465+1,1)</f>
        <v>2</v>
      </c>
      <c r="K466" s="8" t="str">
        <f aca="false">IF(ABS(F466-Statistics!$B$2)&gt;2*Statistics!$B$4, "STRONG","")</f>
        <v/>
      </c>
      <c r="L466" s="8" t="str">
        <f aca="false">IF(K465="STRONG",F469,"")</f>
        <v/>
      </c>
      <c r="M466" s="9" t="n">
        <f aca="false">B466-C466</f>
        <v>114</v>
      </c>
      <c r="N466" s="1" t="str">
        <f aca="false">IF(M466&gt; Statistics!$B$9, "High", IF(M466&lt; Statistics!$B$10, "Low", "Normal"))</f>
        <v>High</v>
      </c>
    </row>
    <row r="467" customFormat="false" ht="12.8" hidden="false" customHeight="false" outlineLevel="0" collapsed="false">
      <c r="A467" s="10" t="n">
        <v>45670.2083333333</v>
      </c>
      <c r="B467" s="5" t="n">
        <v>5883.25</v>
      </c>
      <c r="C467" s="5" t="n">
        <v>5809</v>
      </c>
      <c r="D467" s="5" t="n">
        <v>5874.5</v>
      </c>
      <c r="E467" s="7" t="n">
        <v>1755341</v>
      </c>
      <c r="F467" s="8" t="n">
        <f aca="false">LN(D467/D466)</f>
        <v>0.00140536189899978</v>
      </c>
      <c r="G467" s="1" t="str">
        <f aca="false">TEXT(A467,"ddd")</f>
        <v>Mon</v>
      </c>
      <c r="H467" s="1" t="str">
        <f aca="false">TEXT(A467,"MMM")</f>
        <v>Jan</v>
      </c>
      <c r="I467" s="3" t="n">
        <f aca="false">IF(F467&gt;0,1,IF(F467&lt;0,-1,0))</f>
        <v>1</v>
      </c>
      <c r="J467" s="1" t="n">
        <f aca="false">IF(I467=I466,J466+1,1)</f>
        <v>1</v>
      </c>
      <c r="K467" s="8" t="str">
        <f aca="false">IF(ABS(F467-Statistics!$B$2)&gt;2*Statistics!$B$4, "STRONG","")</f>
        <v/>
      </c>
      <c r="L467" s="8" t="str">
        <f aca="false">IF(K466="STRONG",F470,"")</f>
        <v/>
      </c>
      <c r="M467" s="9" t="n">
        <f aca="false">B467-C467</f>
        <v>74.25</v>
      </c>
      <c r="N467" s="1" t="str">
        <f aca="false">IF(M467&gt; Statistics!$B$9, "High", IF(M467&lt; Statistics!$B$10, "Low", "Normal"))</f>
        <v>High</v>
      </c>
    </row>
    <row r="468" customFormat="false" ht="12.8" hidden="false" customHeight="false" outlineLevel="0" collapsed="false">
      <c r="A468" s="10" t="n">
        <v>45671.2083333333</v>
      </c>
      <c r="B468" s="5" t="n">
        <v>5918.5</v>
      </c>
      <c r="C468" s="5" t="n">
        <v>5842.5</v>
      </c>
      <c r="D468" s="5" t="n">
        <v>5882.25</v>
      </c>
      <c r="E468" s="7" t="n">
        <v>1839961</v>
      </c>
      <c r="F468" s="8" t="n">
        <f aca="false">LN(D468/D467)</f>
        <v>0.00131839175325823</v>
      </c>
      <c r="G468" s="1" t="str">
        <f aca="false">TEXT(A468,"ddd")</f>
        <v>Tue</v>
      </c>
      <c r="H468" s="1" t="str">
        <f aca="false">TEXT(A468,"MMM")</f>
        <v>Jan</v>
      </c>
      <c r="I468" s="3" t="n">
        <f aca="false">IF(F468&gt;0,1,IF(F468&lt;0,-1,0))</f>
        <v>1</v>
      </c>
      <c r="J468" s="1" t="n">
        <f aca="false">IF(I468=I467,J467+1,1)</f>
        <v>2</v>
      </c>
      <c r="K468" s="8" t="str">
        <f aca="false">IF(ABS(F468-Statistics!$B$2)&gt;2*Statistics!$B$4, "STRONG","")</f>
        <v/>
      </c>
      <c r="L468" s="8" t="str">
        <f aca="false">IF(K467="STRONG",F471,"")</f>
        <v/>
      </c>
      <c r="M468" s="9" t="n">
        <f aca="false">B468-C468</f>
        <v>76</v>
      </c>
      <c r="N468" s="1" t="str">
        <f aca="false">IF(M468&gt; Statistics!$B$9, "High", IF(M468&lt; Statistics!$B$10, "Low", "Normal"))</f>
        <v>High</v>
      </c>
    </row>
    <row r="469" customFormat="false" ht="12.8" hidden="false" customHeight="false" outlineLevel="0" collapsed="false">
      <c r="A469" s="10" t="n">
        <v>45672.2083333333</v>
      </c>
      <c r="B469" s="5" t="n">
        <v>6001.25</v>
      </c>
      <c r="C469" s="5" t="n">
        <v>5879.5</v>
      </c>
      <c r="D469" s="5" t="n">
        <v>5989</v>
      </c>
      <c r="E469" s="7" t="n">
        <v>1657670</v>
      </c>
      <c r="F469" s="8" t="n">
        <f aca="false">LN(D469/D468)</f>
        <v>0.0179851115035768</v>
      </c>
      <c r="G469" s="1" t="str">
        <f aca="false">TEXT(A469,"ddd")</f>
        <v>Wed</v>
      </c>
      <c r="H469" s="1" t="str">
        <f aca="false">TEXT(A469,"MMM")</f>
        <v>Jan</v>
      </c>
      <c r="I469" s="3" t="n">
        <f aca="false">IF(F469&gt;0,1,IF(F469&lt;0,-1,0))</f>
        <v>1</v>
      </c>
      <c r="J469" s="1" t="n">
        <f aca="false">IF(I469=I468,J468+1,1)</f>
        <v>3</v>
      </c>
      <c r="K469" s="8" t="str">
        <f aca="false">IF(ABS(F469-Statistics!$B$2)&gt;2*Statistics!$B$4, "STRONG","")</f>
        <v>STRONG</v>
      </c>
      <c r="L469" s="8" t="str">
        <f aca="false">IF(K468="STRONG",F472,"")</f>
        <v/>
      </c>
      <c r="M469" s="9" t="n">
        <f aca="false">B469-C469</f>
        <v>121.75</v>
      </c>
      <c r="N469" s="1" t="str">
        <f aca="false">IF(M469&gt; Statistics!$B$9, "High", IF(M469&lt; Statistics!$B$10, "Low", "Normal"))</f>
        <v>High</v>
      </c>
    </row>
    <row r="470" customFormat="false" ht="12.8" hidden="false" customHeight="false" outlineLevel="0" collapsed="false">
      <c r="A470" s="10" t="n">
        <v>45673.2083333333</v>
      </c>
      <c r="B470" s="5" t="n">
        <v>6017.5</v>
      </c>
      <c r="C470" s="5" t="n">
        <v>5961.75</v>
      </c>
      <c r="D470" s="5" t="n">
        <v>5975.5</v>
      </c>
      <c r="E470" s="7" t="n">
        <v>1566439</v>
      </c>
      <c r="F470" s="8" t="n">
        <f aca="false">LN(D470/D469)</f>
        <v>-0.00225667695752675</v>
      </c>
      <c r="G470" s="1" t="str">
        <f aca="false">TEXT(A470,"ddd")</f>
        <v>Thu</v>
      </c>
      <c r="H470" s="1" t="str">
        <f aca="false">TEXT(A470,"MMM")</f>
        <v>Jan</v>
      </c>
      <c r="I470" s="3" t="n">
        <f aca="false">IF(F470&gt;0,1,IF(F470&lt;0,-1,0))</f>
        <v>-1</v>
      </c>
      <c r="J470" s="1" t="n">
        <f aca="false">IF(I470=I469,J469+1,1)</f>
        <v>1</v>
      </c>
      <c r="K470" s="8" t="str">
        <f aca="false">IF(ABS(F470-Statistics!$B$2)&gt;2*Statistics!$B$4, "STRONG","")</f>
        <v/>
      </c>
      <c r="L470" s="8" t="n">
        <f aca="false">IF(K469="STRONG",F473,"")</f>
        <v>0.00594032759336627</v>
      </c>
      <c r="M470" s="9" t="n">
        <f aca="false">B470-C470</f>
        <v>55.75</v>
      </c>
      <c r="N470" s="1" t="str">
        <f aca="false">IF(M470&gt; Statistics!$B$9, "High", IF(M470&lt; Statistics!$B$10, "Low", "Normal"))</f>
        <v>Normal</v>
      </c>
    </row>
    <row r="471" customFormat="false" ht="12.8" hidden="false" customHeight="false" outlineLevel="0" collapsed="false">
      <c r="A471" s="10" t="n">
        <v>45674.2083333333</v>
      </c>
      <c r="B471" s="5" t="n">
        <v>6051.5</v>
      </c>
      <c r="C471" s="5" t="n">
        <v>5968</v>
      </c>
      <c r="D471" s="5" t="n">
        <v>6033.5</v>
      </c>
      <c r="E471" s="7" t="n">
        <v>1417304</v>
      </c>
      <c r="F471" s="8" t="n">
        <f aca="false">LN(D471/D470)</f>
        <v>0.00965949720671977</v>
      </c>
      <c r="G471" s="1" t="str">
        <f aca="false">TEXT(A471,"ddd")</f>
        <v>Fri</v>
      </c>
      <c r="H471" s="1" t="str">
        <f aca="false">TEXT(A471,"MMM")</f>
        <v>Jan</v>
      </c>
      <c r="I471" s="3" t="n">
        <f aca="false">IF(F471&gt;0,1,IF(F471&lt;0,-1,0))</f>
        <v>1</v>
      </c>
      <c r="J471" s="1" t="n">
        <f aca="false">IF(I471=I470,J470+1,1)</f>
        <v>1</v>
      </c>
      <c r="K471" s="8" t="str">
        <f aca="false">IF(ABS(F471-Statistics!$B$2)&gt;2*Statistics!$B$4, "STRONG","")</f>
        <v/>
      </c>
      <c r="L471" s="8" t="str">
        <f aca="false">IF(K470="STRONG",F474,"")</f>
        <v/>
      </c>
      <c r="M471" s="9" t="n">
        <f aca="false">B471-C471</f>
        <v>83.5</v>
      </c>
      <c r="N471" s="1" t="str">
        <f aca="false">IF(M471&gt; Statistics!$B$9, "High", IF(M471&lt; Statistics!$B$10, "Low", "Normal"))</f>
        <v>High</v>
      </c>
    </row>
    <row r="472" customFormat="false" ht="12.8" hidden="false" customHeight="false" outlineLevel="0" collapsed="false">
      <c r="A472" s="10" t="n">
        <v>45678.2083333333</v>
      </c>
      <c r="B472" s="5" t="n">
        <v>6093.25</v>
      </c>
      <c r="C472" s="5" t="n">
        <v>5994.5</v>
      </c>
      <c r="D472" s="5" t="n">
        <v>6084.25</v>
      </c>
      <c r="E472" s="7" t="n">
        <v>1725952</v>
      </c>
      <c r="F472" s="8" t="n">
        <f aca="false">LN(D472/D471)</f>
        <v>0.00837619140854521</v>
      </c>
      <c r="G472" s="1" t="str">
        <f aca="false">TEXT(A472,"ddd")</f>
        <v>Tue</v>
      </c>
      <c r="H472" s="1" t="str">
        <f aca="false">TEXT(A472,"MMM")</f>
        <v>Jan</v>
      </c>
      <c r="I472" s="3" t="n">
        <f aca="false">IF(F472&gt;0,1,IF(F472&lt;0,-1,0))</f>
        <v>1</v>
      </c>
      <c r="J472" s="1" t="n">
        <f aca="false">IF(I472=I471,J471+1,1)</f>
        <v>2</v>
      </c>
      <c r="K472" s="8" t="str">
        <f aca="false">IF(ABS(F472-Statistics!$B$2)&gt;2*Statistics!$B$4, "STRONG","")</f>
        <v/>
      </c>
      <c r="L472" s="8" t="str">
        <f aca="false">IF(K471="STRONG",F475,"")</f>
        <v/>
      </c>
      <c r="M472" s="9" t="n">
        <f aca="false">B472-C472</f>
        <v>98.75</v>
      </c>
      <c r="N472" s="1" t="str">
        <f aca="false">IF(M472&gt; Statistics!$B$9, "High", IF(M472&lt; Statistics!$B$10, "Low", "Normal"))</f>
        <v>High</v>
      </c>
    </row>
    <row r="473" customFormat="false" ht="12.8" hidden="false" customHeight="false" outlineLevel="0" collapsed="false">
      <c r="A473" s="10" t="n">
        <v>45679.2083333333</v>
      </c>
      <c r="B473" s="5" t="n">
        <v>6135.75</v>
      </c>
      <c r="C473" s="5" t="n">
        <v>6087</v>
      </c>
      <c r="D473" s="5" t="n">
        <v>6120.5</v>
      </c>
      <c r="E473" s="7" t="n">
        <v>1249850</v>
      </c>
      <c r="F473" s="8" t="n">
        <f aca="false">LN(D473/D472)</f>
        <v>0.00594032759336627</v>
      </c>
      <c r="G473" s="1" t="str">
        <f aca="false">TEXT(A473,"ddd")</f>
        <v>Wed</v>
      </c>
      <c r="H473" s="1" t="str">
        <f aca="false">TEXT(A473,"MMM")</f>
        <v>Jan</v>
      </c>
      <c r="I473" s="3" t="n">
        <f aca="false">IF(F473&gt;0,1,IF(F473&lt;0,-1,0))</f>
        <v>1</v>
      </c>
      <c r="J473" s="1" t="n">
        <f aca="false">IF(I473=I472,J472+1,1)</f>
        <v>3</v>
      </c>
      <c r="K473" s="8" t="str">
        <f aca="false">IF(ABS(F473-Statistics!$B$2)&gt;2*Statistics!$B$4, "STRONG","")</f>
        <v/>
      </c>
      <c r="L473" s="8" t="str">
        <f aca="false">IF(K472="STRONG",F476,"")</f>
        <v/>
      </c>
      <c r="M473" s="9" t="n">
        <f aca="false">B473-C473</f>
        <v>48.75</v>
      </c>
      <c r="N473" s="1" t="str">
        <f aca="false">IF(M473&gt; Statistics!$B$9, "High", IF(M473&lt; Statistics!$B$10, "Low", "Normal"))</f>
        <v>Normal</v>
      </c>
    </row>
    <row r="474" customFormat="false" ht="12.8" hidden="false" customHeight="false" outlineLevel="0" collapsed="false">
      <c r="A474" s="10" t="n">
        <v>45680.2083333333</v>
      </c>
      <c r="B474" s="5" t="n">
        <v>6154</v>
      </c>
      <c r="C474" s="5" t="n">
        <v>6101.5</v>
      </c>
      <c r="D474" s="5" t="n">
        <v>6152</v>
      </c>
      <c r="E474" s="7" t="n">
        <v>1136009</v>
      </c>
      <c r="F474" s="8" t="n">
        <f aca="false">LN(D474/D473)</f>
        <v>0.00513343966991282</v>
      </c>
      <c r="G474" s="1" t="str">
        <f aca="false">TEXT(A474,"ddd")</f>
        <v>Thu</v>
      </c>
      <c r="H474" s="1" t="str">
        <f aca="false">TEXT(A474,"MMM")</f>
        <v>Jan</v>
      </c>
      <c r="I474" s="3" t="n">
        <f aca="false">IF(F474&gt;0,1,IF(F474&lt;0,-1,0))</f>
        <v>1</v>
      </c>
      <c r="J474" s="1" t="n">
        <f aca="false">IF(I474=I473,J473+1,1)</f>
        <v>4</v>
      </c>
      <c r="K474" s="8" t="str">
        <f aca="false">IF(ABS(F474-Statistics!$B$2)&gt;2*Statistics!$B$4, "STRONG","")</f>
        <v/>
      </c>
      <c r="L474" s="8" t="str">
        <f aca="false">IF(K473="STRONG",F477,"")</f>
        <v/>
      </c>
      <c r="M474" s="9" t="n">
        <f aca="false">B474-C474</f>
        <v>52.5</v>
      </c>
      <c r="N474" s="1" t="str">
        <f aca="false">IF(M474&gt; Statistics!$B$9, "High", IF(M474&lt; Statistics!$B$10, "Low", "Normal"))</f>
        <v>Normal</v>
      </c>
    </row>
    <row r="475" customFormat="false" ht="12.8" hidden="false" customHeight="false" outlineLevel="0" collapsed="false">
      <c r="A475" s="10" t="n">
        <v>45681.2083333333</v>
      </c>
      <c r="B475" s="5" t="n">
        <v>6162.25</v>
      </c>
      <c r="C475" s="5" t="n">
        <v>6122</v>
      </c>
      <c r="D475" s="5" t="n">
        <v>6133.25</v>
      </c>
      <c r="E475" s="7" t="n">
        <v>1254280</v>
      </c>
      <c r="F475" s="8" t="n">
        <f aca="false">LN(D475/D474)</f>
        <v>-0.00305244330533789</v>
      </c>
      <c r="G475" s="1" t="str">
        <f aca="false">TEXT(A475,"ddd")</f>
        <v>Fri</v>
      </c>
      <c r="H475" s="1" t="str">
        <f aca="false">TEXT(A475,"MMM")</f>
        <v>Jan</v>
      </c>
      <c r="I475" s="3" t="n">
        <f aca="false">IF(F475&gt;0,1,IF(F475&lt;0,-1,0))</f>
        <v>-1</v>
      </c>
      <c r="J475" s="1" t="n">
        <f aca="false">IF(I475=I474,J474+1,1)</f>
        <v>1</v>
      </c>
      <c r="K475" s="8" t="str">
        <f aca="false">IF(ABS(F475-Statistics!$B$2)&gt;2*Statistics!$B$4, "STRONG","")</f>
        <v/>
      </c>
      <c r="L475" s="8" t="str">
        <f aca="false">IF(K474="STRONG",F478,"")</f>
        <v/>
      </c>
      <c r="M475" s="9" t="n">
        <f aca="false">B475-C475</f>
        <v>40.25</v>
      </c>
      <c r="N475" s="1" t="str">
        <f aca="false">IF(M475&gt; Statistics!$B$9, "High", IF(M475&lt; Statistics!$B$10, "Low", "Normal"))</f>
        <v>Normal</v>
      </c>
    </row>
    <row r="476" customFormat="false" ht="12.8" hidden="false" customHeight="false" outlineLevel="0" collapsed="false">
      <c r="A476" s="10" t="n">
        <v>45684.2083333333</v>
      </c>
      <c r="B476" s="5" t="n">
        <v>6105.25</v>
      </c>
      <c r="C476" s="5" t="n">
        <v>5948</v>
      </c>
      <c r="D476" s="5" t="n">
        <v>6046.75</v>
      </c>
      <c r="E476" s="7" t="n">
        <v>2385614</v>
      </c>
      <c r="F476" s="8" t="n">
        <f aca="false">LN(D476/D475)</f>
        <v>-0.0142038512761857</v>
      </c>
      <c r="G476" s="1" t="str">
        <f aca="false">TEXT(A476,"ddd")</f>
        <v>Mon</v>
      </c>
      <c r="H476" s="1" t="str">
        <f aca="false">TEXT(A476,"MMM")</f>
        <v>Jan</v>
      </c>
      <c r="I476" s="3" t="n">
        <f aca="false">IF(F476&gt;0,1,IF(F476&lt;0,-1,0))</f>
        <v>-1</v>
      </c>
      <c r="J476" s="1" t="n">
        <f aca="false">IF(I476=I475,J475+1,1)</f>
        <v>2</v>
      </c>
      <c r="K476" s="8" t="str">
        <f aca="false">IF(ABS(F476-Statistics!$B$2)&gt;2*Statistics!$B$4, "STRONG","")</f>
        <v/>
      </c>
      <c r="L476" s="8" t="str">
        <f aca="false">IF(K475="STRONG",F479,"")</f>
        <v/>
      </c>
      <c r="M476" s="9" t="n">
        <f aca="false">B476-C476</f>
        <v>157.25</v>
      </c>
      <c r="N476" s="1" t="str">
        <f aca="false">IF(M476&gt; Statistics!$B$9, "High", IF(M476&lt; Statistics!$B$10, "Low", "Normal"))</f>
        <v>High</v>
      </c>
    </row>
    <row r="477" customFormat="false" ht="12.8" hidden="false" customHeight="false" outlineLevel="0" collapsed="false">
      <c r="A477" s="10" t="n">
        <v>45685.2083333333</v>
      </c>
      <c r="B477" s="5" t="n">
        <v>6105.5</v>
      </c>
      <c r="C477" s="5" t="n">
        <v>6023.5</v>
      </c>
      <c r="D477" s="5" t="n">
        <v>6097</v>
      </c>
      <c r="E477" s="7" t="n">
        <v>1585216</v>
      </c>
      <c r="F477" s="8" t="n">
        <f aca="false">LN(D477/D476)</f>
        <v>0.00827590930385966</v>
      </c>
      <c r="G477" s="1" t="str">
        <f aca="false">TEXT(A477,"ddd")</f>
        <v>Tue</v>
      </c>
      <c r="H477" s="1" t="str">
        <f aca="false">TEXT(A477,"MMM")</f>
        <v>Jan</v>
      </c>
      <c r="I477" s="3" t="n">
        <f aca="false">IF(F477&gt;0,1,IF(F477&lt;0,-1,0))</f>
        <v>1</v>
      </c>
      <c r="J477" s="1" t="n">
        <f aca="false">IF(I477=I476,J476+1,1)</f>
        <v>1</v>
      </c>
      <c r="K477" s="8" t="str">
        <f aca="false">IF(ABS(F477-Statistics!$B$2)&gt;2*Statistics!$B$4, "STRONG","")</f>
        <v/>
      </c>
      <c r="L477" s="8" t="str">
        <f aca="false">IF(K476="STRONG",F480,"")</f>
        <v/>
      </c>
      <c r="M477" s="9" t="n">
        <f aca="false">B477-C477</f>
        <v>82</v>
      </c>
      <c r="N477" s="1" t="str">
        <f aca="false">IF(M477&gt; Statistics!$B$9, "High", IF(M477&lt; Statistics!$B$10, "Low", "Normal"))</f>
        <v>High</v>
      </c>
    </row>
    <row r="478" customFormat="false" ht="12.8" hidden="false" customHeight="false" outlineLevel="0" collapsed="false">
      <c r="A478" s="10" t="n">
        <v>45686.2083333333</v>
      </c>
      <c r="B478" s="5" t="n">
        <v>6111.5</v>
      </c>
      <c r="C478" s="5" t="n">
        <v>6042.25</v>
      </c>
      <c r="D478" s="5" t="n">
        <v>6067.5</v>
      </c>
      <c r="E478" s="7" t="n">
        <v>1552941</v>
      </c>
      <c r="F478" s="8" t="n">
        <f aca="false">LN(D478/D477)</f>
        <v>-0.0048501883070597</v>
      </c>
      <c r="G478" s="1" t="str">
        <f aca="false">TEXT(A478,"ddd")</f>
        <v>Wed</v>
      </c>
      <c r="H478" s="1" t="str">
        <f aca="false">TEXT(A478,"MMM")</f>
        <v>Jan</v>
      </c>
      <c r="I478" s="3" t="n">
        <f aca="false">IF(F478&gt;0,1,IF(F478&lt;0,-1,0))</f>
        <v>-1</v>
      </c>
      <c r="J478" s="1" t="n">
        <f aca="false">IF(I478=I477,J477+1,1)</f>
        <v>1</v>
      </c>
      <c r="K478" s="8" t="str">
        <f aca="false">IF(ABS(F478-Statistics!$B$2)&gt;2*Statistics!$B$4, "STRONG","")</f>
        <v/>
      </c>
      <c r="L478" s="8" t="str">
        <f aca="false">IF(K477="STRONG",F481,"")</f>
        <v/>
      </c>
      <c r="M478" s="9" t="n">
        <f aca="false">B478-C478</f>
        <v>69.25</v>
      </c>
      <c r="N478" s="1" t="str">
        <f aca="false">IF(M478&gt; Statistics!$B$9, "High", IF(M478&lt; Statistics!$B$10, "Low", "Normal"))</f>
        <v>Normal</v>
      </c>
    </row>
    <row r="479" customFormat="false" ht="12.8" hidden="false" customHeight="false" outlineLevel="0" collapsed="false">
      <c r="A479" s="10" t="n">
        <v>45687.2083333333</v>
      </c>
      <c r="B479" s="5" t="n">
        <v>6116.25</v>
      </c>
      <c r="C479" s="5" t="n">
        <v>6056.5</v>
      </c>
      <c r="D479" s="5" t="n">
        <v>6099.25</v>
      </c>
      <c r="E479" s="7" t="n">
        <v>1606753</v>
      </c>
      <c r="F479" s="8" t="n">
        <f aca="false">LN(D479/D478)</f>
        <v>0.00521915418190252</v>
      </c>
      <c r="G479" s="1" t="str">
        <f aca="false">TEXT(A479,"ddd")</f>
        <v>Thu</v>
      </c>
      <c r="H479" s="1" t="str">
        <f aca="false">TEXT(A479,"MMM")</f>
        <v>Jan</v>
      </c>
      <c r="I479" s="3" t="n">
        <f aca="false">IF(F479&gt;0,1,IF(F479&lt;0,-1,0))</f>
        <v>1</v>
      </c>
      <c r="J479" s="1" t="n">
        <f aca="false">IF(I479=I478,J478+1,1)</f>
        <v>1</v>
      </c>
      <c r="K479" s="8" t="str">
        <f aca="false">IF(ABS(F479-Statistics!$B$2)&gt;2*Statistics!$B$4, "STRONG","")</f>
        <v/>
      </c>
      <c r="L479" s="8" t="str">
        <f aca="false">IF(K478="STRONG",F482,"")</f>
        <v/>
      </c>
      <c r="M479" s="9" t="n">
        <f aca="false">B479-C479</f>
        <v>59.75</v>
      </c>
      <c r="N479" s="1" t="str">
        <f aca="false">IF(M479&gt; Statistics!$B$9, "High", IF(M479&lt; Statistics!$B$10, "Low", "Normal"))</f>
        <v>Normal</v>
      </c>
    </row>
    <row r="480" customFormat="false" ht="12.8" hidden="false" customHeight="false" outlineLevel="0" collapsed="false">
      <c r="A480" s="10" t="n">
        <v>45688.2083333333</v>
      </c>
      <c r="B480" s="5" t="n">
        <v>6147.75</v>
      </c>
      <c r="C480" s="5" t="n">
        <v>6057.75</v>
      </c>
      <c r="D480" s="5" t="n">
        <v>6067.25</v>
      </c>
      <c r="E480" s="7" t="n">
        <v>1866467</v>
      </c>
      <c r="F480" s="8" t="n">
        <f aca="false">LN(D480/D479)</f>
        <v>-0.00526035816221278</v>
      </c>
      <c r="G480" s="1" t="str">
        <f aca="false">TEXT(A480,"ddd")</f>
        <v>Fri</v>
      </c>
      <c r="H480" s="1" t="str">
        <f aca="false">TEXT(A480,"MMM")</f>
        <v>Jan</v>
      </c>
      <c r="I480" s="3" t="n">
        <f aca="false">IF(F480&gt;0,1,IF(F480&lt;0,-1,0))</f>
        <v>-1</v>
      </c>
      <c r="J480" s="1" t="n">
        <f aca="false">IF(I480=I479,J479+1,1)</f>
        <v>1</v>
      </c>
      <c r="K480" s="8" t="str">
        <f aca="false">IF(ABS(F480-Statistics!$B$2)&gt;2*Statistics!$B$4, "STRONG","")</f>
        <v/>
      </c>
      <c r="L480" s="8" t="str">
        <f aca="false">IF(K479="STRONG",F483,"")</f>
        <v/>
      </c>
      <c r="M480" s="9" t="n">
        <f aca="false">B480-C480</f>
        <v>90</v>
      </c>
      <c r="N480" s="1" t="str">
        <f aca="false">IF(M480&gt; Statistics!$B$9, "High", IF(M480&lt; Statistics!$B$10, "Low", "Normal"))</f>
        <v>High</v>
      </c>
    </row>
    <row r="481" customFormat="false" ht="12.8" hidden="false" customHeight="false" outlineLevel="0" collapsed="false">
      <c r="A481" s="10" t="n">
        <v>45691.2083333333</v>
      </c>
      <c r="B481" s="5" t="n">
        <v>6062</v>
      </c>
      <c r="C481" s="5" t="n">
        <v>5935.5</v>
      </c>
      <c r="D481" s="5" t="n">
        <v>6022.25</v>
      </c>
      <c r="E481" s="7" t="n">
        <v>2314824</v>
      </c>
      <c r="F481" s="8" t="n">
        <f aca="false">LN(D481/D480)</f>
        <v>-0.00744451099344026</v>
      </c>
      <c r="G481" s="1" t="str">
        <f aca="false">TEXT(A481,"ddd")</f>
        <v>Mon</v>
      </c>
      <c r="H481" s="1" t="str">
        <f aca="false">TEXT(A481,"MMM")</f>
        <v>Feb</v>
      </c>
      <c r="I481" s="3" t="n">
        <f aca="false">IF(F481&gt;0,1,IF(F481&lt;0,-1,0))</f>
        <v>-1</v>
      </c>
      <c r="J481" s="1" t="n">
        <f aca="false">IF(I481=I480,J480+1,1)</f>
        <v>2</v>
      </c>
      <c r="K481" s="8" t="str">
        <f aca="false">IF(ABS(F481-Statistics!$B$2)&gt;2*Statistics!$B$4, "STRONG","")</f>
        <v/>
      </c>
      <c r="L481" s="8" t="str">
        <f aca="false">IF(K480="STRONG",F484,"")</f>
        <v/>
      </c>
      <c r="M481" s="9" t="n">
        <f aca="false">B481-C481</f>
        <v>126.5</v>
      </c>
      <c r="N481" s="1" t="str">
        <f aca="false">IF(M481&gt; Statistics!$B$9, "High", IF(M481&lt; Statistics!$B$10, "Low", "Normal"))</f>
        <v>High</v>
      </c>
    </row>
    <row r="482" customFormat="false" ht="12.8" hidden="false" customHeight="false" outlineLevel="0" collapsed="false">
      <c r="A482" s="10" t="n">
        <v>45692.2083333333</v>
      </c>
      <c r="B482" s="5" t="n">
        <v>6069</v>
      </c>
      <c r="C482" s="5" t="n">
        <v>5987</v>
      </c>
      <c r="D482" s="5" t="n">
        <v>6063</v>
      </c>
      <c r="E482" s="7" t="n">
        <v>1333376</v>
      </c>
      <c r="F482" s="8" t="n">
        <f aca="false">LN(D482/D481)</f>
        <v>0.00674378344472482</v>
      </c>
      <c r="G482" s="1" t="str">
        <f aca="false">TEXT(A482,"ddd")</f>
        <v>Tue</v>
      </c>
      <c r="H482" s="1" t="str">
        <f aca="false">TEXT(A482,"MMM")</f>
        <v>Feb</v>
      </c>
      <c r="I482" s="3" t="n">
        <f aca="false">IF(F482&gt;0,1,IF(F482&lt;0,-1,0))</f>
        <v>1</v>
      </c>
      <c r="J482" s="1" t="n">
        <f aca="false">IF(I482=I481,J481+1,1)</f>
        <v>1</v>
      </c>
      <c r="K482" s="8" t="str">
        <f aca="false">IF(ABS(F482-Statistics!$B$2)&gt;2*Statistics!$B$4, "STRONG","")</f>
        <v/>
      </c>
      <c r="L482" s="8" t="str">
        <f aca="false">IF(K481="STRONG",F485,"")</f>
        <v/>
      </c>
      <c r="M482" s="9" t="n">
        <f aca="false">B482-C482</f>
        <v>82</v>
      </c>
      <c r="N482" s="1" t="str">
        <f aca="false">IF(M482&gt; Statistics!$B$9, "High", IF(M482&lt; Statistics!$B$10, "Low", "Normal"))</f>
        <v>High</v>
      </c>
    </row>
    <row r="483" customFormat="false" ht="12.8" hidden="false" customHeight="false" outlineLevel="0" collapsed="false">
      <c r="A483" s="10" t="n">
        <v>45693.2083333333</v>
      </c>
      <c r="B483" s="5" t="n">
        <v>6092</v>
      </c>
      <c r="C483" s="5" t="n">
        <v>6020.25</v>
      </c>
      <c r="D483" s="5" t="n">
        <v>6086.5</v>
      </c>
      <c r="E483" s="7" t="n">
        <v>1216433</v>
      </c>
      <c r="F483" s="8" t="n">
        <f aca="false">LN(D483/D482)</f>
        <v>0.00386847677792033</v>
      </c>
      <c r="G483" s="1" t="str">
        <f aca="false">TEXT(A483,"ddd")</f>
        <v>Wed</v>
      </c>
      <c r="H483" s="1" t="str">
        <f aca="false">TEXT(A483,"MMM")</f>
        <v>Feb</v>
      </c>
      <c r="I483" s="3" t="n">
        <f aca="false">IF(F483&gt;0,1,IF(F483&lt;0,-1,0))</f>
        <v>1</v>
      </c>
      <c r="J483" s="1" t="n">
        <f aca="false">IF(I483=I482,J482+1,1)</f>
        <v>2</v>
      </c>
      <c r="K483" s="8" t="str">
        <f aca="false">IF(ABS(F483-Statistics!$B$2)&gt;2*Statistics!$B$4, "STRONG","")</f>
        <v/>
      </c>
      <c r="L483" s="8" t="str">
        <f aca="false">IF(K482="STRONG",F486,"")</f>
        <v/>
      </c>
      <c r="M483" s="9" t="n">
        <f aca="false">B483-C483</f>
        <v>71.75</v>
      </c>
      <c r="N483" s="1" t="str">
        <f aca="false">IF(M483&gt; Statistics!$B$9, "High", IF(M483&lt; Statistics!$B$10, "Low", "Normal"))</f>
        <v>Normal</v>
      </c>
    </row>
    <row r="484" customFormat="false" ht="12.8" hidden="false" customHeight="false" outlineLevel="0" collapsed="false">
      <c r="A484" s="10" t="n">
        <v>45694.2083333333</v>
      </c>
      <c r="B484" s="5" t="n">
        <v>6108.5</v>
      </c>
      <c r="C484" s="5" t="n">
        <v>6070</v>
      </c>
      <c r="D484" s="5" t="n">
        <v>6106</v>
      </c>
      <c r="E484" s="7" t="n">
        <v>1179112</v>
      </c>
      <c r="F484" s="8" t="n">
        <f aca="false">LN(D484/D483)</f>
        <v>0.00319869044517206</v>
      </c>
      <c r="G484" s="1" t="str">
        <f aca="false">TEXT(A484,"ddd")</f>
        <v>Thu</v>
      </c>
      <c r="H484" s="1" t="str">
        <f aca="false">TEXT(A484,"MMM")</f>
        <v>Feb</v>
      </c>
      <c r="I484" s="3" t="n">
        <f aca="false">IF(F484&gt;0,1,IF(F484&lt;0,-1,0))</f>
        <v>1</v>
      </c>
      <c r="J484" s="1" t="n">
        <f aca="false">IF(I484=I483,J483+1,1)</f>
        <v>3</v>
      </c>
      <c r="K484" s="8" t="str">
        <f aca="false">IF(ABS(F484-Statistics!$B$2)&gt;2*Statistics!$B$4, "STRONG","")</f>
        <v/>
      </c>
      <c r="L484" s="8" t="str">
        <f aca="false">IF(K483="STRONG",F487,"")</f>
        <v/>
      </c>
      <c r="M484" s="9" t="n">
        <f aca="false">B484-C484</f>
        <v>38.5</v>
      </c>
      <c r="N484" s="1" t="str">
        <f aca="false">IF(M484&gt; Statistics!$B$9, "High", IF(M484&lt; Statistics!$B$10, "Low", "Normal"))</f>
        <v>Normal</v>
      </c>
    </row>
    <row r="485" customFormat="false" ht="12.8" hidden="false" customHeight="false" outlineLevel="0" collapsed="false">
      <c r="A485" s="10" t="n">
        <v>45695.2083333333</v>
      </c>
      <c r="B485" s="5" t="n">
        <v>6123.25</v>
      </c>
      <c r="C485" s="5" t="n">
        <v>6041.25</v>
      </c>
      <c r="D485" s="5" t="n">
        <v>6049.5</v>
      </c>
      <c r="E485" s="7" t="n">
        <v>1683475</v>
      </c>
      <c r="F485" s="8" t="n">
        <f aca="false">LN(D485/D484)</f>
        <v>-0.0092962703132906</v>
      </c>
      <c r="G485" s="1" t="str">
        <f aca="false">TEXT(A485,"ddd")</f>
        <v>Fri</v>
      </c>
      <c r="H485" s="1" t="str">
        <f aca="false">TEXT(A485,"MMM")</f>
        <v>Feb</v>
      </c>
      <c r="I485" s="3" t="n">
        <f aca="false">IF(F485&gt;0,1,IF(F485&lt;0,-1,0))</f>
        <v>-1</v>
      </c>
      <c r="J485" s="1" t="n">
        <f aca="false">IF(I485=I484,J484+1,1)</f>
        <v>1</v>
      </c>
      <c r="K485" s="8" t="str">
        <f aca="false">IF(ABS(F485-Statistics!$B$2)&gt;2*Statistics!$B$4, "STRONG","")</f>
        <v/>
      </c>
      <c r="L485" s="8" t="str">
        <f aca="false">IF(K484="STRONG",F488,"")</f>
        <v/>
      </c>
      <c r="M485" s="9" t="n">
        <f aca="false">B485-C485</f>
        <v>82</v>
      </c>
      <c r="N485" s="1" t="str">
        <f aca="false">IF(M485&gt; Statistics!$B$9, "High", IF(M485&lt; Statistics!$B$10, "Low", "Normal"))</f>
        <v>High</v>
      </c>
    </row>
    <row r="486" customFormat="false" ht="12.8" hidden="false" customHeight="false" outlineLevel="0" collapsed="false">
      <c r="A486" s="10" t="n">
        <v>45698.2083333333</v>
      </c>
      <c r="B486" s="5" t="n">
        <v>6096</v>
      </c>
      <c r="C486" s="5" t="n">
        <v>6014</v>
      </c>
      <c r="D486" s="5" t="n">
        <v>6088.75</v>
      </c>
      <c r="E486" s="7" t="n">
        <v>1005560</v>
      </c>
      <c r="F486" s="8" t="n">
        <f aca="false">LN(D486/D485)</f>
        <v>0.00646718213921984</v>
      </c>
      <c r="G486" s="1" t="str">
        <f aca="false">TEXT(A486,"ddd")</f>
        <v>Mon</v>
      </c>
      <c r="H486" s="1" t="str">
        <f aca="false">TEXT(A486,"MMM")</f>
        <v>Feb</v>
      </c>
      <c r="I486" s="3" t="n">
        <f aca="false">IF(F486&gt;0,1,IF(F486&lt;0,-1,0))</f>
        <v>1</v>
      </c>
      <c r="J486" s="1" t="n">
        <f aca="false">IF(I486=I485,J485+1,1)</f>
        <v>1</v>
      </c>
      <c r="K486" s="8" t="str">
        <f aca="false">IF(ABS(F486-Statistics!$B$2)&gt;2*Statistics!$B$4, "STRONG","")</f>
        <v/>
      </c>
      <c r="L486" s="8" t="str">
        <f aca="false">IF(K485="STRONG",F489,"")</f>
        <v/>
      </c>
      <c r="M486" s="9" t="n">
        <f aca="false">B486-C486</f>
        <v>82</v>
      </c>
      <c r="N486" s="1" t="str">
        <f aca="false">IF(M486&gt; Statistics!$B$9, "High", IF(M486&lt; Statistics!$B$10, "Low", "Normal"))</f>
        <v>High</v>
      </c>
    </row>
    <row r="487" customFormat="false" ht="12.8" hidden="false" customHeight="false" outlineLevel="0" collapsed="false">
      <c r="A487" s="10" t="n">
        <v>45699.2083333333</v>
      </c>
      <c r="B487" s="5" t="n">
        <v>6098.75</v>
      </c>
      <c r="C487" s="5" t="n">
        <v>6057.75</v>
      </c>
      <c r="D487" s="5" t="n">
        <v>6092.25</v>
      </c>
      <c r="E487" s="7" t="n">
        <v>1017366</v>
      </c>
      <c r="F487" s="8" t="n">
        <f aca="false">LN(D487/D486)</f>
        <v>0.000574665478420431</v>
      </c>
      <c r="G487" s="1" t="str">
        <f aca="false">TEXT(A487,"ddd")</f>
        <v>Tue</v>
      </c>
      <c r="H487" s="1" t="str">
        <f aca="false">TEXT(A487,"MMM")</f>
        <v>Feb</v>
      </c>
      <c r="I487" s="3" t="n">
        <f aca="false">IF(F487&gt;0,1,IF(F487&lt;0,-1,0))</f>
        <v>1</v>
      </c>
      <c r="J487" s="1" t="n">
        <f aca="false">IF(I487=I486,J486+1,1)</f>
        <v>2</v>
      </c>
      <c r="K487" s="8" t="str">
        <f aca="false">IF(ABS(F487-Statistics!$B$2)&gt;2*Statistics!$B$4, "STRONG","")</f>
        <v/>
      </c>
      <c r="L487" s="8" t="str">
        <f aca="false">IF(K486="STRONG",F490,"")</f>
        <v/>
      </c>
      <c r="M487" s="9" t="n">
        <f aca="false">B487-C487</f>
        <v>41</v>
      </c>
      <c r="N487" s="1" t="str">
        <f aca="false">IF(M487&gt; Statistics!$B$9, "High", IF(M487&lt; Statistics!$B$10, "Low", "Normal"))</f>
        <v>Normal</v>
      </c>
    </row>
    <row r="488" customFormat="false" ht="12.8" hidden="false" customHeight="false" outlineLevel="0" collapsed="false">
      <c r="A488" s="10" t="n">
        <v>45700.2083333333</v>
      </c>
      <c r="B488" s="5" t="n">
        <v>6098</v>
      </c>
      <c r="C488" s="5" t="n">
        <v>6020.75</v>
      </c>
      <c r="D488" s="5" t="n">
        <v>6072.75</v>
      </c>
      <c r="E488" s="7" t="n">
        <v>1558395</v>
      </c>
      <c r="F488" s="8" t="n">
        <f aca="false">LN(D488/D487)</f>
        <v>-0.00320592136483948</v>
      </c>
      <c r="G488" s="1" t="str">
        <f aca="false">TEXT(A488,"ddd")</f>
        <v>Wed</v>
      </c>
      <c r="H488" s="1" t="str">
        <f aca="false">TEXT(A488,"MMM")</f>
        <v>Feb</v>
      </c>
      <c r="I488" s="3" t="n">
        <f aca="false">IF(F488&gt;0,1,IF(F488&lt;0,-1,0))</f>
        <v>-1</v>
      </c>
      <c r="J488" s="1" t="n">
        <f aca="false">IF(I488=I487,J487+1,1)</f>
        <v>1</v>
      </c>
      <c r="K488" s="8" t="str">
        <f aca="false">IF(ABS(F488-Statistics!$B$2)&gt;2*Statistics!$B$4, "STRONG","")</f>
        <v/>
      </c>
      <c r="L488" s="8" t="str">
        <f aca="false">IF(K487="STRONG",F491,"")</f>
        <v/>
      </c>
      <c r="M488" s="9" t="n">
        <f aca="false">B488-C488</f>
        <v>77.25</v>
      </c>
      <c r="N488" s="1" t="str">
        <f aca="false">IF(M488&gt; Statistics!$B$9, "High", IF(M488&lt; Statistics!$B$10, "Low", "Normal"))</f>
        <v>High</v>
      </c>
    </row>
    <row r="489" customFormat="false" ht="12.8" hidden="false" customHeight="false" outlineLevel="0" collapsed="false">
      <c r="A489" s="10" t="n">
        <v>45701.2083333333</v>
      </c>
      <c r="B489" s="5" t="n">
        <v>6138</v>
      </c>
      <c r="C489" s="5" t="n">
        <v>6053.5</v>
      </c>
      <c r="D489" s="5" t="n">
        <v>6135.25</v>
      </c>
      <c r="E489" s="7" t="n">
        <v>1523953</v>
      </c>
      <c r="F489" s="8" t="n">
        <f aca="false">LN(D489/D488)</f>
        <v>0.0102392768766791</v>
      </c>
      <c r="G489" s="1" t="str">
        <f aca="false">TEXT(A489,"ddd")</f>
        <v>Thu</v>
      </c>
      <c r="H489" s="1" t="str">
        <f aca="false">TEXT(A489,"MMM")</f>
        <v>Feb</v>
      </c>
      <c r="I489" s="3" t="n">
        <f aca="false">IF(F489&gt;0,1,IF(F489&lt;0,-1,0))</f>
        <v>1</v>
      </c>
      <c r="J489" s="1" t="n">
        <f aca="false">IF(I489=I488,J488+1,1)</f>
        <v>1</v>
      </c>
      <c r="K489" s="8" t="str">
        <f aca="false">IF(ABS(F489-Statistics!$B$2)&gt;2*Statistics!$B$4, "STRONG","")</f>
        <v/>
      </c>
      <c r="L489" s="8" t="str">
        <f aca="false">IF(K488="STRONG",F492,"")</f>
        <v/>
      </c>
      <c r="M489" s="9" t="n">
        <f aca="false">B489-C489</f>
        <v>84.5</v>
      </c>
      <c r="N489" s="1" t="str">
        <f aca="false">IF(M489&gt; Statistics!$B$9, "High", IF(M489&lt; Statistics!$B$10, "Low", "Normal"))</f>
        <v>High</v>
      </c>
    </row>
    <row r="490" customFormat="false" ht="12.8" hidden="false" customHeight="false" outlineLevel="0" collapsed="false">
      <c r="A490" s="10" t="n">
        <v>45702.2083333333</v>
      </c>
      <c r="B490" s="5" t="n">
        <v>6146.75</v>
      </c>
      <c r="C490" s="5" t="n">
        <v>6121.25</v>
      </c>
      <c r="D490" s="5" t="n">
        <v>6132</v>
      </c>
      <c r="E490" s="7" t="n">
        <v>1018370</v>
      </c>
      <c r="F490" s="8" t="n">
        <f aca="false">LN(D490/D489)</f>
        <v>-0.00052986611930773</v>
      </c>
      <c r="G490" s="1" t="str">
        <f aca="false">TEXT(A490,"ddd")</f>
        <v>Fri</v>
      </c>
      <c r="H490" s="1" t="str">
        <f aca="false">TEXT(A490,"MMM")</f>
        <v>Feb</v>
      </c>
      <c r="I490" s="3" t="n">
        <f aca="false">IF(F490&gt;0,1,IF(F490&lt;0,-1,0))</f>
        <v>-1</v>
      </c>
      <c r="J490" s="1" t="n">
        <f aca="false">IF(I490=I489,J489+1,1)</f>
        <v>1</v>
      </c>
      <c r="K490" s="8" t="str">
        <f aca="false">IF(ABS(F490-Statistics!$B$2)&gt;2*Statistics!$B$4, "STRONG","")</f>
        <v/>
      </c>
      <c r="L490" s="8" t="str">
        <f aca="false">IF(K489="STRONG",F493,"")</f>
        <v/>
      </c>
      <c r="M490" s="9" t="n">
        <f aca="false">B490-C490</f>
        <v>25.5</v>
      </c>
      <c r="N490" s="1" t="str">
        <f aca="false">IF(M490&gt; Statistics!$B$9, "High", IF(M490&lt; Statistics!$B$10, "Low", "Normal"))</f>
        <v>Low</v>
      </c>
    </row>
    <row r="491" customFormat="false" ht="12.8" hidden="false" customHeight="false" outlineLevel="0" collapsed="false">
      <c r="A491" s="10" t="n">
        <v>45706.2083333333</v>
      </c>
      <c r="B491" s="5" t="n">
        <v>6157.75</v>
      </c>
      <c r="C491" s="5" t="n">
        <v>6118.25</v>
      </c>
      <c r="D491" s="5" t="n">
        <v>6146.75</v>
      </c>
      <c r="E491" s="7" t="n">
        <v>1200599</v>
      </c>
      <c r="F491" s="8" t="n">
        <f aca="false">LN(D491/D490)</f>
        <v>0.00240252584259963</v>
      </c>
      <c r="G491" s="1" t="str">
        <f aca="false">TEXT(A491,"ddd")</f>
        <v>Tue</v>
      </c>
      <c r="H491" s="1" t="str">
        <f aca="false">TEXT(A491,"MMM")</f>
        <v>Feb</v>
      </c>
      <c r="I491" s="3" t="n">
        <f aca="false">IF(F491&gt;0,1,IF(F491&lt;0,-1,0))</f>
        <v>1</v>
      </c>
      <c r="J491" s="1" t="n">
        <f aca="false">IF(I491=I490,J490+1,1)</f>
        <v>1</v>
      </c>
      <c r="K491" s="8" t="str">
        <f aca="false">IF(ABS(F491-Statistics!$B$2)&gt;2*Statistics!$B$4, "STRONG","")</f>
        <v/>
      </c>
      <c r="L491" s="8" t="str">
        <f aca="false">IF(K490="STRONG",F494,"")</f>
        <v/>
      </c>
      <c r="M491" s="9" t="n">
        <f aca="false">B491-C491</f>
        <v>39.5</v>
      </c>
      <c r="N491" s="1" t="str">
        <f aca="false">IF(M491&gt; Statistics!$B$9, "High", IF(M491&lt; Statistics!$B$10, "Low", "Normal"))</f>
        <v>Normal</v>
      </c>
    </row>
    <row r="492" customFormat="false" ht="12.8" hidden="false" customHeight="false" outlineLevel="0" collapsed="false">
      <c r="A492" s="10" t="n">
        <v>45707.2083333333</v>
      </c>
      <c r="B492" s="5" t="n">
        <v>6166.5</v>
      </c>
      <c r="C492" s="5" t="n">
        <v>6129.25</v>
      </c>
      <c r="D492" s="5" t="n">
        <v>6163</v>
      </c>
      <c r="E492" s="7" t="n">
        <v>1078997</v>
      </c>
      <c r="F492" s="8" t="n">
        <f aca="false">LN(D492/D491)</f>
        <v>0.0026401851279388</v>
      </c>
      <c r="G492" s="1" t="str">
        <f aca="false">TEXT(A492,"ddd")</f>
        <v>Wed</v>
      </c>
      <c r="H492" s="1" t="str">
        <f aca="false">TEXT(A492,"MMM")</f>
        <v>Feb</v>
      </c>
      <c r="I492" s="3" t="n">
        <f aca="false">IF(F492&gt;0,1,IF(F492&lt;0,-1,0))</f>
        <v>1</v>
      </c>
      <c r="J492" s="1" t="n">
        <f aca="false">IF(I492=I491,J491+1,1)</f>
        <v>2</v>
      </c>
      <c r="K492" s="8" t="str">
        <f aca="false">IF(ABS(F492-Statistics!$B$2)&gt;2*Statistics!$B$4, "STRONG","")</f>
        <v/>
      </c>
      <c r="L492" s="8" t="str">
        <f aca="false">IF(K491="STRONG",F495,"")</f>
        <v/>
      </c>
      <c r="M492" s="9" t="n">
        <f aca="false">B492-C492</f>
        <v>37.25</v>
      </c>
      <c r="N492" s="1" t="str">
        <f aca="false">IF(M492&gt; Statistics!$B$9, "High", IF(M492&lt; Statistics!$B$10, "Low", "Normal"))</f>
        <v>Low</v>
      </c>
    </row>
    <row r="493" customFormat="false" ht="12.8" hidden="false" customHeight="false" outlineLevel="0" collapsed="false">
      <c r="A493" s="10" t="n">
        <v>45708.2083333333</v>
      </c>
      <c r="B493" s="5" t="n">
        <v>6159.5</v>
      </c>
      <c r="C493" s="5" t="n">
        <v>6102.75</v>
      </c>
      <c r="D493" s="5" t="n">
        <v>6136.5</v>
      </c>
      <c r="E493" s="7" t="n">
        <v>1405343</v>
      </c>
      <c r="F493" s="8" t="n">
        <f aca="false">LN(D493/D492)</f>
        <v>-0.00430912492468021</v>
      </c>
      <c r="G493" s="1" t="str">
        <f aca="false">TEXT(A493,"ddd")</f>
        <v>Thu</v>
      </c>
      <c r="H493" s="1" t="str">
        <f aca="false">TEXT(A493,"MMM")</f>
        <v>Feb</v>
      </c>
      <c r="I493" s="3" t="n">
        <f aca="false">IF(F493&gt;0,1,IF(F493&lt;0,-1,0))</f>
        <v>-1</v>
      </c>
      <c r="J493" s="1" t="n">
        <f aca="false">IF(I493=I492,J492+1,1)</f>
        <v>1</v>
      </c>
      <c r="K493" s="8" t="str">
        <f aca="false">IF(ABS(F493-Statistics!$B$2)&gt;2*Statistics!$B$4, "STRONG","")</f>
        <v/>
      </c>
      <c r="L493" s="8" t="str">
        <f aca="false">IF(K492="STRONG",F496,"")</f>
        <v/>
      </c>
      <c r="M493" s="9" t="n">
        <f aca="false">B493-C493</f>
        <v>56.75</v>
      </c>
      <c r="N493" s="1" t="str">
        <f aca="false">IF(M493&gt; Statistics!$B$9, "High", IF(M493&lt; Statistics!$B$10, "Low", "Normal"))</f>
        <v>Normal</v>
      </c>
    </row>
    <row r="494" customFormat="false" ht="12.8" hidden="false" customHeight="false" outlineLevel="0" collapsed="false">
      <c r="A494" s="10" t="n">
        <v>45709.2083333333</v>
      </c>
      <c r="B494" s="5" t="n">
        <v>6142.5</v>
      </c>
      <c r="C494" s="5" t="n">
        <v>6024.5</v>
      </c>
      <c r="D494" s="5" t="n">
        <v>6029</v>
      </c>
      <c r="E494" s="7" t="n">
        <v>1940563</v>
      </c>
      <c r="F494" s="8" t="n">
        <f aca="false">LN(D494/D493)</f>
        <v>-0.0176733875481573</v>
      </c>
      <c r="G494" s="1" t="str">
        <f aca="false">TEXT(A494,"ddd")</f>
        <v>Fri</v>
      </c>
      <c r="H494" s="1" t="str">
        <f aca="false">TEXT(A494,"MMM")</f>
        <v>Feb</v>
      </c>
      <c r="I494" s="3" t="n">
        <f aca="false">IF(F494&gt;0,1,IF(F494&lt;0,-1,0))</f>
        <v>-1</v>
      </c>
      <c r="J494" s="1" t="n">
        <f aca="false">IF(I494=I493,J493+1,1)</f>
        <v>2</v>
      </c>
      <c r="K494" s="8" t="str">
        <f aca="false">IF(ABS(F494-Statistics!$B$2)&gt;2*Statistics!$B$4, "STRONG","")</f>
        <v>STRONG</v>
      </c>
      <c r="L494" s="8" t="str">
        <f aca="false">IF(K493="STRONG",F497,"")</f>
        <v/>
      </c>
      <c r="M494" s="9" t="n">
        <f aca="false">B494-C494</f>
        <v>118</v>
      </c>
      <c r="N494" s="1" t="str">
        <f aca="false">IF(M494&gt; Statistics!$B$9, "High", IF(M494&lt; Statistics!$B$10, "Low", "Normal"))</f>
        <v>High</v>
      </c>
    </row>
    <row r="495" customFormat="false" ht="12.8" hidden="false" customHeight="false" outlineLevel="0" collapsed="false">
      <c r="A495" s="10" t="n">
        <v>45712.2083333333</v>
      </c>
      <c r="B495" s="5" t="n">
        <v>6067.5</v>
      </c>
      <c r="C495" s="5" t="n">
        <v>5994.5</v>
      </c>
      <c r="D495" s="5" t="n">
        <v>6000.75</v>
      </c>
      <c r="E495" s="7" t="n">
        <v>1797847</v>
      </c>
      <c r="F495" s="8" t="n">
        <f aca="false">LN(D495/D494)</f>
        <v>-0.00469669809106252</v>
      </c>
      <c r="G495" s="1" t="str">
        <f aca="false">TEXT(A495,"ddd")</f>
        <v>Mon</v>
      </c>
      <c r="H495" s="1" t="str">
        <f aca="false">TEXT(A495,"MMM")</f>
        <v>Feb</v>
      </c>
      <c r="I495" s="3" t="n">
        <f aca="false">IF(F495&gt;0,1,IF(F495&lt;0,-1,0))</f>
        <v>-1</v>
      </c>
      <c r="J495" s="1" t="n">
        <f aca="false">IF(I495=I494,J494+1,1)</f>
        <v>3</v>
      </c>
      <c r="K495" s="8" t="str">
        <f aca="false">IF(ABS(F495-Statistics!$B$2)&gt;2*Statistics!$B$4, "STRONG","")</f>
        <v/>
      </c>
      <c r="L495" s="8" t="n">
        <f aca="false">IF(K494="STRONG",F498,"")</f>
        <v>-0.0159537442984569</v>
      </c>
      <c r="M495" s="9" t="n">
        <f aca="false">B495-C495</f>
        <v>73</v>
      </c>
      <c r="N495" s="1" t="str">
        <f aca="false">IF(M495&gt; Statistics!$B$9, "High", IF(M495&lt; Statistics!$B$10, "Low", "Normal"))</f>
        <v>High</v>
      </c>
    </row>
    <row r="496" customFormat="false" ht="12.8" hidden="false" customHeight="false" outlineLevel="0" collapsed="false">
      <c r="A496" s="10" t="n">
        <v>45713.2083333333</v>
      </c>
      <c r="B496" s="5" t="n">
        <v>6016</v>
      </c>
      <c r="C496" s="5" t="n">
        <v>5924</v>
      </c>
      <c r="D496" s="5" t="n">
        <v>5970</v>
      </c>
      <c r="E496" s="7" t="n">
        <v>2215332</v>
      </c>
      <c r="F496" s="8" t="n">
        <f aca="false">LN(D496/D495)</f>
        <v>-0.00513753401169521</v>
      </c>
      <c r="G496" s="1" t="str">
        <f aca="false">TEXT(A496,"ddd")</f>
        <v>Tue</v>
      </c>
      <c r="H496" s="1" t="str">
        <f aca="false">TEXT(A496,"MMM")</f>
        <v>Feb</v>
      </c>
      <c r="I496" s="3" t="n">
        <f aca="false">IF(F496&gt;0,1,IF(F496&lt;0,-1,0))</f>
        <v>-1</v>
      </c>
      <c r="J496" s="1" t="n">
        <f aca="false">IF(I496=I495,J495+1,1)</f>
        <v>4</v>
      </c>
      <c r="K496" s="8" t="str">
        <f aca="false">IF(ABS(F496-Statistics!$B$2)&gt;2*Statistics!$B$4, "STRONG","")</f>
        <v/>
      </c>
      <c r="L496" s="8" t="str">
        <f aca="false">IF(K495="STRONG",F499,"")</f>
        <v/>
      </c>
      <c r="M496" s="9" t="n">
        <f aca="false">B496-C496</f>
        <v>92</v>
      </c>
      <c r="N496" s="1" t="str">
        <f aca="false">IF(M496&gt; Statistics!$B$9, "High", IF(M496&lt; Statistics!$B$10, "Low", "Normal"))</f>
        <v>High</v>
      </c>
    </row>
    <row r="497" customFormat="false" ht="12.8" hidden="false" customHeight="false" outlineLevel="0" collapsed="false">
      <c r="A497" s="10" t="n">
        <v>45714.2083333333</v>
      </c>
      <c r="B497" s="5" t="n">
        <v>6023.75</v>
      </c>
      <c r="C497" s="5" t="n">
        <v>5945.5</v>
      </c>
      <c r="D497" s="5" t="n">
        <v>5970.75</v>
      </c>
      <c r="E497" s="7" t="n">
        <v>1901306</v>
      </c>
      <c r="F497" s="8" t="n">
        <f aca="false">LN(D497/D496)</f>
        <v>0.000125620250149579</v>
      </c>
      <c r="G497" s="1" t="str">
        <f aca="false">TEXT(A497,"ddd")</f>
        <v>Wed</v>
      </c>
      <c r="H497" s="1" t="str">
        <f aca="false">TEXT(A497,"MMM")</f>
        <v>Feb</v>
      </c>
      <c r="I497" s="3" t="n">
        <f aca="false">IF(F497&gt;0,1,IF(F497&lt;0,-1,0))</f>
        <v>1</v>
      </c>
      <c r="J497" s="1" t="n">
        <f aca="false">IF(I497=I496,J496+1,1)</f>
        <v>1</v>
      </c>
      <c r="K497" s="8" t="str">
        <f aca="false">IF(ABS(F497-Statistics!$B$2)&gt;2*Statistics!$B$4, "STRONG","")</f>
        <v/>
      </c>
      <c r="L497" s="8" t="str">
        <f aca="false">IF(K496="STRONG",F500,"")</f>
        <v/>
      </c>
      <c r="M497" s="9" t="n">
        <f aca="false">B497-C497</f>
        <v>78.25</v>
      </c>
      <c r="N497" s="1" t="str">
        <f aca="false">IF(M497&gt; Statistics!$B$9, "High", IF(M497&lt; Statistics!$B$10, "Low", "Normal"))</f>
        <v>High</v>
      </c>
    </row>
    <row r="498" customFormat="false" ht="12.8" hidden="false" customHeight="false" outlineLevel="0" collapsed="false">
      <c r="A498" s="10" t="n">
        <v>45715.2083333333</v>
      </c>
      <c r="B498" s="5" t="n">
        <v>6014.5</v>
      </c>
      <c r="C498" s="5" t="n">
        <v>5873</v>
      </c>
      <c r="D498" s="5" t="n">
        <v>5876.25</v>
      </c>
      <c r="E498" s="7" t="n">
        <v>2579895</v>
      </c>
      <c r="F498" s="8" t="n">
        <f aca="false">LN(D498/D497)</f>
        <v>-0.0159537442984569</v>
      </c>
      <c r="G498" s="1" t="str">
        <f aca="false">TEXT(A498,"ddd")</f>
        <v>Thu</v>
      </c>
      <c r="H498" s="1" t="str">
        <f aca="false">TEXT(A498,"MMM")</f>
        <v>Feb</v>
      </c>
      <c r="I498" s="3" t="n">
        <f aca="false">IF(F498&gt;0,1,IF(F498&lt;0,-1,0))</f>
        <v>-1</v>
      </c>
      <c r="J498" s="1" t="n">
        <f aca="false">IF(I498=I497,J497+1,1)</f>
        <v>1</v>
      </c>
      <c r="K498" s="8" t="str">
        <f aca="false">IF(ABS(F498-Statistics!$B$2)&gt;2*Statistics!$B$4, "STRONG","")</f>
        <v>STRONG</v>
      </c>
      <c r="L498" s="8" t="str">
        <f aca="false">IF(K497="STRONG",F501,"")</f>
        <v/>
      </c>
      <c r="M498" s="9" t="n">
        <f aca="false">B498-C498</f>
        <v>141.5</v>
      </c>
      <c r="N498" s="1" t="str">
        <f aca="false">IF(M498&gt; Statistics!$B$9, "High", IF(M498&lt; Statistics!$B$10, "Low", "Normal"))</f>
        <v>High</v>
      </c>
    </row>
    <row r="499" customFormat="false" ht="12.8" hidden="false" customHeight="false" outlineLevel="0" collapsed="false">
      <c r="A499" s="10" t="n">
        <v>45716.2083333333</v>
      </c>
      <c r="B499" s="5" t="n">
        <v>5971</v>
      </c>
      <c r="C499" s="5" t="n">
        <v>5848</v>
      </c>
      <c r="D499" s="5" t="n">
        <v>5963.25</v>
      </c>
      <c r="E499" s="7" t="n">
        <v>2784347</v>
      </c>
      <c r="F499" s="8" t="n">
        <f aca="false">LN(D499/D498)</f>
        <v>0.0146968311113622</v>
      </c>
      <c r="G499" s="1" t="str">
        <f aca="false">TEXT(A499,"ddd")</f>
        <v>Fri</v>
      </c>
      <c r="H499" s="1" t="str">
        <f aca="false">TEXT(A499,"MMM")</f>
        <v>Feb</v>
      </c>
      <c r="I499" s="3" t="n">
        <f aca="false">IF(F499&gt;0,1,IF(F499&lt;0,-1,0))</f>
        <v>1</v>
      </c>
      <c r="J499" s="1" t="n">
        <f aca="false">IF(I499=I498,J498+1,1)</f>
        <v>1</v>
      </c>
      <c r="K499" s="8" t="str">
        <f aca="false">IF(ABS(F499-Statistics!$B$2)&gt;2*Statistics!$B$4, "STRONG","")</f>
        <v/>
      </c>
      <c r="L499" s="8" t="n">
        <f aca="false">IF(K498="STRONG",F502,"")</f>
        <v>0.0106093815619526</v>
      </c>
      <c r="M499" s="9" t="n">
        <f aca="false">B499-C499</f>
        <v>123</v>
      </c>
      <c r="N499" s="1" t="str">
        <f aca="false">IF(M499&gt; Statistics!$B$9, "High", IF(M499&lt; Statistics!$B$10, "Low", "Normal"))</f>
        <v>High</v>
      </c>
    </row>
    <row r="500" customFormat="false" ht="12.8" hidden="false" customHeight="false" outlineLevel="0" collapsed="false">
      <c r="A500" s="10" t="n">
        <v>45719.2083333333</v>
      </c>
      <c r="B500" s="5" t="n">
        <v>6000.5</v>
      </c>
      <c r="C500" s="5" t="n">
        <v>5821.75</v>
      </c>
      <c r="D500" s="5" t="n">
        <v>5860.75</v>
      </c>
      <c r="E500" s="7" t="n">
        <v>2610882</v>
      </c>
      <c r="F500" s="8" t="n">
        <f aca="false">LN(D500/D499)</f>
        <v>-0.0173380527200752</v>
      </c>
      <c r="G500" s="1" t="str">
        <f aca="false">TEXT(A500,"ddd")</f>
        <v>Mon</v>
      </c>
      <c r="H500" s="1" t="str">
        <f aca="false">TEXT(A500,"MMM")</f>
        <v>Mar</v>
      </c>
      <c r="I500" s="3" t="n">
        <f aca="false">IF(F500&gt;0,1,IF(F500&lt;0,-1,0))</f>
        <v>-1</v>
      </c>
      <c r="J500" s="1" t="n">
        <f aca="false">IF(I500=I499,J499+1,1)</f>
        <v>1</v>
      </c>
      <c r="K500" s="8" t="str">
        <f aca="false">IF(ABS(F500-Statistics!$B$2)&gt;2*Statistics!$B$4, "STRONG","")</f>
        <v>STRONG</v>
      </c>
      <c r="L500" s="8" t="str">
        <f aca="false">IF(K499="STRONG",F503,"")</f>
        <v/>
      </c>
      <c r="M500" s="9" t="n">
        <f aca="false">B500-C500</f>
        <v>178.75</v>
      </c>
      <c r="N500" s="1" t="str">
        <f aca="false">IF(M500&gt; Statistics!$B$9, "High", IF(M500&lt; Statistics!$B$10, "Low", "Normal"))</f>
        <v>High</v>
      </c>
    </row>
    <row r="501" customFormat="false" ht="12.8" hidden="false" customHeight="false" outlineLevel="0" collapsed="false">
      <c r="A501" s="10" t="n">
        <v>45720.2083333333</v>
      </c>
      <c r="B501" s="5" t="n">
        <v>5884</v>
      </c>
      <c r="C501" s="5" t="n">
        <v>5744</v>
      </c>
      <c r="D501" s="5" t="n">
        <v>5789.5</v>
      </c>
      <c r="E501" s="7" t="n">
        <v>3353551</v>
      </c>
      <c r="F501" s="8" t="n">
        <f aca="false">LN(D501/D500)</f>
        <v>-0.0122316496772995</v>
      </c>
      <c r="G501" s="1" t="str">
        <f aca="false">TEXT(A501,"ddd")</f>
        <v>Tue</v>
      </c>
      <c r="H501" s="1" t="str">
        <f aca="false">TEXT(A501,"MMM")</f>
        <v>Mar</v>
      </c>
      <c r="I501" s="3" t="n">
        <f aca="false">IF(F501&gt;0,1,IF(F501&lt;0,-1,0))</f>
        <v>-1</v>
      </c>
      <c r="J501" s="1" t="n">
        <f aca="false">IF(I501=I500,J500+1,1)</f>
        <v>2</v>
      </c>
      <c r="K501" s="8" t="str">
        <f aca="false">IF(ABS(F501-Statistics!$B$2)&gt;2*Statistics!$B$4, "STRONG","")</f>
        <v/>
      </c>
      <c r="L501" s="8" t="n">
        <f aca="false">IF(K500="STRONG",F504,"")</f>
        <v>0.00516393345222449</v>
      </c>
      <c r="M501" s="9" t="n">
        <f aca="false">B501-C501</f>
        <v>140</v>
      </c>
      <c r="N501" s="1" t="str">
        <f aca="false">IF(M501&gt; Statistics!$B$9, "High", IF(M501&lt; Statistics!$B$10, "Low", "Normal"))</f>
        <v>High</v>
      </c>
    </row>
    <row r="502" customFormat="false" ht="12.8" hidden="false" customHeight="false" outlineLevel="0" collapsed="false">
      <c r="A502" s="10" t="n">
        <v>45721.2083333333</v>
      </c>
      <c r="B502" s="5" t="n">
        <v>5869.5</v>
      </c>
      <c r="C502" s="5" t="n">
        <v>5750.75</v>
      </c>
      <c r="D502" s="5" t="n">
        <v>5851.25</v>
      </c>
      <c r="E502" s="7" t="n">
        <v>2284032</v>
      </c>
      <c r="F502" s="8" t="n">
        <f aca="false">LN(D502/D501)</f>
        <v>0.0106093815619526</v>
      </c>
      <c r="G502" s="1" t="str">
        <f aca="false">TEXT(A502,"ddd")</f>
        <v>Wed</v>
      </c>
      <c r="H502" s="1" t="str">
        <f aca="false">TEXT(A502,"MMM")</f>
        <v>Mar</v>
      </c>
      <c r="I502" s="3" t="n">
        <f aca="false">IF(F502&gt;0,1,IF(F502&lt;0,-1,0))</f>
        <v>1</v>
      </c>
      <c r="J502" s="1" t="n">
        <f aca="false">IF(I502=I501,J501+1,1)</f>
        <v>1</v>
      </c>
      <c r="K502" s="8" t="str">
        <f aca="false">IF(ABS(F502-Statistics!$B$2)&gt;2*Statistics!$B$4, "STRONG","")</f>
        <v/>
      </c>
      <c r="L502" s="8" t="str">
        <f aca="false">IF(K501="STRONG",F505,"")</f>
        <v/>
      </c>
      <c r="M502" s="9" t="n">
        <f aca="false">B502-C502</f>
        <v>118.75</v>
      </c>
      <c r="N502" s="1" t="str">
        <f aca="false">IF(M502&gt; Statistics!$B$9, "High", IF(M502&lt; Statistics!$B$10, "Low", "Normal"))</f>
        <v>High</v>
      </c>
    </row>
    <row r="503" customFormat="false" ht="12.8" hidden="false" customHeight="false" outlineLevel="0" collapsed="false">
      <c r="A503" s="10" t="n">
        <v>45722.2083333333</v>
      </c>
      <c r="B503" s="5" t="n">
        <v>5853.5</v>
      </c>
      <c r="C503" s="5" t="n">
        <v>5720</v>
      </c>
      <c r="D503" s="5" t="n">
        <v>5746.25</v>
      </c>
      <c r="E503" s="7" t="n">
        <v>2553819</v>
      </c>
      <c r="F503" s="8" t="n">
        <f aca="false">LN(D503/D502)</f>
        <v>-0.0181078454938426</v>
      </c>
      <c r="G503" s="1" t="str">
        <f aca="false">TEXT(A503,"ddd")</f>
        <v>Thu</v>
      </c>
      <c r="H503" s="1" t="str">
        <f aca="false">TEXT(A503,"MMM")</f>
        <v>Mar</v>
      </c>
      <c r="I503" s="3" t="n">
        <f aca="false">IF(F503&gt;0,1,IF(F503&lt;0,-1,0))</f>
        <v>-1</v>
      </c>
      <c r="J503" s="1" t="n">
        <f aca="false">IF(I503=I502,J502+1,1)</f>
        <v>1</v>
      </c>
      <c r="K503" s="8" t="str">
        <f aca="false">IF(ABS(F503-Statistics!$B$2)&gt;2*Statistics!$B$4, "STRONG","")</f>
        <v>STRONG</v>
      </c>
      <c r="L503" s="8" t="str">
        <f aca="false">IF(K502="STRONG",F506,"")</f>
        <v/>
      </c>
      <c r="M503" s="9" t="n">
        <f aca="false">B503-C503</f>
        <v>133.5</v>
      </c>
      <c r="N503" s="1" t="str">
        <f aca="false">IF(M503&gt; Statistics!$B$9, "High", IF(M503&lt; Statistics!$B$10, "Low", "Normal"))</f>
        <v>High</v>
      </c>
    </row>
    <row r="504" customFormat="false" ht="12.8" hidden="false" customHeight="false" outlineLevel="0" collapsed="false">
      <c r="A504" s="10" t="n">
        <v>45723.2083333333</v>
      </c>
      <c r="B504" s="5" t="n">
        <v>5791</v>
      </c>
      <c r="C504" s="5" t="n">
        <v>5673</v>
      </c>
      <c r="D504" s="5" t="n">
        <v>5776</v>
      </c>
      <c r="E504" s="7" t="n">
        <v>2315005</v>
      </c>
      <c r="F504" s="8" t="n">
        <f aca="false">LN(D504/D503)</f>
        <v>0.00516393345222449</v>
      </c>
      <c r="G504" s="1" t="str">
        <f aca="false">TEXT(A504,"ddd")</f>
        <v>Fri</v>
      </c>
      <c r="H504" s="1" t="str">
        <f aca="false">TEXT(A504,"MMM")</f>
        <v>Mar</v>
      </c>
      <c r="I504" s="3" t="n">
        <f aca="false">IF(F504&gt;0,1,IF(F504&lt;0,-1,0))</f>
        <v>1</v>
      </c>
      <c r="J504" s="1" t="n">
        <f aca="false">IF(I504=I503,J503+1,1)</f>
        <v>1</v>
      </c>
      <c r="K504" s="8" t="str">
        <f aca="false">IF(ABS(F504-Statistics!$B$2)&gt;2*Statistics!$B$4, "STRONG","")</f>
        <v/>
      </c>
      <c r="L504" s="8" t="n">
        <f aca="false">IF(K503="STRONG",F507,"")</f>
        <v>0</v>
      </c>
      <c r="M504" s="9" t="n">
        <f aca="false">B504-C504</f>
        <v>118</v>
      </c>
      <c r="N504" s="1" t="str">
        <f aca="false">IF(M504&gt; Statistics!$B$9, "High", IF(M504&lt; Statistics!$B$10, "Low", "Normal"))</f>
        <v>High</v>
      </c>
    </row>
    <row r="505" customFormat="false" ht="12.8" hidden="false" customHeight="false" outlineLevel="0" collapsed="false">
      <c r="A505" s="10" t="n">
        <v>45726.2083333333</v>
      </c>
      <c r="B505" s="5" t="n">
        <v>5757.75</v>
      </c>
      <c r="C505" s="5" t="n">
        <v>5571.5</v>
      </c>
      <c r="D505" s="5" t="n">
        <v>5620.75</v>
      </c>
      <c r="E505" s="7" t="n">
        <v>2315005</v>
      </c>
      <c r="F505" s="8" t="n">
        <f aca="false">LN(D505/D504)</f>
        <v>-0.0272462946315504</v>
      </c>
      <c r="G505" s="1" t="str">
        <f aca="false">TEXT(A505,"ddd")</f>
        <v>Mon</v>
      </c>
      <c r="H505" s="1" t="str">
        <f aca="false">TEXT(A505,"MMM")</f>
        <v>Mar</v>
      </c>
      <c r="I505" s="3" t="n">
        <f aca="false">IF(F505&gt;0,1,IF(F505&lt;0,-1,0))</f>
        <v>-1</v>
      </c>
      <c r="J505" s="1" t="n">
        <f aca="false">IF(I505=I504,J504+1,1)</f>
        <v>1</v>
      </c>
      <c r="K505" s="8" t="str">
        <f aca="false">IF(ABS(F505-Statistics!$B$2)&gt;2*Statistics!$B$4, "STRONG","")</f>
        <v>STRONG</v>
      </c>
      <c r="L505" s="8" t="str">
        <f aca="false">IF(K504="STRONG",F508,"")</f>
        <v/>
      </c>
      <c r="M505" s="9" t="n">
        <f aca="false">B505-C505</f>
        <v>186.25</v>
      </c>
      <c r="N505" s="1" t="str">
        <f aca="false">IF(M505&gt; Statistics!$B$9, "High", IF(M505&lt; Statistics!$B$10, "Low", "Normal"))</f>
        <v>High</v>
      </c>
    </row>
    <row r="506" customFormat="false" ht="12.8" hidden="false" customHeight="false" outlineLevel="0" collapsed="false">
      <c r="A506" s="10" t="n">
        <v>45727.2083333333</v>
      </c>
      <c r="B506" s="5" t="n">
        <v>5651.75</v>
      </c>
      <c r="C506" s="5" t="n">
        <v>5554.5</v>
      </c>
      <c r="D506" s="5" t="n">
        <v>5565.25</v>
      </c>
      <c r="E506" s="7" t="n">
        <v>1067518</v>
      </c>
      <c r="F506" s="8" t="n">
        <f aca="false">LN(D506/D505)</f>
        <v>-0.00992319961067343</v>
      </c>
      <c r="G506" s="1" t="str">
        <f aca="false">TEXT(A506,"ddd")</f>
        <v>Tue</v>
      </c>
      <c r="H506" s="1" t="str">
        <f aca="false">TEXT(A506,"MMM")</f>
        <v>Mar</v>
      </c>
      <c r="I506" s="3" t="n">
        <f aca="false">IF(F506&gt;0,1,IF(F506&lt;0,-1,0))</f>
        <v>-1</v>
      </c>
      <c r="J506" s="1" t="n">
        <f aca="false">IF(I506=I505,J505+1,1)</f>
        <v>2</v>
      </c>
      <c r="K506" s="1" t="str">
        <f aca="false">IF(ABS(F506-Statistics!$B$2)&gt;2*Statistics!$B$4, "STRONG","")</f>
        <v/>
      </c>
      <c r="L506" s="8" t="n">
        <f aca="false">IF(K505="STRONG",F509,"")</f>
        <v>0</v>
      </c>
      <c r="M506" s="9" t="n">
        <f aca="false">B506-C506</f>
        <v>97.25</v>
      </c>
      <c r="N506" s="1" t="str">
        <f aca="false">IF(M506&gt; Statistics!$B$9, "High", IF(M506&lt; Statistics!$B$10, "Low", "Normal"))</f>
        <v>High</v>
      </c>
    </row>
    <row r="507" customFormat="false" ht="12.8" hidden="false" customHeight="false" outlineLevel="0" collapsed="false">
      <c r="A507" s="11"/>
      <c r="F507" s="8"/>
      <c r="L507" s="8"/>
      <c r="N507" s="1"/>
    </row>
    <row r="508" customFormat="false" ht="12.8" hidden="false" customHeight="false" outlineLevel="0" collapsed="false">
      <c r="A508" s="11"/>
      <c r="F508" s="8"/>
      <c r="L508" s="8"/>
      <c r="N508" s="1"/>
    </row>
    <row r="509" customFormat="false" ht="12.8" hidden="false" customHeight="false" outlineLevel="0" collapsed="false">
      <c r="A509" s="11"/>
      <c r="F509" s="8"/>
      <c r="L509" s="8"/>
      <c r="N509" s="1"/>
    </row>
    <row r="510" customFormat="false" ht="12.8" hidden="false" customHeight="false" outlineLevel="0" collapsed="false">
      <c r="A510" s="11"/>
      <c r="F510" s="8"/>
      <c r="L510" s="8"/>
      <c r="N510" s="1"/>
    </row>
    <row r="511" customFormat="false" ht="12.8" hidden="false" customHeight="false" outlineLevel="0" collapsed="false">
      <c r="A511" s="11"/>
      <c r="F511" s="8"/>
      <c r="L511" s="8"/>
      <c r="N511" s="1"/>
    </row>
    <row r="512" customFormat="false" ht="12.8" hidden="false" customHeight="false" outlineLevel="0" collapsed="false">
      <c r="A512" s="11"/>
      <c r="F512" s="8"/>
      <c r="L512" s="8"/>
      <c r="N512" s="1"/>
    </row>
    <row r="513" customFormat="false" ht="12.8" hidden="false" customHeight="false" outlineLevel="0" collapsed="false">
      <c r="A513" s="11"/>
      <c r="F513" s="8"/>
      <c r="L513" s="8"/>
      <c r="N513" s="1"/>
    </row>
    <row r="514" customFormat="false" ht="12.8" hidden="false" customHeight="false" outlineLevel="0" collapsed="false">
      <c r="A514" s="11"/>
      <c r="F514" s="8"/>
      <c r="L514" s="8"/>
      <c r="N514" s="1"/>
    </row>
    <row r="515" customFormat="false" ht="12.8" hidden="false" customHeight="false" outlineLevel="0" collapsed="false">
      <c r="A515" s="11"/>
      <c r="F515" s="8"/>
      <c r="L515" s="8"/>
      <c r="N515" s="1"/>
    </row>
    <row r="516" customFormat="false" ht="12.8" hidden="false" customHeight="false" outlineLevel="0" collapsed="false">
      <c r="A516" s="11"/>
      <c r="F516" s="8"/>
      <c r="L516" s="8"/>
      <c r="N516" s="1"/>
    </row>
    <row r="517" customFormat="false" ht="12.8" hidden="false" customHeight="false" outlineLevel="0" collapsed="false">
      <c r="A517" s="11"/>
      <c r="F517" s="8"/>
      <c r="L517" s="8"/>
      <c r="N517" s="1"/>
    </row>
    <row r="518" customFormat="false" ht="12.8" hidden="false" customHeight="false" outlineLevel="0" collapsed="false">
      <c r="A518" s="11"/>
      <c r="F518" s="8"/>
      <c r="L518" s="8"/>
      <c r="N518" s="1"/>
    </row>
    <row r="519" customFormat="false" ht="12.8" hidden="false" customHeight="false" outlineLevel="0" collapsed="false">
      <c r="A519" s="11"/>
      <c r="F519" s="8"/>
      <c r="L519" s="8"/>
      <c r="N519" s="1"/>
    </row>
    <row r="520" customFormat="false" ht="12.8" hidden="false" customHeight="false" outlineLevel="0" collapsed="false">
      <c r="A520" s="11"/>
      <c r="F520" s="8"/>
      <c r="L520" s="8"/>
      <c r="N520" s="1"/>
    </row>
    <row r="521" customFormat="false" ht="12.8" hidden="false" customHeight="false" outlineLevel="0" collapsed="false">
      <c r="A521" s="11"/>
      <c r="F521" s="8"/>
      <c r="L521" s="8"/>
      <c r="N521" s="1"/>
    </row>
    <row r="522" customFormat="false" ht="12.8" hidden="false" customHeight="false" outlineLevel="0" collapsed="false">
      <c r="A522" s="11"/>
      <c r="F522" s="8"/>
      <c r="L522" s="8"/>
      <c r="N522" s="1"/>
    </row>
    <row r="523" customFormat="false" ht="12.8" hidden="false" customHeight="false" outlineLevel="0" collapsed="false">
      <c r="A523" s="11"/>
      <c r="F523" s="8"/>
      <c r="L523" s="8"/>
      <c r="N523" s="1"/>
    </row>
    <row r="524" customFormat="false" ht="12.8" hidden="false" customHeight="false" outlineLevel="0" collapsed="false">
      <c r="A524" s="11"/>
      <c r="F524" s="8"/>
      <c r="L524" s="8"/>
      <c r="N524" s="1"/>
    </row>
    <row r="525" customFormat="false" ht="12.8" hidden="false" customHeight="false" outlineLevel="0" collapsed="false">
      <c r="A525" s="11"/>
      <c r="F525" s="8"/>
      <c r="L525" s="8"/>
      <c r="N525" s="1"/>
    </row>
    <row r="526" customFormat="false" ht="12.8" hidden="false" customHeight="false" outlineLevel="0" collapsed="false">
      <c r="A526" s="11"/>
      <c r="F526" s="8"/>
      <c r="L526" s="8"/>
      <c r="N526" s="1"/>
    </row>
    <row r="527" customFormat="false" ht="12.8" hidden="false" customHeight="false" outlineLevel="0" collapsed="false">
      <c r="A527" s="11"/>
      <c r="F527" s="8"/>
      <c r="L527" s="8"/>
      <c r="N527" s="1"/>
    </row>
    <row r="528" customFormat="false" ht="12.8" hidden="false" customHeight="false" outlineLevel="0" collapsed="false">
      <c r="A528" s="11"/>
      <c r="F528" s="8"/>
      <c r="L528" s="8"/>
      <c r="N528" s="1"/>
    </row>
    <row r="529" customFormat="false" ht="12.8" hidden="false" customHeight="false" outlineLevel="0" collapsed="false">
      <c r="A529" s="11"/>
      <c r="F529" s="8"/>
      <c r="L529" s="8"/>
      <c r="N529" s="1"/>
    </row>
    <row r="530" customFormat="false" ht="12.8" hidden="false" customHeight="false" outlineLevel="0" collapsed="false">
      <c r="A530" s="11"/>
      <c r="F530" s="8"/>
      <c r="L530" s="8"/>
      <c r="N530" s="1"/>
    </row>
    <row r="531" customFormat="false" ht="12.8" hidden="false" customHeight="false" outlineLevel="0" collapsed="false">
      <c r="A531" s="11"/>
      <c r="F531" s="8"/>
      <c r="L531" s="8"/>
      <c r="N531" s="1"/>
    </row>
    <row r="532" customFormat="false" ht="12.8" hidden="false" customHeight="false" outlineLevel="0" collapsed="false">
      <c r="A532" s="11"/>
      <c r="F532" s="8"/>
      <c r="L532" s="8"/>
      <c r="N532" s="1"/>
    </row>
    <row r="533" customFormat="false" ht="12.8" hidden="false" customHeight="false" outlineLevel="0" collapsed="false">
      <c r="A533" s="11"/>
      <c r="F533" s="8"/>
      <c r="L533" s="8"/>
      <c r="N533" s="1"/>
    </row>
    <row r="534" customFormat="false" ht="12.8" hidden="false" customHeight="false" outlineLevel="0" collapsed="false">
      <c r="A534" s="11"/>
      <c r="F534" s="8"/>
      <c r="L534" s="8"/>
      <c r="N534" s="1"/>
    </row>
    <row r="535" customFormat="false" ht="12.8" hidden="false" customHeight="false" outlineLevel="0" collapsed="false">
      <c r="A535" s="11"/>
      <c r="F535" s="8"/>
      <c r="L535" s="8"/>
      <c r="N535" s="1"/>
    </row>
    <row r="536" customFormat="false" ht="12.8" hidden="false" customHeight="false" outlineLevel="0" collapsed="false">
      <c r="A536" s="11"/>
      <c r="F536" s="8"/>
      <c r="L536" s="8"/>
      <c r="N536" s="1"/>
    </row>
    <row r="537" customFormat="false" ht="12.8" hidden="false" customHeight="false" outlineLevel="0" collapsed="false">
      <c r="A537" s="11"/>
      <c r="F537" s="8"/>
      <c r="L537" s="8"/>
      <c r="N537" s="1"/>
    </row>
    <row r="538" customFormat="false" ht="12.8" hidden="false" customHeight="false" outlineLevel="0" collapsed="false">
      <c r="A538" s="11"/>
      <c r="F538" s="8"/>
      <c r="L538" s="8"/>
      <c r="N538" s="1"/>
    </row>
    <row r="539" customFormat="false" ht="12.8" hidden="false" customHeight="false" outlineLevel="0" collapsed="false">
      <c r="A539" s="11"/>
      <c r="F539" s="8"/>
      <c r="L539" s="8"/>
      <c r="N539" s="1"/>
    </row>
    <row r="540" customFormat="false" ht="12.8" hidden="false" customHeight="false" outlineLevel="0" collapsed="false">
      <c r="A540" s="11"/>
      <c r="F540" s="8"/>
      <c r="L540" s="8"/>
      <c r="N540" s="1"/>
    </row>
    <row r="541" customFormat="false" ht="12.8" hidden="false" customHeight="false" outlineLevel="0" collapsed="false">
      <c r="A541" s="11"/>
      <c r="F541" s="8"/>
      <c r="L541" s="8"/>
      <c r="N541" s="1"/>
    </row>
    <row r="542" customFormat="false" ht="12.8" hidden="false" customHeight="false" outlineLevel="0" collapsed="false">
      <c r="A542" s="11"/>
      <c r="F542" s="8"/>
      <c r="L542" s="8"/>
      <c r="N542" s="1"/>
    </row>
    <row r="543" customFormat="false" ht="12.8" hidden="false" customHeight="false" outlineLevel="0" collapsed="false">
      <c r="A543" s="11"/>
      <c r="F543" s="8"/>
      <c r="L543" s="8"/>
      <c r="N543" s="1"/>
    </row>
    <row r="544" customFormat="false" ht="12.8" hidden="false" customHeight="false" outlineLevel="0" collapsed="false">
      <c r="A544" s="11"/>
      <c r="F544" s="8"/>
      <c r="L544" s="8"/>
      <c r="N544" s="1"/>
    </row>
    <row r="545" customFormat="false" ht="12.8" hidden="false" customHeight="false" outlineLevel="0" collapsed="false">
      <c r="A545" s="11"/>
      <c r="F545" s="8"/>
      <c r="L545" s="8"/>
      <c r="N545" s="1"/>
    </row>
    <row r="546" customFormat="false" ht="12.8" hidden="false" customHeight="false" outlineLevel="0" collapsed="false">
      <c r="A546" s="11"/>
      <c r="F546" s="8"/>
      <c r="L546" s="8"/>
      <c r="N546" s="1"/>
    </row>
    <row r="547" customFormat="false" ht="12.8" hidden="false" customHeight="false" outlineLevel="0" collapsed="false">
      <c r="A547" s="11"/>
      <c r="F547" s="8"/>
      <c r="L547" s="8"/>
      <c r="N547" s="1"/>
    </row>
    <row r="548" customFormat="false" ht="12.8" hidden="false" customHeight="false" outlineLevel="0" collapsed="false">
      <c r="A548" s="11"/>
      <c r="F548" s="8"/>
      <c r="L548" s="8"/>
      <c r="N548" s="1"/>
    </row>
    <row r="549" customFormat="false" ht="12.8" hidden="false" customHeight="false" outlineLevel="0" collapsed="false">
      <c r="A549" s="11"/>
      <c r="F549" s="8"/>
      <c r="L549" s="8"/>
      <c r="N549" s="1"/>
    </row>
    <row r="550" customFormat="false" ht="12.8" hidden="false" customHeight="false" outlineLevel="0" collapsed="false">
      <c r="A550" s="11"/>
      <c r="F550" s="8"/>
      <c r="L550" s="8"/>
      <c r="N550" s="1"/>
    </row>
    <row r="551" customFormat="false" ht="12.8" hidden="false" customHeight="false" outlineLevel="0" collapsed="false">
      <c r="A551" s="11"/>
      <c r="F551" s="8"/>
      <c r="L551" s="8"/>
      <c r="N551" s="1"/>
    </row>
    <row r="552" customFormat="false" ht="12.8" hidden="false" customHeight="false" outlineLevel="0" collapsed="false">
      <c r="A552" s="11"/>
      <c r="F552" s="8"/>
      <c r="L552" s="8"/>
      <c r="N552" s="1"/>
    </row>
    <row r="553" customFormat="false" ht="12.8" hidden="false" customHeight="false" outlineLevel="0" collapsed="false">
      <c r="A553" s="11"/>
      <c r="F553" s="8"/>
      <c r="L553" s="8"/>
      <c r="N553" s="1"/>
    </row>
    <row r="554" customFormat="false" ht="12.8" hidden="false" customHeight="false" outlineLevel="0" collapsed="false">
      <c r="A554" s="11"/>
      <c r="F554" s="8"/>
      <c r="L554" s="8"/>
      <c r="N554" s="1"/>
    </row>
    <row r="555" customFormat="false" ht="12.8" hidden="false" customHeight="false" outlineLevel="0" collapsed="false">
      <c r="A555" s="11"/>
      <c r="F555" s="8"/>
      <c r="L555" s="8"/>
      <c r="N555" s="1"/>
    </row>
    <row r="556" customFormat="false" ht="12.8" hidden="false" customHeight="false" outlineLevel="0" collapsed="false">
      <c r="A556" s="11"/>
      <c r="F556" s="8"/>
      <c r="L556" s="8"/>
      <c r="N556" s="1"/>
    </row>
    <row r="557" customFormat="false" ht="12.8" hidden="false" customHeight="false" outlineLevel="0" collapsed="false">
      <c r="A557" s="11"/>
      <c r="F557" s="8"/>
      <c r="L557" s="8"/>
      <c r="N557" s="1"/>
    </row>
    <row r="558" customFormat="false" ht="12.8" hidden="false" customHeight="false" outlineLevel="0" collapsed="false">
      <c r="A558" s="11"/>
      <c r="F558" s="8"/>
      <c r="L558" s="8"/>
      <c r="N558" s="1"/>
    </row>
    <row r="559" customFormat="false" ht="12.8" hidden="false" customHeight="false" outlineLevel="0" collapsed="false">
      <c r="A559" s="11"/>
      <c r="F559" s="8"/>
      <c r="L559" s="8"/>
      <c r="N559" s="1"/>
    </row>
    <row r="560" customFormat="false" ht="12.8" hidden="false" customHeight="false" outlineLevel="0" collapsed="false">
      <c r="A560" s="11"/>
      <c r="F560" s="8"/>
      <c r="L560" s="8"/>
      <c r="N560" s="1"/>
    </row>
    <row r="561" customFormat="false" ht="12.8" hidden="false" customHeight="false" outlineLevel="0" collapsed="false">
      <c r="A561" s="11"/>
      <c r="F561" s="8"/>
      <c r="L561" s="8"/>
      <c r="N561" s="1"/>
    </row>
    <row r="562" customFormat="false" ht="12.8" hidden="false" customHeight="false" outlineLevel="0" collapsed="false">
      <c r="A562" s="11"/>
      <c r="F562" s="8"/>
      <c r="L562" s="8"/>
      <c r="N562" s="1"/>
    </row>
    <row r="563" customFormat="false" ht="12.8" hidden="false" customHeight="false" outlineLevel="0" collapsed="false">
      <c r="A563" s="11"/>
      <c r="F563" s="8"/>
      <c r="L563" s="8"/>
      <c r="N563" s="1"/>
    </row>
    <row r="564" customFormat="false" ht="12.8" hidden="false" customHeight="false" outlineLevel="0" collapsed="false">
      <c r="A564" s="11"/>
      <c r="F564" s="8"/>
      <c r="L564" s="8"/>
      <c r="N564" s="1"/>
    </row>
    <row r="565" customFormat="false" ht="12.8" hidden="false" customHeight="false" outlineLevel="0" collapsed="false">
      <c r="A565" s="11"/>
      <c r="F565" s="8"/>
      <c r="L565" s="8"/>
      <c r="N565" s="1"/>
    </row>
    <row r="566" customFormat="false" ht="12.8" hidden="false" customHeight="false" outlineLevel="0" collapsed="false">
      <c r="A566" s="11"/>
      <c r="F566" s="8"/>
      <c r="L566" s="8"/>
      <c r="N566" s="1"/>
    </row>
    <row r="567" customFormat="false" ht="12.8" hidden="false" customHeight="false" outlineLevel="0" collapsed="false">
      <c r="A567" s="11"/>
      <c r="F567" s="8"/>
      <c r="L567" s="8"/>
      <c r="N567" s="1"/>
    </row>
    <row r="568" customFormat="false" ht="12.8" hidden="false" customHeight="false" outlineLevel="0" collapsed="false">
      <c r="A568" s="11"/>
      <c r="F568" s="8"/>
      <c r="L568" s="8"/>
      <c r="N568" s="1"/>
    </row>
    <row r="569" customFormat="false" ht="12.8" hidden="false" customHeight="false" outlineLevel="0" collapsed="false">
      <c r="A569" s="11"/>
      <c r="F569" s="8"/>
      <c r="L569" s="8"/>
      <c r="N569" s="1"/>
    </row>
    <row r="570" customFormat="false" ht="12.8" hidden="false" customHeight="false" outlineLevel="0" collapsed="false">
      <c r="A570" s="11"/>
      <c r="F570" s="8"/>
      <c r="L570" s="8"/>
      <c r="N570" s="1"/>
    </row>
    <row r="571" customFormat="false" ht="12.8" hidden="false" customHeight="false" outlineLevel="0" collapsed="false">
      <c r="A571" s="11"/>
      <c r="F571" s="8"/>
      <c r="L571" s="8"/>
      <c r="N571" s="1"/>
    </row>
    <row r="572" customFormat="false" ht="12.8" hidden="false" customHeight="false" outlineLevel="0" collapsed="false">
      <c r="A572" s="11"/>
      <c r="F572" s="8"/>
      <c r="L572" s="8"/>
      <c r="N572" s="1"/>
    </row>
    <row r="573" customFormat="false" ht="12.8" hidden="false" customHeight="false" outlineLevel="0" collapsed="false">
      <c r="A573" s="11"/>
      <c r="F573" s="8"/>
      <c r="L573" s="8"/>
      <c r="N573" s="1"/>
    </row>
    <row r="574" customFormat="false" ht="12.8" hidden="false" customHeight="false" outlineLevel="0" collapsed="false">
      <c r="A574" s="11"/>
      <c r="F574" s="8"/>
      <c r="L574" s="8"/>
      <c r="N574" s="1"/>
    </row>
    <row r="575" customFormat="false" ht="12.8" hidden="false" customHeight="false" outlineLevel="0" collapsed="false">
      <c r="A575" s="11"/>
      <c r="F575" s="8"/>
      <c r="L575" s="8"/>
      <c r="N575" s="1"/>
    </row>
    <row r="576" customFormat="false" ht="12.8" hidden="false" customHeight="false" outlineLevel="0" collapsed="false">
      <c r="A576" s="11"/>
      <c r="F576" s="8"/>
      <c r="L576" s="8"/>
      <c r="N576" s="1"/>
    </row>
    <row r="577" customFormat="false" ht="12.8" hidden="false" customHeight="false" outlineLevel="0" collapsed="false">
      <c r="A577" s="11"/>
      <c r="F577" s="8"/>
      <c r="L577" s="8"/>
      <c r="N577" s="1"/>
    </row>
    <row r="578" customFormat="false" ht="12.8" hidden="false" customHeight="false" outlineLevel="0" collapsed="false">
      <c r="A578" s="11"/>
      <c r="F578" s="8"/>
      <c r="L578" s="8"/>
      <c r="N578" s="1"/>
    </row>
    <row r="579" customFormat="false" ht="12.8" hidden="false" customHeight="false" outlineLevel="0" collapsed="false">
      <c r="A579" s="11"/>
      <c r="F579" s="8"/>
      <c r="L579" s="8"/>
      <c r="N579" s="1"/>
    </row>
    <row r="580" customFormat="false" ht="12.8" hidden="false" customHeight="false" outlineLevel="0" collapsed="false">
      <c r="A580" s="11"/>
      <c r="F580" s="8"/>
      <c r="L580" s="8"/>
      <c r="N580" s="1"/>
    </row>
    <row r="581" customFormat="false" ht="12.8" hidden="false" customHeight="false" outlineLevel="0" collapsed="false">
      <c r="A581" s="11"/>
      <c r="F581" s="8"/>
      <c r="L581" s="8"/>
      <c r="N581" s="1"/>
    </row>
    <row r="582" customFormat="false" ht="12.8" hidden="false" customHeight="false" outlineLevel="0" collapsed="false">
      <c r="A582" s="11"/>
      <c r="F582" s="8"/>
      <c r="L582" s="8"/>
      <c r="N582" s="1"/>
    </row>
    <row r="583" customFormat="false" ht="12.8" hidden="false" customHeight="false" outlineLevel="0" collapsed="false">
      <c r="A583" s="11"/>
      <c r="F583" s="8"/>
      <c r="L583" s="8"/>
      <c r="N583" s="1"/>
    </row>
    <row r="584" customFormat="false" ht="12.8" hidden="false" customHeight="false" outlineLevel="0" collapsed="false">
      <c r="A584" s="11"/>
      <c r="F584" s="8"/>
      <c r="L584" s="8"/>
      <c r="N584" s="1"/>
    </row>
    <row r="585" customFormat="false" ht="12.8" hidden="false" customHeight="false" outlineLevel="0" collapsed="false">
      <c r="A585" s="11"/>
      <c r="F585" s="8"/>
      <c r="L585" s="8"/>
      <c r="N585" s="1"/>
    </row>
    <row r="586" customFormat="false" ht="12.8" hidden="false" customHeight="false" outlineLevel="0" collapsed="false">
      <c r="A586" s="11"/>
      <c r="F586" s="8"/>
      <c r="L586" s="8"/>
      <c r="N586" s="1"/>
    </row>
    <row r="587" customFormat="false" ht="12.8" hidden="false" customHeight="false" outlineLevel="0" collapsed="false">
      <c r="A587" s="11"/>
      <c r="F587" s="8"/>
      <c r="L587" s="8"/>
      <c r="N587" s="1"/>
    </row>
    <row r="588" customFormat="false" ht="12.8" hidden="false" customHeight="false" outlineLevel="0" collapsed="false">
      <c r="A588" s="11"/>
      <c r="F588" s="8"/>
      <c r="L588" s="8"/>
      <c r="N588" s="1"/>
    </row>
    <row r="589" customFormat="false" ht="12.8" hidden="false" customHeight="false" outlineLevel="0" collapsed="false">
      <c r="A589" s="11"/>
      <c r="F589" s="8"/>
      <c r="L589" s="8"/>
      <c r="N589" s="1"/>
    </row>
    <row r="590" customFormat="false" ht="12.8" hidden="false" customHeight="false" outlineLevel="0" collapsed="false">
      <c r="A590" s="11"/>
      <c r="F590" s="8"/>
      <c r="L590" s="8"/>
      <c r="N590" s="1"/>
    </row>
    <row r="591" customFormat="false" ht="12.8" hidden="false" customHeight="false" outlineLevel="0" collapsed="false">
      <c r="A591" s="11"/>
      <c r="F591" s="8"/>
      <c r="L591" s="8"/>
      <c r="N591" s="1"/>
    </row>
    <row r="592" customFormat="false" ht="12.8" hidden="false" customHeight="false" outlineLevel="0" collapsed="false">
      <c r="A592" s="11"/>
      <c r="F592" s="8"/>
      <c r="L592" s="8"/>
      <c r="N592" s="1"/>
    </row>
    <row r="593" customFormat="false" ht="12.8" hidden="false" customHeight="false" outlineLevel="0" collapsed="false">
      <c r="A593" s="11"/>
      <c r="F593" s="8"/>
      <c r="L593" s="8"/>
      <c r="N593" s="1"/>
    </row>
    <row r="594" customFormat="false" ht="12.8" hidden="false" customHeight="false" outlineLevel="0" collapsed="false">
      <c r="A594" s="11"/>
      <c r="F594" s="8"/>
      <c r="L594" s="8"/>
      <c r="N594" s="1"/>
    </row>
    <row r="595" customFormat="false" ht="12.8" hidden="false" customHeight="false" outlineLevel="0" collapsed="false">
      <c r="A595" s="11"/>
      <c r="F595" s="8"/>
      <c r="L595" s="8"/>
      <c r="N595" s="1"/>
    </row>
    <row r="596" customFormat="false" ht="12.8" hidden="false" customHeight="false" outlineLevel="0" collapsed="false">
      <c r="A596" s="11"/>
      <c r="F596" s="8"/>
      <c r="L596" s="8"/>
      <c r="N596" s="1"/>
    </row>
    <row r="597" customFormat="false" ht="12.8" hidden="false" customHeight="false" outlineLevel="0" collapsed="false">
      <c r="A597" s="11"/>
      <c r="F597" s="8"/>
      <c r="L597" s="8"/>
      <c r="N597" s="1"/>
    </row>
    <row r="598" customFormat="false" ht="12.8" hidden="false" customHeight="false" outlineLevel="0" collapsed="false">
      <c r="A598" s="11"/>
      <c r="F598" s="8"/>
      <c r="L598" s="8"/>
      <c r="N598" s="1"/>
    </row>
    <row r="599" customFormat="false" ht="12.8" hidden="false" customHeight="false" outlineLevel="0" collapsed="false">
      <c r="A599" s="11"/>
      <c r="F599" s="8"/>
      <c r="L599" s="8"/>
      <c r="N599" s="1"/>
    </row>
    <row r="600" customFormat="false" ht="12.8" hidden="false" customHeight="false" outlineLevel="0" collapsed="false">
      <c r="A600" s="11"/>
      <c r="F600" s="8"/>
      <c r="L600" s="8"/>
      <c r="N600" s="1"/>
    </row>
    <row r="601" customFormat="false" ht="12.8" hidden="false" customHeight="false" outlineLevel="0" collapsed="false">
      <c r="A601" s="11"/>
      <c r="F601" s="8"/>
      <c r="L601" s="8"/>
      <c r="N601" s="1"/>
    </row>
    <row r="602" customFormat="false" ht="12.8" hidden="false" customHeight="false" outlineLevel="0" collapsed="false">
      <c r="A602" s="11"/>
      <c r="F602" s="8"/>
      <c r="L602" s="8"/>
      <c r="N602" s="1"/>
    </row>
    <row r="603" customFormat="false" ht="12.8" hidden="false" customHeight="false" outlineLevel="0" collapsed="false">
      <c r="A603" s="11"/>
      <c r="F603" s="8"/>
      <c r="L603" s="8"/>
      <c r="N603" s="1"/>
    </row>
    <row r="604" customFormat="false" ht="12.8" hidden="false" customHeight="false" outlineLevel="0" collapsed="false">
      <c r="A604" s="11"/>
      <c r="F604" s="8"/>
      <c r="L604" s="8"/>
      <c r="N604" s="1"/>
    </row>
    <row r="605" customFormat="false" ht="12.8" hidden="false" customHeight="false" outlineLevel="0" collapsed="false">
      <c r="A605" s="11"/>
      <c r="F605" s="8"/>
      <c r="L605" s="8"/>
      <c r="N605" s="1"/>
    </row>
    <row r="606" customFormat="false" ht="12.8" hidden="false" customHeight="false" outlineLevel="0" collapsed="false">
      <c r="A606" s="11"/>
      <c r="F606" s="8"/>
      <c r="L606" s="8"/>
      <c r="N606" s="1"/>
    </row>
    <row r="607" customFormat="false" ht="12.8" hidden="false" customHeight="false" outlineLevel="0" collapsed="false">
      <c r="A607" s="11"/>
      <c r="F607" s="8"/>
      <c r="L607" s="8"/>
      <c r="N607" s="1"/>
    </row>
    <row r="608" customFormat="false" ht="12.8" hidden="false" customHeight="false" outlineLevel="0" collapsed="false">
      <c r="A608" s="11"/>
      <c r="F608" s="8"/>
      <c r="L608" s="8"/>
      <c r="N608" s="1"/>
    </row>
    <row r="609" customFormat="false" ht="12.8" hidden="false" customHeight="false" outlineLevel="0" collapsed="false">
      <c r="A609" s="11"/>
      <c r="F609" s="8"/>
      <c r="L609" s="8"/>
      <c r="N609" s="1"/>
    </row>
    <row r="610" customFormat="false" ht="12.8" hidden="false" customHeight="false" outlineLevel="0" collapsed="false">
      <c r="A610" s="11"/>
      <c r="F610" s="8"/>
      <c r="L610" s="8"/>
      <c r="N610" s="1"/>
    </row>
    <row r="611" customFormat="false" ht="12.8" hidden="false" customHeight="false" outlineLevel="0" collapsed="false">
      <c r="A611" s="11"/>
      <c r="F611" s="8"/>
      <c r="L611" s="8"/>
      <c r="N611" s="1"/>
    </row>
    <row r="612" customFormat="false" ht="12.8" hidden="false" customHeight="false" outlineLevel="0" collapsed="false">
      <c r="A612" s="11"/>
      <c r="F612" s="8"/>
      <c r="L612" s="8"/>
      <c r="N612" s="1"/>
    </row>
    <row r="613" customFormat="false" ht="12.8" hidden="false" customHeight="false" outlineLevel="0" collapsed="false">
      <c r="A613" s="11"/>
      <c r="F613" s="8"/>
      <c r="L613" s="8"/>
      <c r="N613" s="1"/>
    </row>
    <row r="614" customFormat="false" ht="12.8" hidden="false" customHeight="false" outlineLevel="0" collapsed="false">
      <c r="A614" s="11"/>
      <c r="F614" s="8"/>
      <c r="L614" s="8"/>
      <c r="N614" s="1"/>
    </row>
    <row r="615" customFormat="false" ht="12.8" hidden="false" customHeight="false" outlineLevel="0" collapsed="false">
      <c r="A615" s="11"/>
      <c r="F615" s="8"/>
      <c r="L615" s="8"/>
      <c r="N615" s="1"/>
    </row>
    <row r="616" customFormat="false" ht="12.8" hidden="false" customHeight="false" outlineLevel="0" collapsed="false">
      <c r="A616" s="11"/>
      <c r="F616" s="8"/>
      <c r="L616" s="8"/>
      <c r="N616" s="1"/>
    </row>
    <row r="617" customFormat="false" ht="12.8" hidden="false" customHeight="false" outlineLevel="0" collapsed="false">
      <c r="A617" s="11"/>
      <c r="F617" s="8"/>
      <c r="L617" s="8"/>
      <c r="N617" s="1"/>
    </row>
    <row r="618" customFormat="false" ht="12.8" hidden="false" customHeight="false" outlineLevel="0" collapsed="false">
      <c r="A618" s="11"/>
      <c r="F618" s="8"/>
      <c r="L618" s="8"/>
      <c r="N618" s="1"/>
    </row>
    <row r="619" customFormat="false" ht="12.8" hidden="false" customHeight="false" outlineLevel="0" collapsed="false">
      <c r="A619" s="11"/>
      <c r="F619" s="8"/>
      <c r="L619" s="8"/>
      <c r="N619" s="1"/>
    </row>
    <row r="620" customFormat="false" ht="12.8" hidden="false" customHeight="false" outlineLevel="0" collapsed="false">
      <c r="A620" s="11"/>
      <c r="F620" s="8"/>
      <c r="L620" s="8"/>
      <c r="N620" s="1"/>
    </row>
    <row r="621" customFormat="false" ht="12.8" hidden="false" customHeight="false" outlineLevel="0" collapsed="false">
      <c r="A621" s="11"/>
      <c r="F621" s="8"/>
      <c r="L621" s="8"/>
      <c r="N621" s="1"/>
    </row>
    <row r="622" customFormat="false" ht="12.8" hidden="false" customHeight="false" outlineLevel="0" collapsed="false">
      <c r="A622" s="11"/>
      <c r="F622" s="8"/>
      <c r="L622" s="8"/>
      <c r="N622" s="1"/>
    </row>
    <row r="623" customFormat="false" ht="12.8" hidden="false" customHeight="false" outlineLevel="0" collapsed="false">
      <c r="A623" s="11"/>
      <c r="F623" s="8"/>
      <c r="L623" s="8"/>
      <c r="N623" s="1"/>
    </row>
    <row r="624" customFormat="false" ht="12.8" hidden="false" customHeight="false" outlineLevel="0" collapsed="false">
      <c r="A624" s="11"/>
      <c r="F624" s="8"/>
      <c r="L624" s="8"/>
      <c r="N624" s="1"/>
    </row>
    <row r="625" customFormat="false" ht="12.8" hidden="false" customHeight="false" outlineLevel="0" collapsed="false">
      <c r="A625" s="11"/>
      <c r="F625" s="8"/>
      <c r="L625" s="8"/>
      <c r="N625" s="1"/>
    </row>
    <row r="626" customFormat="false" ht="12.8" hidden="false" customHeight="false" outlineLevel="0" collapsed="false">
      <c r="A626" s="11"/>
      <c r="F626" s="8"/>
      <c r="L626" s="8"/>
      <c r="N626" s="1"/>
    </row>
    <row r="627" customFormat="false" ht="12.8" hidden="false" customHeight="false" outlineLevel="0" collapsed="false">
      <c r="A627" s="11"/>
      <c r="F627" s="8"/>
      <c r="L627" s="8"/>
      <c r="N627" s="1"/>
    </row>
    <row r="628" customFormat="false" ht="12.8" hidden="false" customHeight="false" outlineLevel="0" collapsed="false">
      <c r="A628" s="11"/>
      <c r="F628" s="8"/>
      <c r="L628" s="8"/>
      <c r="N628" s="1"/>
    </row>
    <row r="629" customFormat="false" ht="12.8" hidden="false" customHeight="false" outlineLevel="0" collapsed="false">
      <c r="A629" s="11"/>
      <c r="F629" s="8"/>
      <c r="L629" s="8"/>
      <c r="N629" s="1"/>
    </row>
    <row r="630" customFormat="false" ht="12.8" hidden="false" customHeight="false" outlineLevel="0" collapsed="false">
      <c r="A630" s="11"/>
      <c r="F630" s="8"/>
      <c r="L630" s="8"/>
      <c r="N630" s="1"/>
    </row>
    <row r="631" customFormat="false" ht="12.8" hidden="false" customHeight="false" outlineLevel="0" collapsed="false">
      <c r="A631" s="11"/>
      <c r="F631" s="8"/>
      <c r="L631" s="8"/>
      <c r="N631" s="1"/>
    </row>
    <row r="632" customFormat="false" ht="12.8" hidden="false" customHeight="false" outlineLevel="0" collapsed="false">
      <c r="A632" s="11"/>
      <c r="F632" s="8"/>
      <c r="L632" s="8"/>
      <c r="N632" s="1"/>
    </row>
    <row r="633" customFormat="false" ht="12.8" hidden="false" customHeight="false" outlineLevel="0" collapsed="false">
      <c r="A633" s="11"/>
      <c r="F633" s="8"/>
      <c r="L633" s="8"/>
      <c r="N633" s="1"/>
    </row>
    <row r="634" customFormat="false" ht="12.8" hidden="false" customHeight="false" outlineLevel="0" collapsed="false">
      <c r="A634" s="11"/>
      <c r="F634" s="8"/>
      <c r="L634" s="8"/>
      <c r="N634" s="1"/>
    </row>
    <row r="635" customFormat="false" ht="12.8" hidden="false" customHeight="false" outlineLevel="0" collapsed="false">
      <c r="A635" s="11"/>
      <c r="F635" s="8"/>
      <c r="L635" s="8"/>
      <c r="N635" s="1"/>
    </row>
    <row r="636" customFormat="false" ht="12.8" hidden="false" customHeight="false" outlineLevel="0" collapsed="false">
      <c r="A636" s="11"/>
      <c r="F636" s="8"/>
      <c r="L636" s="8"/>
      <c r="N636" s="1"/>
    </row>
    <row r="637" customFormat="false" ht="12.8" hidden="false" customHeight="false" outlineLevel="0" collapsed="false">
      <c r="A637" s="11"/>
      <c r="F637" s="8"/>
      <c r="L637" s="8"/>
      <c r="N637" s="1"/>
    </row>
    <row r="638" customFormat="false" ht="12.8" hidden="false" customHeight="false" outlineLevel="0" collapsed="false">
      <c r="A638" s="11"/>
      <c r="F638" s="8"/>
      <c r="L638" s="8"/>
      <c r="N638" s="1"/>
    </row>
    <row r="639" customFormat="false" ht="12.8" hidden="false" customHeight="false" outlineLevel="0" collapsed="false">
      <c r="A639" s="11"/>
      <c r="F639" s="8"/>
      <c r="L639" s="8"/>
      <c r="N639" s="1"/>
    </row>
    <row r="640" customFormat="false" ht="12.8" hidden="false" customHeight="false" outlineLevel="0" collapsed="false">
      <c r="A640" s="11"/>
      <c r="F640" s="8"/>
      <c r="L640" s="8"/>
      <c r="N640" s="1"/>
    </row>
    <row r="641" customFormat="false" ht="12.8" hidden="false" customHeight="false" outlineLevel="0" collapsed="false">
      <c r="A641" s="11"/>
      <c r="F641" s="8"/>
      <c r="L641" s="8"/>
      <c r="N641" s="1"/>
    </row>
    <row r="642" customFormat="false" ht="12.8" hidden="false" customHeight="false" outlineLevel="0" collapsed="false">
      <c r="A642" s="11"/>
      <c r="F642" s="8"/>
      <c r="L642" s="8"/>
      <c r="N642" s="1"/>
    </row>
    <row r="643" customFormat="false" ht="12.8" hidden="false" customHeight="false" outlineLevel="0" collapsed="false">
      <c r="A643" s="11"/>
      <c r="F643" s="8"/>
      <c r="L643" s="8"/>
      <c r="N643" s="1"/>
    </row>
    <row r="644" customFormat="false" ht="12.8" hidden="false" customHeight="false" outlineLevel="0" collapsed="false">
      <c r="A644" s="11"/>
      <c r="F644" s="8"/>
      <c r="L644" s="8"/>
      <c r="N644" s="1"/>
    </row>
    <row r="645" customFormat="false" ht="12.8" hidden="false" customHeight="false" outlineLevel="0" collapsed="false">
      <c r="A645" s="11"/>
      <c r="F645" s="8"/>
      <c r="L645" s="8"/>
      <c r="N645" s="1"/>
    </row>
    <row r="646" customFormat="false" ht="12.8" hidden="false" customHeight="false" outlineLevel="0" collapsed="false">
      <c r="A646" s="11"/>
      <c r="F646" s="8"/>
      <c r="L646" s="8"/>
      <c r="N646" s="1"/>
    </row>
    <row r="647" customFormat="false" ht="12.8" hidden="false" customHeight="false" outlineLevel="0" collapsed="false">
      <c r="A647" s="11"/>
      <c r="F647" s="8"/>
      <c r="L647" s="8"/>
      <c r="N647" s="1"/>
    </row>
    <row r="648" customFormat="false" ht="12.8" hidden="false" customHeight="false" outlineLevel="0" collapsed="false">
      <c r="A648" s="11"/>
      <c r="F648" s="8"/>
      <c r="L648" s="8"/>
      <c r="N648" s="1"/>
    </row>
    <row r="649" customFormat="false" ht="12.8" hidden="false" customHeight="false" outlineLevel="0" collapsed="false">
      <c r="A649" s="11"/>
      <c r="F649" s="8"/>
      <c r="L649" s="8"/>
      <c r="N649" s="1"/>
    </row>
    <row r="650" customFormat="false" ht="12.8" hidden="false" customHeight="false" outlineLevel="0" collapsed="false">
      <c r="A650" s="11"/>
      <c r="F650" s="8"/>
      <c r="L650" s="8"/>
      <c r="N650" s="1"/>
    </row>
    <row r="651" customFormat="false" ht="12.8" hidden="false" customHeight="false" outlineLevel="0" collapsed="false">
      <c r="A651" s="11"/>
      <c r="F651" s="8"/>
      <c r="L651" s="8"/>
      <c r="N651" s="1"/>
    </row>
    <row r="652" customFormat="false" ht="12.8" hidden="false" customHeight="false" outlineLevel="0" collapsed="false">
      <c r="A652" s="11"/>
      <c r="F652" s="8"/>
      <c r="L652" s="8"/>
      <c r="N652" s="1"/>
    </row>
    <row r="653" customFormat="false" ht="12.8" hidden="false" customHeight="false" outlineLevel="0" collapsed="false">
      <c r="A653" s="11"/>
      <c r="F653" s="8"/>
      <c r="L653" s="8"/>
      <c r="N653" s="1"/>
    </row>
    <row r="654" customFormat="false" ht="12.8" hidden="false" customHeight="false" outlineLevel="0" collapsed="false">
      <c r="A654" s="11"/>
      <c r="F654" s="8"/>
      <c r="L654" s="8"/>
      <c r="N654" s="1"/>
    </row>
    <row r="655" customFormat="false" ht="12.8" hidden="false" customHeight="false" outlineLevel="0" collapsed="false">
      <c r="A655" s="11"/>
      <c r="F655" s="8"/>
      <c r="L655" s="8"/>
      <c r="N655" s="1"/>
    </row>
    <row r="656" customFormat="false" ht="12.8" hidden="false" customHeight="false" outlineLevel="0" collapsed="false">
      <c r="A656" s="11"/>
      <c r="F656" s="8"/>
      <c r="L656" s="8"/>
      <c r="N656" s="1"/>
    </row>
    <row r="657" customFormat="false" ht="12.8" hidden="false" customHeight="false" outlineLevel="0" collapsed="false">
      <c r="A657" s="11"/>
      <c r="F657" s="8"/>
      <c r="L657" s="8"/>
      <c r="N657" s="1"/>
    </row>
    <row r="658" customFormat="false" ht="12.8" hidden="false" customHeight="false" outlineLevel="0" collapsed="false">
      <c r="A658" s="11"/>
      <c r="F658" s="8"/>
      <c r="L658" s="8"/>
      <c r="N658" s="1"/>
    </row>
    <row r="659" customFormat="false" ht="12.8" hidden="false" customHeight="false" outlineLevel="0" collapsed="false">
      <c r="A659" s="11"/>
      <c r="F659" s="8"/>
      <c r="L659" s="8"/>
      <c r="N659" s="1"/>
    </row>
    <row r="660" customFormat="false" ht="12.8" hidden="false" customHeight="false" outlineLevel="0" collapsed="false">
      <c r="A660" s="11"/>
      <c r="F660" s="8"/>
      <c r="L660" s="8"/>
      <c r="N660" s="1"/>
    </row>
    <row r="661" customFormat="false" ht="12.8" hidden="false" customHeight="false" outlineLevel="0" collapsed="false">
      <c r="A661" s="11"/>
      <c r="F661" s="8"/>
      <c r="L661" s="8"/>
      <c r="N661" s="1"/>
    </row>
    <row r="662" customFormat="false" ht="12.8" hidden="false" customHeight="false" outlineLevel="0" collapsed="false">
      <c r="A662" s="11"/>
      <c r="F662" s="8"/>
      <c r="L662" s="8"/>
      <c r="N662" s="1"/>
    </row>
    <row r="663" customFormat="false" ht="12.8" hidden="false" customHeight="false" outlineLevel="0" collapsed="false">
      <c r="A663" s="11"/>
      <c r="F663" s="8"/>
      <c r="L663" s="8"/>
      <c r="N663" s="1"/>
    </row>
    <row r="664" customFormat="false" ht="12.8" hidden="false" customHeight="false" outlineLevel="0" collapsed="false">
      <c r="A664" s="11"/>
      <c r="F664" s="8"/>
      <c r="L664" s="8"/>
      <c r="N664" s="1"/>
    </row>
    <row r="665" customFormat="false" ht="12.8" hidden="false" customHeight="false" outlineLevel="0" collapsed="false">
      <c r="A665" s="11"/>
      <c r="F665" s="8"/>
      <c r="L665" s="8"/>
      <c r="N665" s="1"/>
    </row>
    <row r="666" customFormat="false" ht="12.8" hidden="false" customHeight="false" outlineLevel="0" collapsed="false">
      <c r="A666" s="11"/>
      <c r="F666" s="8"/>
      <c r="L666" s="8"/>
      <c r="N666" s="1"/>
    </row>
    <row r="667" customFormat="false" ht="12.8" hidden="false" customHeight="false" outlineLevel="0" collapsed="false">
      <c r="A667" s="11"/>
      <c r="F667" s="8"/>
      <c r="L667" s="8"/>
      <c r="N667" s="1"/>
    </row>
    <row r="668" customFormat="false" ht="12.8" hidden="false" customHeight="false" outlineLevel="0" collapsed="false">
      <c r="A668" s="11"/>
      <c r="F668" s="8"/>
      <c r="L668" s="8"/>
      <c r="N668" s="1"/>
    </row>
    <row r="669" customFormat="false" ht="12.8" hidden="false" customHeight="false" outlineLevel="0" collapsed="false">
      <c r="A669" s="11"/>
      <c r="F669" s="8"/>
      <c r="L669" s="8"/>
      <c r="N669" s="1"/>
    </row>
    <row r="670" customFormat="false" ht="12.8" hidden="false" customHeight="false" outlineLevel="0" collapsed="false">
      <c r="A670" s="11"/>
      <c r="F670" s="8"/>
      <c r="L670" s="8"/>
      <c r="N670" s="1"/>
    </row>
    <row r="671" customFormat="false" ht="12.8" hidden="false" customHeight="false" outlineLevel="0" collapsed="false">
      <c r="A671" s="11"/>
      <c r="F671" s="8"/>
      <c r="L671" s="8"/>
      <c r="N671" s="1"/>
    </row>
    <row r="672" customFormat="false" ht="12.8" hidden="false" customHeight="false" outlineLevel="0" collapsed="false">
      <c r="A672" s="11"/>
      <c r="F672" s="8"/>
      <c r="L672" s="8"/>
      <c r="N672" s="1"/>
    </row>
    <row r="673" customFormat="false" ht="12.8" hidden="false" customHeight="false" outlineLevel="0" collapsed="false">
      <c r="A673" s="11"/>
      <c r="F673" s="8"/>
      <c r="L673" s="8"/>
      <c r="N673" s="1"/>
    </row>
    <row r="674" customFormat="false" ht="12.8" hidden="false" customHeight="false" outlineLevel="0" collapsed="false">
      <c r="A674" s="11"/>
      <c r="F674" s="8"/>
      <c r="L674" s="8"/>
      <c r="N674" s="1"/>
    </row>
    <row r="675" customFormat="false" ht="12.8" hidden="false" customHeight="false" outlineLevel="0" collapsed="false">
      <c r="A675" s="11"/>
      <c r="F675" s="8"/>
      <c r="L675" s="8"/>
      <c r="N675" s="1"/>
    </row>
    <row r="676" customFormat="false" ht="12.8" hidden="false" customHeight="false" outlineLevel="0" collapsed="false">
      <c r="A676" s="11"/>
      <c r="F676" s="8"/>
      <c r="L676" s="8"/>
      <c r="N676" s="1"/>
    </row>
    <row r="677" customFormat="false" ht="12.8" hidden="false" customHeight="false" outlineLevel="0" collapsed="false">
      <c r="A677" s="11"/>
      <c r="F677" s="8"/>
      <c r="L677" s="8"/>
      <c r="N677" s="1"/>
    </row>
    <row r="678" customFormat="false" ht="12.8" hidden="false" customHeight="false" outlineLevel="0" collapsed="false">
      <c r="A678" s="11"/>
      <c r="F678" s="8"/>
      <c r="L678" s="8"/>
      <c r="N678" s="1"/>
    </row>
    <row r="679" customFormat="false" ht="12.8" hidden="false" customHeight="false" outlineLevel="0" collapsed="false">
      <c r="A679" s="11"/>
      <c r="F679" s="8"/>
      <c r="L679" s="8"/>
      <c r="N679" s="1"/>
    </row>
    <row r="680" customFormat="false" ht="12.8" hidden="false" customHeight="false" outlineLevel="0" collapsed="false">
      <c r="A680" s="11"/>
      <c r="F680" s="8"/>
      <c r="L680" s="8"/>
      <c r="N680" s="1"/>
    </row>
    <row r="681" customFormat="false" ht="12.8" hidden="false" customHeight="false" outlineLevel="0" collapsed="false">
      <c r="A681" s="11"/>
      <c r="F681" s="8"/>
      <c r="L681" s="8"/>
      <c r="N681" s="1"/>
    </row>
    <row r="682" customFormat="false" ht="12.8" hidden="false" customHeight="false" outlineLevel="0" collapsed="false">
      <c r="A682" s="11"/>
      <c r="F682" s="8"/>
      <c r="L682" s="8"/>
      <c r="N682" s="1"/>
    </row>
    <row r="683" customFormat="false" ht="12.8" hidden="false" customHeight="false" outlineLevel="0" collapsed="false">
      <c r="A683" s="11"/>
      <c r="F683" s="8"/>
      <c r="L683" s="8"/>
      <c r="N683" s="1"/>
    </row>
    <row r="684" customFormat="false" ht="12.8" hidden="false" customHeight="false" outlineLevel="0" collapsed="false">
      <c r="A684" s="11"/>
      <c r="F684" s="8"/>
      <c r="L684" s="8"/>
      <c r="N684" s="1"/>
    </row>
    <row r="685" customFormat="false" ht="12.8" hidden="false" customHeight="false" outlineLevel="0" collapsed="false">
      <c r="A685" s="11"/>
      <c r="F685" s="8"/>
      <c r="L685" s="8"/>
      <c r="N685" s="1"/>
    </row>
    <row r="686" customFormat="false" ht="12.8" hidden="false" customHeight="false" outlineLevel="0" collapsed="false">
      <c r="A686" s="11"/>
      <c r="F686" s="8"/>
      <c r="L686" s="8"/>
      <c r="N686" s="1"/>
    </row>
    <row r="687" customFormat="false" ht="12.8" hidden="false" customHeight="false" outlineLevel="0" collapsed="false">
      <c r="A687" s="11"/>
      <c r="F687" s="8"/>
      <c r="L687" s="8"/>
      <c r="N687" s="1"/>
    </row>
    <row r="688" customFormat="false" ht="12.8" hidden="false" customHeight="false" outlineLevel="0" collapsed="false">
      <c r="A688" s="11"/>
      <c r="F688" s="8"/>
      <c r="L688" s="8"/>
      <c r="N688" s="1"/>
    </row>
    <row r="689" customFormat="false" ht="12.8" hidden="false" customHeight="false" outlineLevel="0" collapsed="false">
      <c r="A689" s="11"/>
      <c r="F689" s="8"/>
      <c r="L689" s="8"/>
      <c r="N689" s="1"/>
    </row>
    <row r="690" customFormat="false" ht="12.8" hidden="false" customHeight="false" outlineLevel="0" collapsed="false">
      <c r="A690" s="11"/>
      <c r="F690" s="8"/>
      <c r="L690" s="8"/>
      <c r="N690" s="1"/>
    </row>
    <row r="691" customFormat="false" ht="12.8" hidden="false" customHeight="false" outlineLevel="0" collapsed="false">
      <c r="A691" s="11"/>
      <c r="F691" s="8"/>
      <c r="L691" s="8"/>
      <c r="N691" s="1"/>
    </row>
    <row r="692" customFormat="false" ht="12.8" hidden="false" customHeight="false" outlineLevel="0" collapsed="false">
      <c r="A692" s="11"/>
      <c r="F692" s="8"/>
      <c r="L692" s="8"/>
      <c r="N692" s="1"/>
    </row>
    <row r="693" customFormat="false" ht="12.8" hidden="false" customHeight="false" outlineLevel="0" collapsed="false">
      <c r="A693" s="11"/>
      <c r="F693" s="8"/>
      <c r="L693" s="8"/>
      <c r="N693" s="1"/>
    </row>
    <row r="694" customFormat="false" ht="12.8" hidden="false" customHeight="false" outlineLevel="0" collapsed="false">
      <c r="A694" s="11"/>
      <c r="F694" s="8"/>
      <c r="L694" s="8"/>
      <c r="N694" s="1"/>
    </row>
    <row r="695" customFormat="false" ht="12.8" hidden="false" customHeight="false" outlineLevel="0" collapsed="false">
      <c r="A695" s="11"/>
      <c r="F695" s="8"/>
      <c r="L695" s="8"/>
      <c r="N695" s="1"/>
    </row>
    <row r="696" customFormat="false" ht="12.8" hidden="false" customHeight="false" outlineLevel="0" collapsed="false">
      <c r="A696" s="11"/>
      <c r="F696" s="8"/>
      <c r="L696" s="8"/>
      <c r="N696" s="1"/>
    </row>
    <row r="697" customFormat="false" ht="12.8" hidden="false" customHeight="false" outlineLevel="0" collapsed="false">
      <c r="A697" s="11"/>
      <c r="F697" s="8"/>
      <c r="L697" s="8"/>
      <c r="N697" s="1"/>
    </row>
    <row r="698" customFormat="false" ht="12.8" hidden="false" customHeight="false" outlineLevel="0" collapsed="false">
      <c r="A698" s="11"/>
      <c r="F698" s="8"/>
      <c r="L698" s="8"/>
      <c r="N698" s="1"/>
    </row>
    <row r="699" customFormat="false" ht="12.8" hidden="false" customHeight="false" outlineLevel="0" collapsed="false">
      <c r="A699" s="11"/>
      <c r="F699" s="8"/>
      <c r="L699" s="8"/>
      <c r="N699" s="1"/>
    </row>
    <row r="700" customFormat="false" ht="12.8" hidden="false" customHeight="false" outlineLevel="0" collapsed="false">
      <c r="A700" s="11"/>
      <c r="F700" s="8"/>
      <c r="L700" s="8"/>
      <c r="N700" s="1"/>
    </row>
    <row r="701" customFormat="false" ht="12.8" hidden="false" customHeight="false" outlineLevel="0" collapsed="false">
      <c r="A701" s="11"/>
      <c r="F701" s="8"/>
      <c r="L701" s="8"/>
      <c r="N701" s="1"/>
    </row>
    <row r="702" customFormat="false" ht="12.8" hidden="false" customHeight="false" outlineLevel="0" collapsed="false">
      <c r="A702" s="11"/>
      <c r="F702" s="8"/>
      <c r="L702" s="8"/>
      <c r="N702" s="1"/>
    </row>
    <row r="703" customFormat="false" ht="12.8" hidden="false" customHeight="false" outlineLevel="0" collapsed="false">
      <c r="A703" s="11"/>
      <c r="F703" s="8"/>
      <c r="L703" s="8"/>
      <c r="N703" s="1"/>
    </row>
    <row r="704" customFormat="false" ht="12.8" hidden="false" customHeight="false" outlineLevel="0" collapsed="false">
      <c r="A704" s="11"/>
      <c r="F704" s="8"/>
      <c r="L704" s="8"/>
      <c r="N704" s="1"/>
    </row>
    <row r="705" customFormat="false" ht="12.8" hidden="false" customHeight="false" outlineLevel="0" collapsed="false">
      <c r="A705" s="11"/>
      <c r="F705" s="8"/>
      <c r="L705" s="8"/>
      <c r="N705" s="1"/>
    </row>
    <row r="706" customFormat="false" ht="12.8" hidden="false" customHeight="false" outlineLevel="0" collapsed="false">
      <c r="A706" s="11"/>
      <c r="F706" s="8"/>
      <c r="L706" s="8"/>
      <c r="N706" s="1"/>
    </row>
    <row r="707" customFormat="false" ht="12.8" hidden="false" customHeight="false" outlineLevel="0" collapsed="false">
      <c r="A707" s="11"/>
      <c r="F707" s="8"/>
      <c r="L707" s="8"/>
      <c r="N707" s="1"/>
    </row>
    <row r="708" customFormat="false" ht="12.8" hidden="false" customHeight="false" outlineLevel="0" collapsed="false">
      <c r="A708" s="11"/>
      <c r="F708" s="8"/>
      <c r="L708" s="8"/>
      <c r="N708" s="1"/>
    </row>
    <row r="709" customFormat="false" ht="12.8" hidden="false" customHeight="false" outlineLevel="0" collapsed="false">
      <c r="A709" s="11"/>
      <c r="F709" s="8"/>
      <c r="L709" s="8"/>
      <c r="N709" s="1"/>
    </row>
    <row r="710" customFormat="false" ht="12.8" hidden="false" customHeight="false" outlineLevel="0" collapsed="false">
      <c r="A710" s="11"/>
      <c r="F710" s="8"/>
      <c r="L710" s="8"/>
      <c r="N710" s="1"/>
    </row>
    <row r="711" customFormat="false" ht="12.8" hidden="false" customHeight="false" outlineLevel="0" collapsed="false">
      <c r="A711" s="11"/>
      <c r="F711" s="8"/>
      <c r="L711" s="8"/>
      <c r="N711" s="1"/>
    </row>
    <row r="712" customFormat="false" ht="12.8" hidden="false" customHeight="false" outlineLevel="0" collapsed="false">
      <c r="A712" s="11"/>
      <c r="F712" s="8"/>
      <c r="L712" s="8"/>
      <c r="N712" s="1"/>
    </row>
    <row r="713" customFormat="false" ht="12.8" hidden="false" customHeight="false" outlineLevel="0" collapsed="false">
      <c r="A713" s="11"/>
      <c r="F713" s="8"/>
      <c r="L713" s="8"/>
      <c r="N713" s="1"/>
    </row>
    <row r="714" customFormat="false" ht="12.8" hidden="false" customHeight="false" outlineLevel="0" collapsed="false">
      <c r="A714" s="11"/>
      <c r="F714" s="8"/>
      <c r="L714" s="8"/>
      <c r="N714" s="1"/>
    </row>
    <row r="715" customFormat="false" ht="12.8" hidden="false" customHeight="false" outlineLevel="0" collapsed="false">
      <c r="A715" s="11"/>
      <c r="F715" s="8"/>
      <c r="L715" s="8"/>
      <c r="N715" s="1"/>
    </row>
    <row r="716" customFormat="false" ht="12.8" hidden="false" customHeight="false" outlineLevel="0" collapsed="false">
      <c r="A716" s="11"/>
      <c r="F716" s="8"/>
      <c r="L716" s="8"/>
      <c r="N716" s="1"/>
    </row>
    <row r="717" customFormat="false" ht="12.8" hidden="false" customHeight="false" outlineLevel="0" collapsed="false">
      <c r="A717" s="11"/>
      <c r="F717" s="8"/>
      <c r="L717" s="8"/>
      <c r="N717" s="1"/>
    </row>
    <row r="718" customFormat="false" ht="12.8" hidden="false" customHeight="false" outlineLevel="0" collapsed="false">
      <c r="A718" s="11"/>
      <c r="F718" s="8"/>
      <c r="L718" s="8"/>
      <c r="N718" s="1"/>
    </row>
    <row r="719" customFormat="false" ht="12.8" hidden="false" customHeight="false" outlineLevel="0" collapsed="false">
      <c r="A719" s="11"/>
      <c r="F719" s="8"/>
      <c r="L719" s="8"/>
      <c r="N719" s="1"/>
    </row>
    <row r="720" customFormat="false" ht="12.8" hidden="false" customHeight="false" outlineLevel="0" collapsed="false">
      <c r="A720" s="11"/>
      <c r="F720" s="8"/>
      <c r="L720" s="8"/>
      <c r="N720" s="1"/>
    </row>
    <row r="721" customFormat="false" ht="12.8" hidden="false" customHeight="false" outlineLevel="0" collapsed="false">
      <c r="A721" s="11"/>
      <c r="F721" s="8"/>
      <c r="L721" s="8"/>
      <c r="N721" s="1"/>
    </row>
    <row r="722" customFormat="false" ht="12.8" hidden="false" customHeight="false" outlineLevel="0" collapsed="false">
      <c r="A722" s="11"/>
      <c r="F722" s="8"/>
      <c r="L722" s="8"/>
      <c r="N722" s="1"/>
    </row>
    <row r="723" customFormat="false" ht="12.8" hidden="false" customHeight="false" outlineLevel="0" collapsed="false">
      <c r="A723" s="11"/>
      <c r="F723" s="8"/>
      <c r="L723" s="8"/>
      <c r="N723" s="1"/>
    </row>
    <row r="724" customFormat="false" ht="12.8" hidden="false" customHeight="false" outlineLevel="0" collapsed="false">
      <c r="A724" s="11"/>
      <c r="F724" s="8"/>
      <c r="L724" s="8"/>
      <c r="N724" s="1"/>
    </row>
    <row r="725" customFormat="false" ht="12.8" hidden="false" customHeight="false" outlineLevel="0" collapsed="false">
      <c r="A725" s="11"/>
      <c r="F725" s="8"/>
      <c r="L725" s="8"/>
      <c r="N725" s="1"/>
    </row>
    <row r="726" customFormat="false" ht="12.8" hidden="false" customHeight="false" outlineLevel="0" collapsed="false">
      <c r="A726" s="11"/>
      <c r="F726" s="8"/>
      <c r="L726" s="8"/>
      <c r="N726" s="1"/>
    </row>
    <row r="727" customFormat="false" ht="12.8" hidden="false" customHeight="false" outlineLevel="0" collapsed="false">
      <c r="A727" s="11"/>
      <c r="F727" s="8"/>
      <c r="L727" s="8"/>
      <c r="N727" s="1"/>
    </row>
    <row r="728" customFormat="false" ht="12.8" hidden="false" customHeight="false" outlineLevel="0" collapsed="false">
      <c r="A728" s="11"/>
      <c r="F728" s="8"/>
      <c r="L728" s="8"/>
      <c r="N728" s="1"/>
    </row>
    <row r="729" customFormat="false" ht="12.8" hidden="false" customHeight="false" outlineLevel="0" collapsed="false">
      <c r="A729" s="11"/>
      <c r="F729" s="8"/>
      <c r="L729" s="8"/>
      <c r="N729" s="1"/>
    </row>
    <row r="730" customFormat="false" ht="12.8" hidden="false" customHeight="false" outlineLevel="0" collapsed="false">
      <c r="A730" s="11"/>
      <c r="F730" s="8"/>
      <c r="L730" s="8"/>
      <c r="N730" s="1"/>
    </row>
    <row r="731" customFormat="false" ht="12.8" hidden="false" customHeight="false" outlineLevel="0" collapsed="false">
      <c r="A731" s="11"/>
      <c r="F731" s="8"/>
      <c r="L731" s="8"/>
      <c r="N731" s="1"/>
    </row>
    <row r="732" customFormat="false" ht="12.8" hidden="false" customHeight="false" outlineLevel="0" collapsed="false">
      <c r="A732" s="11"/>
      <c r="F732" s="8"/>
      <c r="L732" s="8"/>
      <c r="N732" s="1"/>
    </row>
    <row r="733" customFormat="false" ht="12.8" hidden="false" customHeight="false" outlineLevel="0" collapsed="false">
      <c r="A733" s="11"/>
      <c r="F733" s="8"/>
      <c r="L733" s="8"/>
      <c r="N733" s="1"/>
    </row>
    <row r="734" customFormat="false" ht="12.8" hidden="false" customHeight="false" outlineLevel="0" collapsed="false">
      <c r="A734" s="11"/>
      <c r="F734" s="8"/>
      <c r="L734" s="8"/>
      <c r="N734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0.28"/>
    <col collapsed="false" customWidth="true" hidden="false" outlineLevel="0" max="2" min="2" style="1" width="17.49"/>
  </cols>
  <sheetData>
    <row r="1" customFormat="false" ht="12.8" hidden="false" customHeight="false" outlineLevel="0" collapsed="false">
      <c r="A1" s="12" t="s">
        <v>16</v>
      </c>
      <c r="B1" s="13" t="s">
        <v>17</v>
      </c>
    </row>
    <row r="2" customFormat="false" ht="12.8" hidden="false" customHeight="false" outlineLevel="0" collapsed="false">
      <c r="A2" s="2" t="s">
        <v>18</v>
      </c>
      <c r="B2" s="8" t="n">
        <f aca="false">AVERAGE(DAILY_RETURNS)</f>
        <v>0.000730512046690015</v>
      </c>
    </row>
    <row r="3" customFormat="false" ht="12.8" hidden="false" customHeight="false" outlineLevel="0" collapsed="false">
      <c r="A3" s="2" t="s">
        <v>19</v>
      </c>
      <c r="B3" s="8" t="n">
        <f aca="false">MEDIAN(DAILY_RETURNS)</f>
        <v>0.000756581300708416</v>
      </c>
    </row>
    <row r="4" customFormat="false" ht="12.8" hidden="false" customHeight="false" outlineLevel="0" collapsed="false">
      <c r="A4" s="2" t="s">
        <v>20</v>
      </c>
      <c r="B4" s="8" t="n">
        <f aca="false">_xlfn.STDEV.S(DAILY_RETURNS)</f>
        <v>0.00820486815094156</v>
      </c>
    </row>
    <row r="5" customFormat="false" ht="12.8" hidden="false" customHeight="false" outlineLevel="0" collapsed="false">
      <c r="A5" s="2" t="s">
        <v>21</v>
      </c>
      <c r="B5" s="1" t="n">
        <f aca="false">_xlfn.MAXIFS(STREAK,TTREND,1)</f>
        <v>8</v>
      </c>
    </row>
    <row r="6" customFormat="false" ht="12.8" hidden="false" customHeight="false" outlineLevel="0" collapsed="false">
      <c r="A6" s="2" t="s">
        <v>22</v>
      </c>
      <c r="B6" s="1" t="n">
        <f aca="false">_xlfn.MAXIFS(STREAK,TTREND,-1)</f>
        <v>6</v>
      </c>
    </row>
    <row r="7" customFormat="false" ht="12.8" hidden="false" customHeight="false" outlineLevel="0" collapsed="false">
      <c r="A7" s="14" t="s">
        <v>23</v>
      </c>
      <c r="B7" s="9" t="n">
        <f aca="false">AVERAGEIF(CORRECTION_SIZE, "&lt;0")</f>
        <v>-0.00560806545585481</v>
      </c>
    </row>
    <row r="8" customFormat="false" ht="12.8" hidden="false" customHeight="false" outlineLevel="0" collapsed="false">
      <c r="A8" s="2" t="s">
        <v>24</v>
      </c>
      <c r="B8" s="15" t="n">
        <f aca="false">AVERAGE(DAILY_RANGE)</f>
        <v>59.5927634194831</v>
      </c>
    </row>
    <row r="9" customFormat="false" ht="12.8" hidden="false" customHeight="false" outlineLevel="0" collapsed="false">
      <c r="A9" s="2" t="s">
        <v>25</v>
      </c>
      <c r="B9" s="9" t="n">
        <f aca="false">_xlfn.PERCENTILE.EXC(DAILY_RANGE, 0.75)</f>
        <v>72.5</v>
      </c>
    </row>
    <row r="10" customFormat="false" ht="12.8" hidden="false" customHeight="false" outlineLevel="0" collapsed="false">
      <c r="A10" s="2" t="s">
        <v>26</v>
      </c>
      <c r="B10" s="9" t="n">
        <f aca="false">_xlfn.PERCENTILE.EXC(DAILY_RANGE, 0.25)</f>
        <v>37.5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6" width="6.02"/>
  </cols>
  <sheetData>
    <row r="1" customFormat="false" ht="12.8" hidden="false" customHeight="false" outlineLevel="0" collapsed="false">
      <c r="A1" s="17" t="s">
        <v>27</v>
      </c>
      <c r="B1" s="12" t="s">
        <v>2</v>
      </c>
      <c r="C1" s="12" t="s">
        <v>28</v>
      </c>
    </row>
    <row r="2" customFormat="false" ht="12.8" hidden="false" customHeight="false" outlineLevel="0" collapsed="false">
      <c r="A2" s="16" t="n">
        <v>1</v>
      </c>
      <c r="B2" s="18" t="n">
        <f aca="false">INDEX(DATES, MATCH(LARGE(DAILY_RETURNS,1), DAILY_RETURNS,0))</f>
        <v>45649.2083333333</v>
      </c>
      <c r="C2" s="8" t="n">
        <f aca="false">LARGE(DAILY_RETURNS,1)</f>
        <v>0.0329662245085317</v>
      </c>
    </row>
    <row r="3" customFormat="false" ht="12.8" hidden="false" customHeight="false" outlineLevel="0" collapsed="false">
      <c r="A3" s="16" t="n">
        <v>2</v>
      </c>
      <c r="B3" s="18" t="n">
        <f aca="false">INDEX(DATES, MATCH(LARGE(DAILY_RETURNS,2), DAILY_RETURNS,0))</f>
        <v>45602.2083333333</v>
      </c>
      <c r="C3" s="8" t="n">
        <f aca="false">LARGE(DAILY_RETURNS,2)</f>
        <v>0.0248090545643729</v>
      </c>
    </row>
    <row r="4" customFormat="false" ht="12.8" hidden="false" customHeight="false" outlineLevel="0" collapsed="false">
      <c r="A4" s="16" t="n">
        <v>3</v>
      </c>
      <c r="B4" s="18" t="n">
        <f aca="false">INDEX(DATES, MATCH(LARGE(DAILY_RETURNS,3), DAILY_RETURNS,0))</f>
        <v>45512.2083333333</v>
      </c>
      <c r="C4" s="8" t="n">
        <f aca="false">LARGE(DAILY_RETURNS,3)</f>
        <v>0.0228362522737341</v>
      </c>
    </row>
    <row r="5" customFormat="false" ht="12.8" hidden="false" customHeight="false" outlineLevel="0" collapsed="false">
      <c r="A5" s="16" t="n">
        <v>4</v>
      </c>
      <c r="B5" s="18" t="n">
        <f aca="false">INDEX(DATES, MATCH(LARGE(DAILY_RETURNS,4), DAILY_RETURNS,0))</f>
        <v>45369.2083333333</v>
      </c>
      <c r="C5" s="8" t="n">
        <f aca="false">LARGE(DAILY_RETURNS,4)</f>
        <v>0.0219232115547991</v>
      </c>
    </row>
    <row r="6" customFormat="false" ht="12.8" hidden="false" customHeight="false" outlineLevel="0" collapsed="false">
      <c r="A6" s="16" t="n">
        <v>5</v>
      </c>
      <c r="B6" s="18" t="n">
        <f aca="false">INDEX(DATES, MATCH(LARGE(DAILY_RETURNS,5), DAILY_RETURNS,0))</f>
        <v>45278.2083333333</v>
      </c>
      <c r="C6" s="8" t="n">
        <f aca="false">LARGE(DAILY_RETURNS,5)</f>
        <v>0.0208139041642853</v>
      </c>
    </row>
    <row r="8" customFormat="false" ht="12.8" hidden="false" customHeight="false" outlineLevel="0" collapsed="false">
      <c r="A8" s="1"/>
    </row>
    <row r="9" customFormat="false" ht="12.8" hidden="false" customHeight="false" outlineLevel="0" collapsed="false">
      <c r="A9" s="1"/>
    </row>
    <row r="10" customFormat="false" ht="12.8" hidden="false" customHeight="false" outlineLevel="0" collapsed="false">
      <c r="A10" s="1"/>
    </row>
    <row r="11" customFormat="false" ht="12.8" hidden="false" customHeight="false" outlineLevel="0" collapsed="false">
      <c r="A11" s="1"/>
    </row>
    <row r="12" customFormat="false" ht="12.8" hidden="false" customHeight="false" outlineLevel="0" collapsed="false">
      <c r="A12" s="1"/>
    </row>
    <row r="13" customFormat="false" ht="12.8" hidden="false" customHeight="false" outlineLevel="0" collapsed="false">
      <c r="A1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02"/>
    <col collapsed="false" customWidth="true" hidden="false" outlineLevel="0" max="3" min="3" style="1" width="7.33"/>
  </cols>
  <sheetData>
    <row r="1" customFormat="false" ht="12.8" hidden="false" customHeight="false" outlineLevel="0" collapsed="false">
      <c r="A1" s="17" t="s">
        <v>27</v>
      </c>
      <c r="B1" s="12" t="s">
        <v>2</v>
      </c>
      <c r="C1" s="12" t="s">
        <v>28</v>
      </c>
    </row>
    <row r="2" customFormat="false" ht="12.8" hidden="false" customHeight="false" outlineLevel="0" collapsed="false">
      <c r="A2" s="16" t="n">
        <v>1</v>
      </c>
      <c r="B2" s="18" t="n">
        <f aca="false">INDEX(DATES, MATCH(SMALL(DAILY_RETURNS,1), DAILY_RETURNS,0))</f>
        <v>45644.2083333333</v>
      </c>
      <c r="C2" s="8" t="n">
        <f aca="false">SMALL(DAILY_RETURNS,1)</f>
        <v>-0.030440049397494</v>
      </c>
    </row>
    <row r="3" customFormat="false" ht="12.8" hidden="false" customHeight="false" outlineLevel="0" collapsed="false">
      <c r="A3" s="16" t="n">
        <v>2</v>
      </c>
      <c r="B3" s="18" t="n">
        <f aca="false">INDEX(DATES, MATCH(SMALL(DAILY_RETURNS,2), DAILY_RETURNS,0))</f>
        <v>45509.2083333333</v>
      </c>
      <c r="C3" s="8" t="n">
        <f aca="false">SMALL(DAILY_RETURNS,2)</f>
        <v>-0.0299262432516296</v>
      </c>
    </row>
    <row r="4" customFormat="false" ht="12.8" hidden="false" customHeight="false" outlineLevel="0" collapsed="false">
      <c r="A4" s="16" t="n">
        <v>3</v>
      </c>
      <c r="B4" s="18" t="n">
        <f aca="false">INDEX(DATES, MATCH(SMALL(DAILY_RETURNS,3), DAILY_RETURNS,0))</f>
        <v>45726.2083333333</v>
      </c>
      <c r="C4" s="8" t="n">
        <f aca="false">SMALL(DAILY_RETURNS,3)</f>
        <v>-0.0272462946315504</v>
      </c>
    </row>
    <row r="5" customFormat="false" ht="12.8" hidden="false" customHeight="false" outlineLevel="0" collapsed="false">
      <c r="A5" s="16" t="n">
        <v>4</v>
      </c>
      <c r="B5" s="18" t="n">
        <f aca="false">INDEX(DATES, MATCH(SMALL(DAILY_RETURNS,4), DAILY_RETURNS,0))</f>
        <v>45497.2083333333</v>
      </c>
      <c r="C5" s="8" t="n">
        <f aca="false">SMALL(DAILY_RETURNS,4)</f>
        <v>-0.0229884798801937</v>
      </c>
    </row>
    <row r="6" customFormat="false" ht="12.8" hidden="false" customHeight="false" outlineLevel="0" collapsed="false">
      <c r="A6" s="16" t="n">
        <v>5</v>
      </c>
      <c r="B6" s="18" t="n">
        <f aca="false">INDEX(DATES, MATCH(SMALL(DAILY_RETURNS,5), DAILY_RETURNS,0))</f>
        <v>45538.2083333333</v>
      </c>
      <c r="C6" s="8" t="n">
        <f aca="false">SMALL(DAILY_RETURNS,5)</f>
        <v>-0.0212902196997932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9.4"/>
    <col collapsed="false" customWidth="true" hidden="false" outlineLevel="0" max="2" min="2" style="1" width="8.81"/>
  </cols>
  <sheetData>
    <row r="1" customFormat="false" ht="12.8" hidden="false" customHeight="false" outlineLevel="0" collapsed="false">
      <c r="A1" s="12" t="s">
        <v>8</v>
      </c>
      <c r="B1" s="12" t="s">
        <v>29</v>
      </c>
    </row>
    <row r="2" customFormat="false" ht="12.8" hidden="false" customHeight="false" outlineLevel="0" collapsed="false">
      <c r="A2" s="2" t="s">
        <v>30</v>
      </c>
      <c r="B2" s="8" t="n">
        <f aca="false">AVERAGEIF(EXT_WEEKDAY, A2, DAILY_RETURNS)</f>
        <v>0.00192346800599393</v>
      </c>
    </row>
    <row r="3" customFormat="false" ht="12.8" hidden="false" customHeight="false" outlineLevel="0" collapsed="false">
      <c r="A3" s="2" t="s">
        <v>31</v>
      </c>
      <c r="B3" s="8" t="n">
        <f aca="false">AVERAGEIF(EXT_WEEKDAY, "Tue", DAILY_RETURNS)</f>
        <v>0.000100850813303411</v>
      </c>
    </row>
    <row r="4" customFormat="false" ht="12.8" hidden="false" customHeight="false" outlineLevel="0" collapsed="false">
      <c r="A4" s="2" t="s">
        <v>32</v>
      </c>
      <c r="B4" s="8" t="n">
        <f aca="false">AVERAGEIF(EXT_WEEKDAY, "Wed", DAILY_RETURNS)</f>
        <v>-0.00020745517376614</v>
      </c>
    </row>
    <row r="5" customFormat="false" ht="12.8" hidden="false" customHeight="false" outlineLevel="0" collapsed="false">
      <c r="A5" s="2" t="s">
        <v>33</v>
      </c>
      <c r="B5" s="8" t="n">
        <f aca="false">AVERAGEIF(EXT_WEEKDAY, "Thu", DAILY_RETURNS)</f>
        <v>0.00071121196741674</v>
      </c>
    </row>
    <row r="6" customFormat="false" ht="12.8" hidden="false" customHeight="false" outlineLevel="0" collapsed="false">
      <c r="A6" s="2" t="s">
        <v>34</v>
      </c>
      <c r="B6" s="8" t="n">
        <f aca="false">AVERAGEIF(EXT_WEEKDAY, "Fri", DAILY_RETURNS)</f>
        <v>0.00123289598207128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75"/>
    <col collapsed="false" customWidth="true" hidden="false" outlineLevel="0" max="2" min="2" style="1" width="8.81"/>
  </cols>
  <sheetData>
    <row r="1" customFormat="false" ht="12.8" hidden="false" customHeight="false" outlineLevel="0" collapsed="false">
      <c r="A1" s="12" t="s">
        <v>9</v>
      </c>
      <c r="B1" s="12" t="s">
        <v>29</v>
      </c>
    </row>
    <row r="2" customFormat="false" ht="12.8" hidden="false" customHeight="false" outlineLevel="0" collapsed="false">
      <c r="A2" s="2" t="s">
        <v>35</v>
      </c>
      <c r="B2" s="8" t="n">
        <f aca="false">AVERAGEIF(EXT_MONTH,A2,DAILY_RETURNS)</f>
        <v>0.000769874731653765</v>
      </c>
    </row>
    <row r="3" customFormat="false" ht="12.8" hidden="false" customHeight="false" outlineLevel="0" collapsed="false">
      <c r="A3" s="2" t="s">
        <v>36</v>
      </c>
      <c r="B3" s="8" t="n">
        <f aca="false">AVERAGEIF(EXT_MONTH,A3,DAILY_RETURNS)</f>
        <v>0.000756131852616196</v>
      </c>
    </row>
    <row r="4" customFormat="false" ht="12.8" hidden="false" customHeight="false" outlineLevel="0" collapsed="false">
      <c r="A4" s="2" t="s">
        <v>37</v>
      </c>
      <c r="B4" s="8" t="n">
        <f aca="false">AVERAGEIF(EXT_MONTH,A4,DAILY_RETURNS)</f>
        <v>0.000989934649492182</v>
      </c>
    </row>
    <row r="5" customFormat="false" ht="12.8" hidden="false" customHeight="false" outlineLevel="0" collapsed="false">
      <c r="A5" s="2" t="s">
        <v>38</v>
      </c>
      <c r="B5" s="8" t="n">
        <f aca="false">AVERAGEIF(EXT_MONTH,A5,DAILY_RETURNS)</f>
        <v>-0.000838289517183026</v>
      </c>
    </row>
    <row r="6" customFormat="false" ht="12.8" hidden="false" customHeight="false" outlineLevel="0" collapsed="false">
      <c r="A6" s="2" t="s">
        <v>39</v>
      </c>
      <c r="B6" s="8" t="n">
        <f aca="false">AVERAGEIF(EXT_MONTH,A6,DAILY_RETURNS)</f>
        <v>0.00101331501711161</v>
      </c>
    </row>
    <row r="7" customFormat="false" ht="12.8" hidden="false" customHeight="false" outlineLevel="0" collapsed="false">
      <c r="A7" s="2" t="s">
        <v>40</v>
      </c>
      <c r="B7" s="8" t="n">
        <f aca="false">AVERAGEIF(EXT_MONTH,A7,DAILY_RETURNS)</f>
        <v>0.00276087428538596</v>
      </c>
    </row>
    <row r="8" customFormat="false" ht="12.8" hidden="false" customHeight="false" outlineLevel="0" collapsed="false">
      <c r="A8" s="2" t="s">
        <v>41</v>
      </c>
      <c r="B8" s="8" t="n">
        <f aca="false">AVERAGEIF(EXT_MONTH,A8,DAILY_RETURNS)</f>
        <v>0.000817367089760874</v>
      </c>
    </row>
    <row r="9" customFormat="false" ht="12.8" hidden="false" customHeight="false" outlineLevel="0" collapsed="false">
      <c r="A9" s="2" t="s">
        <v>42</v>
      </c>
      <c r="B9" s="8" t="n">
        <f aca="false">AVERAGEIF(EXT_MONTH,A9,DAILY_RETURNS)</f>
        <v>-7.14366600415137E-005</v>
      </c>
    </row>
    <row r="10" customFormat="false" ht="12.8" hidden="false" customHeight="false" outlineLevel="0" collapsed="false">
      <c r="A10" s="2" t="s">
        <v>43</v>
      </c>
      <c r="B10" s="8" t="n">
        <f aca="false">AVERAGEIF(EXT_MONTH,A10,DAILY_RETURNS)</f>
        <v>-0.000409691495885475</v>
      </c>
    </row>
    <row r="11" customFormat="false" ht="12.8" hidden="false" customHeight="false" outlineLevel="0" collapsed="false">
      <c r="A11" s="2" t="s">
        <v>44</v>
      </c>
      <c r="B11" s="8" t="n">
        <f aca="false">AVERAGEIF(EXT_MONTH,A11,DAILY_RETURNS)</f>
        <v>-0.000880994280701704</v>
      </c>
    </row>
    <row r="12" customFormat="false" ht="12.8" hidden="false" customHeight="false" outlineLevel="0" collapsed="false">
      <c r="A12" s="2" t="s">
        <v>45</v>
      </c>
      <c r="B12" s="8" t="n">
        <f aca="false">AVERAGEIF(EXT_MONTH,A12,DAILY_RETURNS)</f>
        <v>0.00324048846596583</v>
      </c>
    </row>
    <row r="13" customFormat="false" ht="12.8" hidden="false" customHeight="false" outlineLevel="0" collapsed="false">
      <c r="A13" s="2" t="s">
        <v>46</v>
      </c>
      <c r="B13" s="8" t="n">
        <f aca="false">AVERAGEIF(EXT_MONTH,A13,DAILY_RETURNS)</f>
        <v>0.000792000065663789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2025-03-10T04:41:03Z</dcterms:created>
  <dc:creator/>
  <dc:description/>
  <dc:language>en-US</dc:language>
  <cp:lastModifiedBy/>
  <cp:lastPrinted>2025-03-10T14:40:42Z</cp:lastPrinted>
  <dcterms:modified xsi:type="dcterms:W3CDTF">2025-03-11T10:18:54Z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