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/>
  <mc:AlternateContent xmlns:mc="http://schemas.openxmlformats.org/markup-compatibility/2006">
    <mc:Choice Requires="x15">
      <x15ac:absPath xmlns:x15ac="http://schemas.microsoft.com/office/spreadsheetml/2010/11/ac" url="C:\Users\PC-43\Downloads\"/>
    </mc:Choice>
  </mc:AlternateContent>
  <xr:revisionPtr revIDLastSave="0" documentId="13_ncr:1_{298AD26A-863D-4FEF-B363-C4A4351C2908}" xr6:coauthVersionLast="36" xr6:coauthVersionMax="36" xr10:uidLastSave="{00000000-0000-0000-0000-000000000000}"/>
  <bookViews>
    <workbookView xWindow="0" yWindow="0" windowWidth="20490" windowHeight="7695" firstSheet="18" activeTab="30" xr2:uid="{00000000-000D-0000-FFFF-FFFF00000000}"/>
  </bookViews>
  <sheets>
    <sheet name="ÍNDICE" sheetId="35" r:id="rId1"/>
    <sheet name="Ags" sheetId="1" r:id="rId2"/>
    <sheet name="B.C." sheetId="2" r:id="rId3"/>
    <sheet name="B.C.S." sheetId="3" r:id="rId4"/>
    <sheet name="Camp" sheetId="6" r:id="rId5"/>
    <sheet name="Coah" sheetId="7" r:id="rId6"/>
    <sheet name="Col" sheetId="8" r:id="rId7"/>
    <sheet name="Chis" sheetId="9" r:id="rId8"/>
    <sheet name="Chih" sheetId="10" r:id="rId9"/>
    <sheet name="Dgo" sheetId="11" r:id="rId10"/>
    <sheet name="Gto" sheetId="12" r:id="rId11"/>
    <sheet name="Gro" sheetId="13" r:id="rId12"/>
    <sheet name="Hgo" sheetId="14" r:id="rId13"/>
    <sheet name="Jal" sheetId="15" r:id="rId14"/>
    <sheet name="Mex" sheetId="16" r:id="rId15"/>
    <sheet name="Mich" sheetId="17" r:id="rId16"/>
    <sheet name="Mor" sheetId="18" r:id="rId17"/>
    <sheet name="Nay" sheetId="19" r:id="rId18"/>
    <sheet name="NL" sheetId="20" r:id="rId19"/>
    <sheet name="Oax" sheetId="21" r:id="rId20"/>
    <sheet name="Pue" sheetId="22" r:id="rId21"/>
    <sheet name="Qro" sheetId="23" r:id="rId22"/>
    <sheet name="QRoo" sheetId="24" r:id="rId23"/>
    <sheet name="SLP" sheetId="25" r:id="rId24"/>
    <sheet name="Sin" sheetId="26" r:id="rId25"/>
    <sheet name="Son" sheetId="27" r:id="rId26"/>
    <sheet name="Tab" sheetId="28" r:id="rId27"/>
    <sheet name="Tam" sheetId="29" r:id="rId28"/>
    <sheet name="Tlax" sheetId="30" r:id="rId29"/>
    <sheet name="Ver" sheetId="31" r:id="rId30"/>
    <sheet name="Yuc" sheetId="32" r:id="rId31"/>
    <sheet name="Zac" sheetId="33" r:id="rId32"/>
    <sheet name="Nac" sheetId="34" r:id="rId33"/>
  </sheets>
  <externalReferences>
    <externalReference r:id="rId34"/>
  </externalReferences>
  <definedNames>
    <definedName name="_xlnm._FilterDatabase" localSheetId="0" hidden="1">ÍNDICE!$A$4:$D$186</definedName>
    <definedName name="_xlnm.Print_Area" localSheetId="23">SLP!$A$1:$H$227</definedName>
    <definedName name="_xlnm.Print_Titles" localSheetId="23">SLP!$4:$4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1" i="16" l="1"/>
  <c r="O144" i="16"/>
  <c r="O137" i="16"/>
  <c r="O130" i="16"/>
  <c r="G130" i="18" l="1"/>
  <c r="E218" i="34" l="1"/>
  <c r="D218" i="34"/>
  <c r="E217" i="34"/>
  <c r="D217" i="34"/>
  <c r="E216" i="34"/>
  <c r="D216" i="34"/>
  <c r="E215" i="34"/>
  <c r="D215" i="34"/>
  <c r="E214" i="34"/>
  <c r="D214" i="34"/>
  <c r="E213" i="34"/>
  <c r="D213" i="34"/>
  <c r="E212" i="34"/>
  <c r="D212" i="34"/>
  <c r="E211" i="34"/>
  <c r="D211" i="34"/>
  <c r="E210" i="34"/>
  <c r="D210" i="34"/>
  <c r="E209" i="34"/>
  <c r="D209" i="34"/>
  <c r="E208" i="34"/>
  <c r="D208" i="34"/>
  <c r="E207" i="34"/>
  <c r="D207" i="34"/>
  <c r="E206" i="34"/>
  <c r="D206" i="34"/>
  <c r="E205" i="34"/>
  <c r="D205" i="34"/>
  <c r="E204" i="34"/>
  <c r="D204" i="34"/>
  <c r="E203" i="34"/>
  <c r="D203" i="34"/>
  <c r="E202" i="34"/>
  <c r="D202" i="34"/>
  <c r="E201" i="34"/>
  <c r="D201" i="34"/>
  <c r="E200" i="34"/>
  <c r="D200" i="34"/>
  <c r="E199" i="34"/>
  <c r="D199" i="34"/>
  <c r="E198" i="34"/>
  <c r="D198" i="34"/>
  <c r="E197" i="34"/>
  <c r="D197" i="34"/>
  <c r="E196" i="34"/>
  <c r="D196" i="34"/>
  <c r="E195" i="34"/>
  <c r="D195" i="34"/>
  <c r="E194" i="34"/>
  <c r="D194" i="34"/>
  <c r="E193" i="34"/>
  <c r="D193" i="34"/>
  <c r="E192" i="34"/>
  <c r="D192" i="34"/>
  <c r="E191" i="34"/>
  <c r="D191" i="34"/>
  <c r="E190" i="34"/>
  <c r="D190" i="34"/>
  <c r="E189" i="34"/>
  <c r="D189" i="34"/>
  <c r="E188" i="34"/>
  <c r="D188" i="34"/>
  <c r="E187" i="34"/>
  <c r="D187" i="34"/>
  <c r="E186" i="34"/>
  <c r="D186" i="34"/>
  <c r="E185" i="34"/>
  <c r="D185" i="34"/>
  <c r="E184" i="34"/>
  <c r="D184" i="34"/>
  <c r="E183" i="34"/>
  <c r="D183" i="34"/>
  <c r="E182" i="34"/>
  <c r="D182" i="34"/>
  <c r="E181" i="34"/>
  <c r="D181" i="34"/>
  <c r="E180" i="34"/>
  <c r="D180" i="34"/>
  <c r="E179" i="34"/>
  <c r="D179" i="34"/>
  <c r="E178" i="34"/>
  <c r="D178" i="34"/>
  <c r="E177" i="34"/>
  <c r="D177" i="34"/>
  <c r="E176" i="34"/>
  <c r="D176" i="34"/>
  <c r="E175" i="34"/>
  <c r="D175" i="34"/>
  <c r="E174" i="34"/>
  <c r="D174" i="34"/>
  <c r="E173" i="34"/>
  <c r="D173" i="34"/>
  <c r="E172" i="34"/>
  <c r="D172" i="34"/>
  <c r="E171" i="34"/>
  <c r="D171" i="34"/>
  <c r="E170" i="34"/>
  <c r="D170" i="34"/>
  <c r="E169" i="34"/>
  <c r="D169" i="34"/>
  <c r="E168" i="34"/>
  <c r="D168" i="34"/>
  <c r="E167" i="34"/>
  <c r="D167" i="34"/>
  <c r="E166" i="34"/>
  <c r="D166" i="34"/>
  <c r="E165" i="34"/>
  <c r="D165" i="34"/>
  <c r="E164" i="34"/>
  <c r="D164" i="34"/>
  <c r="E163" i="34"/>
  <c r="D163" i="34"/>
  <c r="E162" i="34"/>
  <c r="D162" i="34"/>
  <c r="E161" i="34"/>
  <c r="D161" i="34"/>
  <c r="E160" i="34"/>
  <c r="D160" i="34"/>
  <c r="E159" i="34"/>
  <c r="D159" i="34"/>
  <c r="E158" i="34"/>
  <c r="D158" i="34"/>
  <c r="E157" i="34"/>
  <c r="D157" i="34"/>
  <c r="E156" i="34"/>
  <c r="D156" i="34"/>
  <c r="E155" i="34"/>
  <c r="D155" i="34"/>
  <c r="E154" i="34"/>
  <c r="D154" i="34"/>
  <c r="E153" i="34"/>
  <c r="D153" i="34"/>
  <c r="E114" i="34"/>
  <c r="D114" i="34"/>
  <c r="E113" i="34"/>
  <c r="D113" i="34"/>
  <c r="E108" i="34"/>
  <c r="D108" i="34"/>
  <c r="E107" i="34"/>
  <c r="D107" i="34"/>
  <c r="E102" i="34"/>
  <c r="D102" i="34"/>
  <c r="E101" i="34"/>
  <c r="D101" i="34"/>
  <c r="E96" i="34"/>
  <c r="D96" i="34"/>
  <c r="E95" i="34"/>
  <c r="D95" i="34"/>
  <c r="E90" i="34"/>
  <c r="D90" i="34"/>
  <c r="E89" i="34"/>
  <c r="D89" i="34"/>
  <c r="E84" i="34"/>
  <c r="D84" i="34"/>
  <c r="E83" i="34"/>
  <c r="D83" i="34"/>
  <c r="E78" i="34"/>
  <c r="D78" i="34"/>
  <c r="E77" i="34"/>
  <c r="D77" i="34"/>
  <c r="E72" i="34"/>
  <c r="D72" i="34"/>
  <c r="E71" i="34"/>
  <c r="D71" i="34"/>
  <c r="E66" i="34"/>
  <c r="D66" i="34"/>
  <c r="E65" i="34"/>
  <c r="D65" i="34"/>
  <c r="E60" i="34"/>
  <c r="D60" i="34"/>
  <c r="E59" i="34"/>
  <c r="D59" i="34"/>
  <c r="E46" i="34"/>
  <c r="D46" i="34"/>
  <c r="E45" i="34"/>
  <c r="D45" i="34"/>
  <c r="E40" i="34"/>
  <c r="D40" i="34"/>
  <c r="E39" i="34"/>
  <c r="D39" i="34"/>
  <c r="E34" i="34"/>
  <c r="D34" i="34"/>
  <c r="E33" i="34"/>
  <c r="D33" i="34"/>
  <c r="E28" i="34"/>
  <c r="D28" i="34"/>
  <c r="E27" i="34"/>
  <c r="D27" i="34"/>
  <c r="D21" i="34"/>
  <c r="D22" i="34" s="1"/>
  <c r="E20" i="34"/>
  <c r="D20" i="34"/>
  <c r="E17" i="34"/>
  <c r="D17" i="34"/>
  <c r="D219" i="34" l="1"/>
  <c r="E219" i="34"/>
  <c r="J214" i="33"/>
  <c r="F144" i="14" l="1"/>
  <c r="D151" i="13"/>
  <c r="D144" i="13"/>
  <c r="D137" i="13"/>
  <c r="D130" i="13"/>
  <c r="I219" i="33" l="1"/>
  <c r="H219" i="33"/>
  <c r="G219" i="33"/>
  <c r="F219" i="33"/>
  <c r="E219" i="33"/>
  <c r="D219" i="33"/>
  <c r="I151" i="33"/>
  <c r="H151" i="33"/>
  <c r="G151" i="33"/>
  <c r="F151" i="33"/>
  <c r="E151" i="33"/>
  <c r="D151" i="33"/>
  <c r="I144" i="33"/>
  <c r="H144" i="33"/>
  <c r="G144" i="33"/>
  <c r="F144" i="33"/>
  <c r="E144" i="33"/>
  <c r="D144" i="33"/>
  <c r="D137" i="33"/>
  <c r="D130" i="33"/>
  <c r="I137" i="33"/>
  <c r="H137" i="33"/>
  <c r="G137" i="33"/>
  <c r="F137" i="33"/>
  <c r="I130" i="33"/>
  <c r="H130" i="33"/>
  <c r="G130" i="33"/>
  <c r="F130" i="33"/>
  <c r="D137" i="32"/>
  <c r="E130" i="32"/>
  <c r="D130" i="32"/>
  <c r="J226" i="31"/>
  <c r="J225" i="31"/>
  <c r="J227" i="31"/>
  <c r="J224" i="31"/>
  <c r="I219" i="31"/>
  <c r="H219" i="31"/>
  <c r="G219" i="31"/>
  <c r="F219" i="31"/>
  <c r="E219" i="31"/>
  <c r="D219" i="31"/>
  <c r="I151" i="31"/>
  <c r="H151" i="31"/>
  <c r="G151" i="31"/>
  <c r="F151" i="31"/>
  <c r="E151" i="31"/>
  <c r="D151" i="31"/>
  <c r="E144" i="31"/>
  <c r="D144" i="31"/>
  <c r="I144" i="31"/>
  <c r="H144" i="31"/>
  <c r="G144" i="31"/>
  <c r="F144" i="31"/>
  <c r="I137" i="31"/>
  <c r="H137" i="31"/>
  <c r="G137" i="31"/>
  <c r="F137" i="31"/>
  <c r="E137" i="31"/>
  <c r="D137" i="31"/>
  <c r="I130" i="31"/>
  <c r="H130" i="31"/>
  <c r="G130" i="31"/>
  <c r="F130" i="31"/>
  <c r="E130" i="31"/>
  <c r="D130" i="31"/>
  <c r="F224" i="30"/>
  <c r="E219" i="30"/>
  <c r="E151" i="30"/>
  <c r="D151" i="30"/>
  <c r="E144" i="30"/>
  <c r="D144" i="30"/>
  <c r="E137" i="30"/>
  <c r="D137" i="30"/>
  <c r="E130" i="30"/>
  <c r="D130" i="30"/>
  <c r="E219" i="29"/>
  <c r="D219" i="29"/>
  <c r="E151" i="29"/>
  <c r="D151" i="29"/>
  <c r="E144" i="29"/>
  <c r="D144" i="29"/>
  <c r="E137" i="29"/>
  <c r="D137" i="29"/>
  <c r="E130" i="29"/>
  <c r="D130" i="29"/>
  <c r="D219" i="28"/>
  <c r="D151" i="28"/>
  <c r="D144" i="28"/>
  <c r="D137" i="28"/>
  <c r="D130" i="28"/>
  <c r="F227" i="27"/>
  <c r="F226" i="27"/>
  <c r="F225" i="27"/>
  <c r="F224" i="27"/>
  <c r="E219" i="27"/>
  <c r="E151" i="27"/>
  <c r="D151" i="27"/>
  <c r="E144" i="27"/>
  <c r="D144" i="27"/>
  <c r="E137" i="27"/>
  <c r="D137" i="27"/>
  <c r="E130" i="27"/>
  <c r="D130" i="27"/>
  <c r="H227" i="26"/>
  <c r="H226" i="26"/>
  <c r="H225" i="26"/>
  <c r="H224" i="26"/>
  <c r="G219" i="26"/>
  <c r="F219" i="26"/>
  <c r="E219" i="26"/>
  <c r="D219" i="26"/>
  <c r="G151" i="26"/>
  <c r="F151" i="26"/>
  <c r="E151" i="26"/>
  <c r="D151" i="26"/>
  <c r="G144" i="26"/>
  <c r="F144" i="26"/>
  <c r="E144" i="26"/>
  <c r="D144" i="26"/>
  <c r="G137" i="26"/>
  <c r="F137" i="26"/>
  <c r="E137" i="26"/>
  <c r="D137" i="26"/>
  <c r="G130" i="26"/>
  <c r="F130" i="26"/>
  <c r="E130" i="26"/>
  <c r="D130" i="26"/>
  <c r="G226" i="25"/>
  <c r="F219" i="25"/>
  <c r="E219" i="25"/>
  <c r="D219" i="25"/>
  <c r="F151" i="25"/>
  <c r="E151" i="25"/>
  <c r="D151" i="25"/>
  <c r="F144" i="25"/>
  <c r="E144" i="25"/>
  <c r="D144" i="25"/>
  <c r="F137" i="25"/>
  <c r="E137" i="25"/>
  <c r="D137" i="25"/>
  <c r="F130" i="25"/>
  <c r="E130" i="25"/>
  <c r="D130" i="25"/>
  <c r="G227" i="24"/>
  <c r="G226" i="24"/>
  <c r="G225" i="24"/>
  <c r="G224" i="24"/>
  <c r="F219" i="24"/>
  <c r="E219" i="24"/>
  <c r="D219" i="24"/>
  <c r="F151" i="24"/>
  <c r="E151" i="24"/>
  <c r="D151" i="24"/>
  <c r="F144" i="24"/>
  <c r="E144" i="24"/>
  <c r="D144" i="24"/>
  <c r="F137" i="24"/>
  <c r="E137" i="24"/>
  <c r="D137" i="24"/>
  <c r="F130" i="24"/>
  <c r="E130" i="24"/>
  <c r="D130" i="24"/>
  <c r="N227" i="22"/>
  <c r="N226" i="22"/>
  <c r="N225" i="22"/>
  <c r="N224" i="22"/>
  <c r="M219" i="22"/>
  <c r="L219" i="22"/>
  <c r="K219" i="22"/>
  <c r="J219" i="22"/>
  <c r="I219" i="22"/>
  <c r="H219" i="22"/>
  <c r="G219" i="22"/>
  <c r="F219" i="22"/>
  <c r="E219" i="22"/>
  <c r="D219" i="22"/>
  <c r="N152" i="22"/>
  <c r="E151" i="22"/>
  <c r="D151" i="22"/>
  <c r="D144" i="22"/>
  <c r="I137" i="22"/>
  <c r="H137" i="22"/>
  <c r="G137" i="22"/>
  <c r="F137" i="22"/>
  <c r="E137" i="22"/>
  <c r="D137" i="22"/>
  <c r="H130" i="22"/>
  <c r="G130" i="22"/>
  <c r="F130" i="22"/>
  <c r="E130" i="22"/>
  <c r="I226" i="21"/>
  <c r="I225" i="21"/>
  <c r="I224" i="21"/>
  <c r="H219" i="21"/>
  <c r="G219" i="21"/>
  <c r="F219" i="21"/>
  <c r="E219" i="21"/>
  <c r="D219" i="21"/>
  <c r="H151" i="21"/>
  <c r="G151" i="21"/>
  <c r="F151" i="21"/>
  <c r="E151" i="21"/>
  <c r="D151" i="21"/>
  <c r="H144" i="21"/>
  <c r="G144" i="21"/>
  <c r="F144" i="21"/>
  <c r="E144" i="21"/>
  <c r="D144" i="21"/>
  <c r="H137" i="21"/>
  <c r="G137" i="21"/>
  <c r="F137" i="21"/>
  <c r="E137" i="21"/>
  <c r="D137" i="21"/>
  <c r="H130" i="21"/>
  <c r="G130" i="21"/>
  <c r="F130" i="21"/>
  <c r="E130" i="21"/>
  <c r="D130" i="21"/>
  <c r="G224" i="20"/>
  <c r="F219" i="20"/>
  <c r="E219" i="20"/>
  <c r="D219" i="20"/>
  <c r="F151" i="20"/>
  <c r="E151" i="20"/>
  <c r="D151" i="20"/>
  <c r="F144" i="20"/>
  <c r="E144" i="20"/>
  <c r="D144" i="20"/>
  <c r="F137" i="20"/>
  <c r="E137" i="20"/>
  <c r="D137" i="20"/>
  <c r="F130" i="20"/>
  <c r="E130" i="20"/>
  <c r="D130" i="20"/>
  <c r="G227" i="19"/>
  <c r="G226" i="19"/>
  <c r="G225" i="19"/>
  <c r="G224" i="19"/>
  <c r="F219" i="19"/>
  <c r="E219" i="19"/>
  <c r="D219" i="19"/>
  <c r="F151" i="19"/>
  <c r="E151" i="19"/>
  <c r="D151" i="19"/>
  <c r="F144" i="19"/>
  <c r="E144" i="19"/>
  <c r="D144" i="19"/>
  <c r="F137" i="19"/>
  <c r="E137" i="19"/>
  <c r="D137" i="19"/>
  <c r="F130" i="19"/>
  <c r="E130" i="19"/>
  <c r="D130" i="19"/>
  <c r="F227" i="18"/>
  <c r="F225" i="18"/>
  <c r="E219" i="18"/>
  <c r="D219" i="18"/>
  <c r="E151" i="18"/>
  <c r="D151" i="18"/>
  <c r="E144" i="18"/>
  <c r="D144" i="18"/>
  <c r="E137" i="18"/>
  <c r="D137" i="18"/>
  <c r="E130" i="18"/>
  <c r="D130" i="18"/>
  <c r="L224" i="17"/>
  <c r="K219" i="17"/>
  <c r="J219" i="17"/>
  <c r="I219" i="17"/>
  <c r="H219" i="17"/>
  <c r="G219" i="17"/>
  <c r="F219" i="17"/>
  <c r="E219" i="17"/>
  <c r="D219" i="17"/>
  <c r="K151" i="17"/>
  <c r="J151" i="17"/>
  <c r="I151" i="17"/>
  <c r="H151" i="17"/>
  <c r="G151" i="17"/>
  <c r="F151" i="17"/>
  <c r="E151" i="17"/>
  <c r="D151" i="17"/>
  <c r="K144" i="17"/>
  <c r="J144" i="17"/>
  <c r="I144" i="17"/>
  <c r="H144" i="17"/>
  <c r="G144" i="17"/>
  <c r="F144" i="17"/>
  <c r="E144" i="17"/>
  <c r="D144" i="17"/>
  <c r="K137" i="17"/>
  <c r="J137" i="17"/>
  <c r="I137" i="17"/>
  <c r="H137" i="17"/>
  <c r="G137" i="17"/>
  <c r="F137" i="17"/>
  <c r="E137" i="17"/>
  <c r="D137" i="17"/>
  <c r="K130" i="17"/>
  <c r="J130" i="17"/>
  <c r="I130" i="17"/>
  <c r="H130" i="17"/>
  <c r="G130" i="17"/>
  <c r="F130" i="17"/>
  <c r="E130" i="17"/>
  <c r="D130" i="17"/>
  <c r="N224" i="16"/>
  <c r="M219" i="16"/>
  <c r="L219" i="16"/>
  <c r="K219" i="16"/>
  <c r="J219" i="16"/>
  <c r="I219" i="16"/>
  <c r="H219" i="16"/>
  <c r="G219" i="16"/>
  <c r="F219" i="16"/>
  <c r="E219" i="16"/>
  <c r="D219" i="16"/>
  <c r="M151" i="16"/>
  <c r="L151" i="16"/>
  <c r="K151" i="16"/>
  <c r="J151" i="16"/>
  <c r="I151" i="16"/>
  <c r="H151" i="16"/>
  <c r="G151" i="16"/>
  <c r="F151" i="16"/>
  <c r="E151" i="16"/>
  <c r="D151" i="16"/>
  <c r="M144" i="16"/>
  <c r="L144" i="16"/>
  <c r="K144" i="16"/>
  <c r="J144" i="16"/>
  <c r="I144" i="16"/>
  <c r="H144" i="16"/>
  <c r="G144" i="16"/>
  <c r="F144" i="16"/>
  <c r="E144" i="16"/>
  <c r="D144" i="16"/>
  <c r="M137" i="16"/>
  <c r="L137" i="16"/>
  <c r="K137" i="16"/>
  <c r="J137" i="16"/>
  <c r="I137" i="16"/>
  <c r="H137" i="16"/>
  <c r="G137" i="16"/>
  <c r="F137" i="16"/>
  <c r="E137" i="16"/>
  <c r="D137" i="16"/>
  <c r="M130" i="16"/>
  <c r="L130" i="16"/>
  <c r="K130" i="16"/>
  <c r="J130" i="16"/>
  <c r="I130" i="16"/>
  <c r="H130" i="16"/>
  <c r="G130" i="16"/>
  <c r="F130" i="16"/>
  <c r="E130" i="16"/>
  <c r="D130" i="16"/>
  <c r="K130" i="15"/>
  <c r="J130" i="15"/>
  <c r="I130" i="15"/>
  <c r="H130" i="15"/>
  <c r="G130" i="15"/>
  <c r="F130" i="15"/>
  <c r="E130" i="15"/>
  <c r="D130" i="15"/>
  <c r="K137" i="15"/>
  <c r="J137" i="15"/>
  <c r="I137" i="15"/>
  <c r="H137" i="15"/>
  <c r="G137" i="15"/>
  <c r="F137" i="15"/>
  <c r="E137" i="15"/>
  <c r="D137" i="15"/>
  <c r="L224" i="15"/>
  <c r="K219" i="15"/>
  <c r="J219" i="15"/>
  <c r="I219" i="15"/>
  <c r="H219" i="15"/>
  <c r="G219" i="15"/>
  <c r="F219" i="15"/>
  <c r="E219" i="15"/>
  <c r="D219" i="15"/>
  <c r="K151" i="15"/>
  <c r="J151" i="15"/>
  <c r="I151" i="15"/>
  <c r="H151" i="15"/>
  <c r="G151" i="15"/>
  <c r="F151" i="15"/>
  <c r="E151" i="15"/>
  <c r="D151" i="15"/>
  <c r="K144" i="15"/>
  <c r="J144" i="15"/>
  <c r="I144" i="15"/>
  <c r="H144" i="15"/>
  <c r="G144" i="15"/>
  <c r="F144" i="15"/>
  <c r="E144" i="15"/>
  <c r="D144" i="15"/>
  <c r="J227" i="14"/>
  <c r="J226" i="14"/>
  <c r="J225" i="14"/>
  <c r="J224" i="14"/>
  <c r="E219" i="14"/>
  <c r="D219" i="14"/>
  <c r="F151" i="14"/>
  <c r="E151" i="14"/>
  <c r="D151" i="14"/>
  <c r="E144" i="14"/>
  <c r="D144" i="14"/>
  <c r="F137" i="14"/>
  <c r="E137" i="14"/>
  <c r="D137" i="14"/>
  <c r="F130" i="14"/>
  <c r="E130" i="14"/>
  <c r="D130" i="14"/>
  <c r="I151" i="14"/>
  <c r="H151" i="14"/>
  <c r="G151" i="14"/>
  <c r="I144" i="14"/>
  <c r="H144" i="14"/>
  <c r="G144" i="14"/>
  <c r="I137" i="14"/>
  <c r="H137" i="14"/>
  <c r="G137" i="14"/>
  <c r="I130" i="14"/>
  <c r="H130" i="14"/>
  <c r="G130" i="14"/>
  <c r="J227" i="12"/>
  <c r="J226" i="12"/>
  <c r="J225" i="12"/>
  <c r="I219" i="12"/>
  <c r="H219" i="12"/>
  <c r="G219" i="12"/>
  <c r="F219" i="12"/>
  <c r="E219" i="12"/>
  <c r="D219" i="12"/>
  <c r="I151" i="12"/>
  <c r="H151" i="12"/>
  <c r="G151" i="12"/>
  <c r="F151" i="12"/>
  <c r="E151" i="12"/>
  <c r="D151" i="12"/>
  <c r="I144" i="12"/>
  <c r="H144" i="12"/>
  <c r="G144" i="12"/>
  <c r="F144" i="12"/>
  <c r="E144" i="12"/>
  <c r="D144" i="12"/>
  <c r="I130" i="12"/>
  <c r="H130" i="12"/>
  <c r="I137" i="12"/>
  <c r="H137" i="12"/>
  <c r="G137" i="12"/>
  <c r="F137" i="12"/>
  <c r="E137" i="12"/>
  <c r="D137" i="12"/>
  <c r="G130" i="12"/>
  <c r="F130" i="12"/>
  <c r="E130" i="12"/>
  <c r="D130" i="12"/>
  <c r="F224" i="11"/>
  <c r="E219" i="11"/>
  <c r="D219" i="11"/>
  <c r="E151" i="11"/>
  <c r="D151" i="11"/>
  <c r="E144" i="11"/>
  <c r="D144" i="11"/>
  <c r="E137" i="11"/>
  <c r="D137" i="11"/>
  <c r="E130" i="11"/>
  <c r="D130" i="11"/>
  <c r="G227" i="10"/>
  <c r="G226" i="10"/>
  <c r="G225" i="10"/>
  <c r="F219" i="10"/>
  <c r="E219" i="10"/>
  <c r="D219" i="10"/>
  <c r="F151" i="10"/>
  <c r="E151" i="10"/>
  <c r="D151" i="10"/>
  <c r="F144" i="10"/>
  <c r="E144" i="10"/>
  <c r="D144" i="10"/>
  <c r="F137" i="10"/>
  <c r="E137" i="10"/>
  <c r="D137" i="10"/>
  <c r="F130" i="10"/>
  <c r="E130" i="10"/>
  <c r="D130" i="10"/>
  <c r="H226" i="9"/>
  <c r="G219" i="9"/>
  <c r="F219" i="9"/>
  <c r="E219" i="9"/>
  <c r="D219" i="9"/>
  <c r="G151" i="9"/>
  <c r="F151" i="9"/>
  <c r="E151" i="9"/>
  <c r="D151" i="9"/>
  <c r="G144" i="9"/>
  <c r="F144" i="9"/>
  <c r="E144" i="9"/>
  <c r="D144" i="9"/>
  <c r="F137" i="9"/>
  <c r="G137" i="9"/>
  <c r="E137" i="9"/>
  <c r="D137" i="9"/>
  <c r="G130" i="9"/>
  <c r="F130" i="9"/>
  <c r="E130" i="9"/>
  <c r="D130" i="9"/>
  <c r="F219" i="14" l="1"/>
  <c r="D219" i="8"/>
  <c r="D151" i="8"/>
  <c r="D144" i="8"/>
  <c r="D137" i="8"/>
  <c r="D130" i="8"/>
  <c r="K227" i="7"/>
  <c r="K226" i="7"/>
  <c r="K225" i="7"/>
  <c r="K224" i="7"/>
  <c r="J219" i="7"/>
  <c r="I219" i="7"/>
  <c r="H219" i="7"/>
  <c r="G219" i="7"/>
  <c r="F219" i="7"/>
  <c r="E219" i="7"/>
  <c r="D219" i="7"/>
  <c r="E151" i="7"/>
  <c r="D151" i="7"/>
  <c r="D144" i="7"/>
  <c r="J137" i="7"/>
  <c r="I137" i="7"/>
  <c r="H137" i="7"/>
  <c r="G137" i="7"/>
  <c r="F137" i="7"/>
  <c r="E137" i="7"/>
  <c r="D137" i="7"/>
  <c r="J130" i="7"/>
  <c r="I130" i="7"/>
  <c r="H130" i="7"/>
  <c r="G130" i="7"/>
  <c r="F130" i="7"/>
  <c r="E130" i="7"/>
  <c r="D130" i="7"/>
  <c r="D219" i="6"/>
  <c r="D151" i="6"/>
  <c r="D144" i="6"/>
  <c r="D137" i="6"/>
  <c r="D130" i="6"/>
  <c r="F227" i="3"/>
  <c r="F226" i="3"/>
  <c r="F225" i="3"/>
  <c r="F224" i="3"/>
  <c r="E219" i="3"/>
  <c r="D219" i="3"/>
  <c r="E151" i="3"/>
  <c r="D151" i="3"/>
  <c r="E144" i="3"/>
  <c r="D144" i="3"/>
  <c r="E137" i="3"/>
  <c r="D137" i="3"/>
  <c r="E130" i="3"/>
  <c r="D130" i="3"/>
  <c r="D219" i="2"/>
  <c r="D151" i="2"/>
  <c r="D144" i="2"/>
  <c r="D137" i="2"/>
  <c r="D130" i="2"/>
  <c r="G227" i="1"/>
  <c r="G226" i="1"/>
  <c r="G225" i="1"/>
  <c r="G224" i="1"/>
  <c r="F219" i="1"/>
  <c r="E219" i="1"/>
  <c r="D219" i="1"/>
  <c r="F151" i="1"/>
  <c r="E151" i="1"/>
  <c r="D151" i="1"/>
  <c r="F144" i="1"/>
  <c r="E144" i="1"/>
  <c r="D144" i="1"/>
  <c r="F137" i="1"/>
  <c r="E137" i="1"/>
  <c r="D137" i="1"/>
  <c r="F130" i="1"/>
  <c r="E130" i="1"/>
  <c r="D130" i="1"/>
  <c r="J227" i="33"/>
  <c r="J226" i="33"/>
  <c r="J225" i="33"/>
  <c r="J224" i="33"/>
  <c r="J218" i="33"/>
  <c r="J217" i="33"/>
  <c r="J216" i="33"/>
  <c r="J215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63" i="33"/>
  <c r="J162" i="33"/>
  <c r="J161" i="33"/>
  <c r="J160" i="33"/>
  <c r="J159" i="33"/>
  <c r="J158" i="33"/>
  <c r="J157" i="33"/>
  <c r="J151" i="33"/>
  <c r="J144" i="33"/>
  <c r="J124" i="33"/>
  <c r="F230" i="32"/>
  <c r="F229" i="32"/>
  <c r="F228" i="32"/>
  <c r="F227" i="32"/>
  <c r="F223" i="32"/>
  <c r="G219" i="14" l="1"/>
  <c r="H219" i="14" s="1"/>
  <c r="F221" i="32"/>
  <c r="F220" i="32"/>
  <c r="F219" i="32"/>
  <c r="F218" i="32"/>
  <c r="F217" i="32"/>
  <c r="F216" i="32"/>
  <c r="F215" i="32"/>
  <c r="F214" i="32"/>
  <c r="F213" i="32"/>
  <c r="F212" i="32"/>
  <c r="F211" i="32"/>
  <c r="F210" i="32"/>
  <c r="F209" i="32"/>
  <c r="F208" i="32"/>
  <c r="F207" i="32"/>
  <c r="F206" i="32"/>
  <c r="F205" i="32"/>
  <c r="F204" i="32"/>
  <c r="F203" i="32"/>
  <c r="F202" i="32"/>
  <c r="F201" i="32"/>
  <c r="F200" i="32"/>
  <c r="F199" i="32"/>
  <c r="F198" i="32"/>
  <c r="F197" i="32"/>
  <c r="F196" i="32"/>
  <c r="F195" i="32"/>
  <c r="F194" i="32"/>
  <c r="F193" i="32"/>
  <c r="F192" i="32"/>
  <c r="F191" i="32"/>
  <c r="F190" i="32"/>
  <c r="F189" i="32"/>
  <c r="F188" i="32"/>
  <c r="F187" i="32"/>
  <c r="F186" i="32"/>
  <c r="F185" i="32"/>
  <c r="F184" i="32"/>
  <c r="F183" i="32"/>
  <c r="F182" i="32"/>
  <c r="F181" i="32"/>
  <c r="F180" i="32"/>
  <c r="F179" i="32"/>
  <c r="F178" i="32"/>
  <c r="F177" i="32"/>
  <c r="F176" i="32"/>
  <c r="F175" i="32"/>
  <c r="F174" i="32"/>
  <c r="F173" i="32"/>
  <c r="F172" i="32"/>
  <c r="F171" i="32"/>
  <c r="F170" i="32"/>
  <c r="F169" i="32"/>
  <c r="F168" i="32"/>
  <c r="F167" i="32"/>
  <c r="F166" i="32"/>
  <c r="F165" i="32"/>
  <c r="F164" i="32"/>
  <c r="F163" i="32"/>
  <c r="F162" i="32"/>
  <c r="F161" i="32"/>
  <c r="F160" i="32"/>
  <c r="F159" i="32"/>
  <c r="F158" i="32"/>
  <c r="F157" i="32"/>
  <c r="F156" i="32"/>
  <c r="F155" i="32"/>
  <c r="F154" i="32"/>
  <c r="F153" i="32"/>
  <c r="F152" i="32"/>
  <c r="F150" i="32"/>
  <c r="F149" i="32"/>
  <c r="F148" i="32"/>
  <c r="F147" i="32"/>
  <c r="F146" i="32"/>
  <c r="F145" i="32"/>
  <c r="F143" i="32"/>
  <c r="F142" i="32"/>
  <c r="F141" i="32"/>
  <c r="F140" i="32"/>
  <c r="F139" i="32"/>
  <c r="F138" i="32"/>
  <c r="F136" i="32"/>
  <c r="F135" i="32"/>
  <c r="F134" i="32"/>
  <c r="F133" i="32"/>
  <c r="F132" i="32"/>
  <c r="F131" i="32"/>
  <c r="F130" i="32"/>
  <c r="F129" i="32"/>
  <c r="F128" i="32"/>
  <c r="F127" i="32"/>
  <c r="F126" i="32"/>
  <c r="F125" i="32"/>
  <c r="F124" i="32"/>
  <c r="J219" i="31"/>
  <c r="J131" i="31"/>
  <c r="J218" i="31"/>
  <c r="J217" i="31"/>
  <c r="J216" i="31"/>
  <c r="J215" i="31"/>
  <c r="J214" i="31"/>
  <c r="J213" i="31"/>
  <c r="J212" i="31"/>
  <c r="J211" i="31"/>
  <c r="J210" i="31"/>
  <c r="J209" i="31"/>
  <c r="J208" i="31"/>
  <c r="J207" i="31"/>
  <c r="J206" i="31"/>
  <c r="J205" i="31"/>
  <c r="J204" i="3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60" i="31"/>
  <c r="J159" i="31"/>
  <c r="J158" i="31"/>
  <c r="J157" i="31"/>
  <c r="J156" i="31"/>
  <c r="J155" i="31"/>
  <c r="J154" i="31"/>
  <c r="J153" i="31"/>
  <c r="J152" i="31"/>
  <c r="J151" i="31"/>
  <c r="J150" i="31"/>
  <c r="J149" i="31"/>
  <c r="J148" i="31"/>
  <c r="J147" i="31"/>
  <c r="J146" i="31"/>
  <c r="J145" i="31"/>
  <c r="J144" i="31"/>
  <c r="J143" i="31"/>
  <c r="J142" i="31"/>
  <c r="J141" i="31"/>
  <c r="J140" i="31"/>
  <c r="J139" i="31"/>
  <c r="J138" i="31"/>
  <c r="J137" i="31"/>
  <c r="J136" i="31"/>
  <c r="J135" i="31"/>
  <c r="J134" i="31"/>
  <c r="J133" i="31"/>
  <c r="J132" i="31"/>
  <c r="J130" i="31"/>
  <c r="J129" i="31"/>
  <c r="J128" i="31"/>
  <c r="J127" i="31"/>
  <c r="J126" i="31"/>
  <c r="J125" i="31"/>
  <c r="J124" i="31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3" i="30"/>
  <c r="F152" i="30"/>
  <c r="F151" i="30"/>
  <c r="F150" i="30"/>
  <c r="F149" i="30"/>
  <c r="F148" i="30"/>
  <c r="F147" i="30"/>
  <c r="F146" i="30"/>
  <c r="F145" i="30"/>
  <c r="F144" i="30"/>
  <c r="F143" i="30"/>
  <c r="F142" i="30"/>
  <c r="F141" i="30"/>
  <c r="F140" i="30"/>
  <c r="F139" i="30"/>
  <c r="F138" i="30"/>
  <c r="F137" i="30"/>
  <c r="F136" i="30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227" i="29"/>
  <c r="F226" i="29"/>
  <c r="F225" i="29"/>
  <c r="F224" i="29"/>
  <c r="F219" i="29"/>
  <c r="F194" i="29"/>
  <c r="F154" i="29"/>
  <c r="F153" i="29"/>
  <c r="F152" i="29"/>
  <c r="F218" i="29"/>
  <c r="F217" i="29"/>
  <c r="F216" i="29"/>
  <c r="F215" i="29"/>
  <c r="F214" i="29"/>
  <c r="F213" i="29"/>
  <c r="F212" i="29"/>
  <c r="F211" i="29"/>
  <c r="F210" i="29"/>
  <c r="F209" i="29"/>
  <c r="F208" i="29"/>
  <c r="F207" i="29"/>
  <c r="F206" i="29"/>
  <c r="F205" i="29"/>
  <c r="F204" i="29"/>
  <c r="F203" i="29"/>
  <c r="F202" i="29"/>
  <c r="F201" i="29"/>
  <c r="F200" i="29"/>
  <c r="F199" i="29"/>
  <c r="F198" i="29"/>
  <c r="F197" i="29"/>
  <c r="F196" i="29"/>
  <c r="F195" i="29"/>
  <c r="F193" i="29"/>
  <c r="F192" i="29"/>
  <c r="F191" i="29"/>
  <c r="F190" i="29"/>
  <c r="F189" i="29"/>
  <c r="F188" i="29"/>
  <c r="F187" i="29"/>
  <c r="F186" i="29"/>
  <c r="F185" i="29"/>
  <c r="F184" i="29"/>
  <c r="F183" i="29"/>
  <c r="F182" i="29"/>
  <c r="F181" i="29"/>
  <c r="F180" i="29"/>
  <c r="F179" i="29"/>
  <c r="F178" i="29"/>
  <c r="F177" i="29"/>
  <c r="F176" i="29"/>
  <c r="F175" i="29"/>
  <c r="F174" i="29"/>
  <c r="F173" i="29"/>
  <c r="F172" i="29"/>
  <c r="F171" i="29"/>
  <c r="F170" i="29"/>
  <c r="F169" i="29"/>
  <c r="F168" i="29"/>
  <c r="F167" i="29"/>
  <c r="F166" i="29"/>
  <c r="F165" i="29"/>
  <c r="F164" i="29"/>
  <c r="F163" i="29"/>
  <c r="F162" i="29"/>
  <c r="F161" i="29"/>
  <c r="F160" i="29"/>
  <c r="F159" i="29"/>
  <c r="F158" i="29"/>
  <c r="F157" i="29"/>
  <c r="F156" i="29"/>
  <c r="F155" i="29"/>
  <c r="F151" i="29"/>
  <c r="F150" i="29"/>
  <c r="F149" i="29"/>
  <c r="F148" i="29"/>
  <c r="F147" i="29"/>
  <c r="F146" i="29"/>
  <c r="F145" i="29"/>
  <c r="F144" i="29"/>
  <c r="F143" i="29"/>
  <c r="F142" i="29"/>
  <c r="F141" i="29"/>
  <c r="F140" i="29"/>
  <c r="F139" i="29"/>
  <c r="F138" i="29"/>
  <c r="F137" i="29"/>
  <c r="F136" i="29"/>
  <c r="F135" i="29"/>
  <c r="F134" i="29"/>
  <c r="F133" i="29"/>
  <c r="F132" i="29"/>
  <c r="F131" i="29"/>
  <c r="F130" i="29"/>
  <c r="F129" i="29"/>
  <c r="F128" i="29"/>
  <c r="F127" i="29"/>
  <c r="F126" i="29"/>
  <c r="F125" i="29"/>
  <c r="F124" i="29"/>
  <c r="F124" i="27"/>
  <c r="F218" i="27"/>
  <c r="F217" i="27"/>
  <c r="F216" i="27"/>
  <c r="F215" i="27"/>
  <c r="F214" i="27"/>
  <c r="F213" i="27"/>
  <c r="F212" i="27"/>
  <c r="F211" i="27"/>
  <c r="F210" i="27"/>
  <c r="F209" i="27"/>
  <c r="F208" i="27"/>
  <c r="F207" i="27"/>
  <c r="F206" i="27"/>
  <c r="F205" i="27"/>
  <c r="F204" i="27"/>
  <c r="F203" i="27"/>
  <c r="F202" i="27"/>
  <c r="F201" i="27"/>
  <c r="F200" i="27"/>
  <c r="F199" i="27"/>
  <c r="F198" i="27"/>
  <c r="F197" i="27"/>
  <c r="F196" i="27"/>
  <c r="F195" i="27"/>
  <c r="F194" i="27"/>
  <c r="F193" i="27"/>
  <c r="F192" i="27"/>
  <c r="F191" i="27"/>
  <c r="F190" i="27"/>
  <c r="F189" i="27"/>
  <c r="F188" i="27"/>
  <c r="F187" i="27"/>
  <c r="F186" i="27"/>
  <c r="F185" i="27"/>
  <c r="F184" i="27"/>
  <c r="F183" i="27"/>
  <c r="F182" i="27"/>
  <c r="F181" i="27"/>
  <c r="F180" i="27"/>
  <c r="F179" i="27"/>
  <c r="F178" i="27"/>
  <c r="F177" i="27"/>
  <c r="F176" i="27"/>
  <c r="F175" i="27"/>
  <c r="F174" i="27"/>
  <c r="F173" i="27"/>
  <c r="F172" i="27"/>
  <c r="F171" i="27"/>
  <c r="F170" i="27"/>
  <c r="F169" i="27"/>
  <c r="F168" i="27"/>
  <c r="F167" i="27"/>
  <c r="F166" i="27"/>
  <c r="F165" i="27"/>
  <c r="F164" i="27"/>
  <c r="F163" i="27"/>
  <c r="F162" i="27"/>
  <c r="F161" i="27"/>
  <c r="F160" i="27"/>
  <c r="F159" i="27"/>
  <c r="F158" i="27"/>
  <c r="F157" i="27"/>
  <c r="F156" i="27"/>
  <c r="F155" i="27"/>
  <c r="F154" i="27"/>
  <c r="F153" i="27"/>
  <c r="F152" i="27"/>
  <c r="F151" i="27"/>
  <c r="F150" i="27"/>
  <c r="F149" i="27"/>
  <c r="F148" i="27"/>
  <c r="F147" i="27"/>
  <c r="F146" i="27"/>
  <c r="F145" i="27"/>
  <c r="F144" i="27"/>
  <c r="F143" i="27"/>
  <c r="F142" i="27"/>
  <c r="F141" i="27"/>
  <c r="F140" i="27"/>
  <c r="F139" i="27"/>
  <c r="F138" i="27"/>
  <c r="F137" i="27"/>
  <c r="F136" i="27"/>
  <c r="F135" i="27"/>
  <c r="F134" i="27"/>
  <c r="F133" i="27"/>
  <c r="F132" i="27"/>
  <c r="F131" i="27"/>
  <c r="F130" i="27"/>
  <c r="F129" i="27"/>
  <c r="F128" i="27"/>
  <c r="F127" i="27"/>
  <c r="F126" i="27"/>
  <c r="F125" i="27"/>
  <c r="J209" i="23"/>
  <c r="H219" i="26"/>
  <c r="H215" i="26"/>
  <c r="H218" i="26"/>
  <c r="H217" i="26"/>
  <c r="H216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4" i="26"/>
  <c r="H153" i="26"/>
  <c r="H152" i="26"/>
  <c r="H151" i="26"/>
  <c r="H144" i="26"/>
  <c r="H138" i="26"/>
  <c r="H137" i="26"/>
  <c r="H131" i="26"/>
  <c r="H130" i="26"/>
  <c r="H129" i="26"/>
  <c r="H127" i="26"/>
  <c r="H126" i="26"/>
  <c r="H125" i="26"/>
  <c r="H124" i="26"/>
  <c r="G227" i="25"/>
  <c r="G225" i="25"/>
  <c r="G224" i="25"/>
  <c r="G164" i="25"/>
  <c r="G13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29" i="25"/>
  <c r="G128" i="25"/>
  <c r="G127" i="25"/>
  <c r="G126" i="25"/>
  <c r="G125" i="25"/>
  <c r="G124" i="25"/>
  <c r="G219" i="24"/>
  <c r="G124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J227" i="23"/>
  <c r="J226" i="23"/>
  <c r="J225" i="23"/>
  <c r="J224" i="23"/>
  <c r="J219" i="23"/>
  <c r="J218" i="23"/>
  <c r="J217" i="23"/>
  <c r="J216" i="23"/>
  <c r="J215" i="23"/>
  <c r="J214" i="23"/>
  <c r="J213" i="23"/>
  <c r="J212" i="23"/>
  <c r="J211" i="23"/>
  <c r="J210" i="23"/>
  <c r="J208" i="23"/>
  <c r="J207" i="23"/>
  <c r="J206" i="23"/>
  <c r="J205" i="23"/>
  <c r="J204" i="23"/>
  <c r="J203" i="23"/>
  <c r="J202" i="23"/>
  <c r="J201" i="23"/>
  <c r="J200" i="23"/>
  <c r="J199" i="23"/>
  <c r="J198" i="23"/>
  <c r="J197" i="23"/>
  <c r="J196" i="23"/>
  <c r="J195" i="23"/>
  <c r="J194" i="23"/>
  <c r="J193" i="23"/>
  <c r="J192" i="23"/>
  <c r="J191" i="23"/>
  <c r="J190" i="23"/>
  <c r="J189" i="23"/>
  <c r="J188" i="23"/>
  <c r="J187" i="23"/>
  <c r="J186" i="23"/>
  <c r="J185" i="23"/>
  <c r="J184" i="23"/>
  <c r="J183" i="23"/>
  <c r="J182" i="23"/>
  <c r="J181" i="23"/>
  <c r="J180" i="23"/>
  <c r="J179" i="23"/>
  <c r="J178" i="23"/>
  <c r="J177" i="23"/>
  <c r="J176" i="23"/>
  <c r="J175" i="23"/>
  <c r="J174" i="23"/>
  <c r="J173" i="23"/>
  <c r="J172" i="23"/>
  <c r="J171" i="23"/>
  <c r="J170" i="23"/>
  <c r="J169" i="23"/>
  <c r="J168" i="23"/>
  <c r="J162" i="23"/>
  <c r="J159" i="23"/>
  <c r="J155" i="23"/>
  <c r="J153" i="23"/>
  <c r="J149" i="23"/>
  <c r="J158" i="23"/>
  <c r="J152" i="23"/>
  <c r="J151" i="23"/>
  <c r="J150" i="23"/>
  <c r="J148" i="23"/>
  <c r="J147" i="23"/>
  <c r="J146" i="23"/>
  <c r="J145" i="23"/>
  <c r="J144" i="23"/>
  <c r="J136" i="23"/>
  <c r="J142" i="23"/>
  <c r="J138" i="23"/>
  <c r="J135" i="23"/>
  <c r="J134" i="23"/>
  <c r="J133" i="23"/>
  <c r="J132" i="23"/>
  <c r="J131" i="23"/>
  <c r="J129" i="23"/>
  <c r="J128" i="23"/>
  <c r="J127" i="23"/>
  <c r="J126" i="23"/>
  <c r="J125" i="23"/>
  <c r="J124" i="23"/>
  <c r="N198" i="22"/>
  <c r="N125" i="22"/>
  <c r="N124" i="22"/>
  <c r="N219" i="22"/>
  <c r="N218" i="22"/>
  <c r="N217" i="22"/>
  <c r="N216" i="22"/>
  <c r="N215" i="22"/>
  <c r="N214" i="22"/>
  <c r="N213" i="22"/>
  <c r="N212" i="22"/>
  <c r="N211" i="22"/>
  <c r="N210" i="22"/>
  <c r="N209" i="22"/>
  <c r="N208" i="22"/>
  <c r="N207" i="22"/>
  <c r="N206" i="22"/>
  <c r="N205" i="22"/>
  <c r="N204" i="22"/>
  <c r="N203" i="22"/>
  <c r="N202" i="22"/>
  <c r="N201" i="22"/>
  <c r="N200" i="22"/>
  <c r="N199" i="22"/>
  <c r="N197" i="22"/>
  <c r="N196" i="22"/>
  <c r="N195" i="22"/>
  <c r="N194" i="22"/>
  <c r="N193" i="22"/>
  <c r="N192" i="22"/>
  <c r="N191" i="22"/>
  <c r="N190" i="22"/>
  <c r="N189" i="22"/>
  <c r="N188" i="22"/>
  <c r="N187" i="22"/>
  <c r="N186" i="22"/>
  <c r="N185" i="22"/>
  <c r="N184" i="22"/>
  <c r="N183" i="22"/>
  <c r="N182" i="22"/>
  <c r="N181" i="22"/>
  <c r="N180" i="22"/>
  <c r="N179" i="22"/>
  <c r="N178" i="22"/>
  <c r="N177" i="22"/>
  <c r="N176" i="22"/>
  <c r="N175" i="22"/>
  <c r="N174" i="22"/>
  <c r="N173" i="22"/>
  <c r="N172" i="22"/>
  <c r="N171" i="22"/>
  <c r="N170" i="22"/>
  <c r="N169" i="22"/>
  <c r="N168" i="22"/>
  <c r="N167" i="22"/>
  <c r="N166" i="22"/>
  <c r="N165" i="22"/>
  <c r="N164" i="22"/>
  <c r="N163" i="22"/>
  <c r="N162" i="22"/>
  <c r="N161" i="22"/>
  <c r="N160" i="22"/>
  <c r="N159" i="22"/>
  <c r="N158" i="22"/>
  <c r="N157" i="22"/>
  <c r="N156" i="22"/>
  <c r="N155" i="22"/>
  <c r="N154" i="22"/>
  <c r="N153" i="22"/>
  <c r="N150" i="22"/>
  <c r="N149" i="22"/>
  <c r="N148" i="22"/>
  <c r="N147" i="22"/>
  <c r="N146" i="22"/>
  <c r="N145" i="22"/>
  <c r="N143" i="22"/>
  <c r="N142" i="22"/>
  <c r="N141" i="22"/>
  <c r="N140" i="22"/>
  <c r="N139" i="22"/>
  <c r="N138" i="22"/>
  <c r="N136" i="22"/>
  <c r="N135" i="22"/>
  <c r="N134" i="22"/>
  <c r="N133" i="22"/>
  <c r="N132" i="22"/>
  <c r="N131" i="22"/>
  <c r="N129" i="22"/>
  <c r="N128" i="22"/>
  <c r="N127" i="22"/>
  <c r="N126" i="22"/>
  <c r="I219" i="21"/>
  <c r="I218" i="21"/>
  <c r="I217" i="21"/>
  <c r="I216" i="21"/>
  <c r="I215" i="21"/>
  <c r="I214" i="21"/>
  <c r="I213" i="21"/>
  <c r="I212" i="21"/>
  <c r="I211" i="21"/>
  <c r="I210" i="21"/>
  <c r="I209" i="21"/>
  <c r="I208" i="21"/>
  <c r="I207" i="21"/>
  <c r="I206" i="21"/>
  <c r="I205" i="21"/>
  <c r="I204" i="21"/>
  <c r="I203" i="21"/>
  <c r="I202" i="21"/>
  <c r="I201" i="21"/>
  <c r="I200" i="21"/>
  <c r="I199" i="21"/>
  <c r="I198" i="21"/>
  <c r="I197" i="21"/>
  <c r="I196" i="21"/>
  <c r="I195" i="21"/>
  <c r="I194" i="21"/>
  <c r="I193" i="21"/>
  <c r="I192" i="21"/>
  <c r="I191" i="21"/>
  <c r="I190" i="21"/>
  <c r="I189" i="21"/>
  <c r="I188" i="21"/>
  <c r="I187" i="21"/>
  <c r="I186" i="21"/>
  <c r="I185" i="21"/>
  <c r="I184" i="21"/>
  <c r="I183" i="21"/>
  <c r="I182" i="21"/>
  <c r="I181" i="21"/>
  <c r="I180" i="21"/>
  <c r="I179" i="21"/>
  <c r="I178" i="21"/>
  <c r="I177" i="21"/>
  <c r="I176" i="21"/>
  <c r="I175" i="21"/>
  <c r="I174" i="21"/>
  <c r="I173" i="21"/>
  <c r="I172" i="21"/>
  <c r="I171" i="21"/>
  <c r="I170" i="21"/>
  <c r="I169" i="21"/>
  <c r="I168" i="21"/>
  <c r="I167" i="21"/>
  <c r="I166" i="21"/>
  <c r="I165" i="21"/>
  <c r="I164" i="21"/>
  <c r="I163" i="21"/>
  <c r="I162" i="21"/>
  <c r="I161" i="21"/>
  <c r="I160" i="21"/>
  <c r="I159" i="21"/>
  <c r="I158" i="21"/>
  <c r="I157" i="21"/>
  <c r="I156" i="21"/>
  <c r="I155" i="21"/>
  <c r="I154" i="21"/>
  <c r="I153" i="21"/>
  <c r="I152" i="21"/>
  <c r="I151" i="21"/>
  <c r="I150" i="21"/>
  <c r="I149" i="21"/>
  <c r="I148" i="21"/>
  <c r="I147" i="21"/>
  <c r="I146" i="21"/>
  <c r="I145" i="21"/>
  <c r="I144" i="21"/>
  <c r="I143" i="21"/>
  <c r="I142" i="21"/>
  <c r="I141" i="21"/>
  <c r="I140" i="21"/>
  <c r="I139" i="21"/>
  <c r="I138" i="21"/>
  <c r="I137" i="21"/>
  <c r="I136" i="21"/>
  <c r="I135" i="21"/>
  <c r="I134" i="21"/>
  <c r="I133" i="21"/>
  <c r="I132" i="21"/>
  <c r="I131" i="21"/>
  <c r="I130" i="21"/>
  <c r="I129" i="21"/>
  <c r="I128" i="21"/>
  <c r="I127" i="21"/>
  <c r="I126" i="21"/>
  <c r="I125" i="21"/>
  <c r="I124" i="21"/>
  <c r="G156" i="20"/>
  <c r="G152" i="20"/>
  <c r="G151" i="20"/>
  <c r="G144" i="20"/>
  <c r="G137" i="20"/>
  <c r="G131" i="20"/>
  <c r="G130" i="20"/>
  <c r="G126" i="20"/>
  <c r="G124" i="20"/>
  <c r="G219" i="20"/>
  <c r="G218" i="20"/>
  <c r="G217" i="20"/>
  <c r="G216" i="20"/>
  <c r="G215" i="20"/>
  <c r="G214" i="20"/>
  <c r="G213" i="20"/>
  <c r="G212" i="20"/>
  <c r="G211" i="20"/>
  <c r="G210" i="20"/>
  <c r="G209" i="20"/>
  <c r="G208" i="20"/>
  <c r="G207" i="20"/>
  <c r="G206" i="20"/>
  <c r="G205" i="20"/>
  <c r="G204" i="20"/>
  <c r="G203" i="20"/>
  <c r="G202" i="20"/>
  <c r="G201" i="20"/>
  <c r="G200" i="20"/>
  <c r="G199" i="20"/>
  <c r="G198" i="20"/>
  <c r="G197" i="20"/>
  <c r="G196" i="20"/>
  <c r="G195" i="20"/>
  <c r="G194" i="20"/>
  <c r="G193" i="20"/>
  <c r="G192" i="20"/>
  <c r="G191" i="20"/>
  <c r="G190" i="20"/>
  <c r="G189" i="20"/>
  <c r="G188" i="20"/>
  <c r="G187" i="20"/>
  <c r="G186" i="20"/>
  <c r="G185" i="20"/>
  <c r="G184" i="20"/>
  <c r="G183" i="20"/>
  <c r="G182" i="20"/>
  <c r="G181" i="20"/>
  <c r="G180" i="20"/>
  <c r="G179" i="20"/>
  <c r="G178" i="20"/>
  <c r="G177" i="20"/>
  <c r="G176" i="20"/>
  <c r="G175" i="20"/>
  <c r="G174" i="20"/>
  <c r="G173" i="20"/>
  <c r="G172" i="20"/>
  <c r="G171" i="20"/>
  <c r="G170" i="20"/>
  <c r="G169" i="20"/>
  <c r="G168" i="20"/>
  <c r="G167" i="20"/>
  <c r="G166" i="20"/>
  <c r="G165" i="20"/>
  <c r="G164" i="20"/>
  <c r="G163" i="20"/>
  <c r="G162" i="20"/>
  <c r="G161" i="20"/>
  <c r="G160" i="20"/>
  <c r="G159" i="20"/>
  <c r="G158" i="20"/>
  <c r="G157" i="20"/>
  <c r="G155" i="20"/>
  <c r="G154" i="20"/>
  <c r="G153" i="20"/>
  <c r="G150" i="20"/>
  <c r="G149" i="20"/>
  <c r="G148" i="20"/>
  <c r="G147" i="20"/>
  <c r="G146" i="20"/>
  <c r="G145" i="20"/>
  <c r="G143" i="20"/>
  <c r="G142" i="20"/>
  <c r="G141" i="20"/>
  <c r="G140" i="20"/>
  <c r="G139" i="20"/>
  <c r="G138" i="20"/>
  <c r="G136" i="20"/>
  <c r="G135" i="20"/>
  <c r="G134" i="20"/>
  <c r="G133" i="20"/>
  <c r="G132" i="20"/>
  <c r="G129" i="20"/>
  <c r="G128" i="20"/>
  <c r="G127" i="20"/>
  <c r="G125" i="20"/>
  <c r="G219" i="10"/>
  <c r="G152" i="19"/>
  <c r="G137" i="19"/>
  <c r="G136" i="19"/>
  <c r="G135" i="19"/>
  <c r="G134" i="19"/>
  <c r="G133" i="19"/>
  <c r="G132" i="19"/>
  <c r="G131" i="19"/>
  <c r="G129" i="19"/>
  <c r="G128" i="19"/>
  <c r="G127" i="19"/>
  <c r="G126" i="19"/>
  <c r="G125" i="19"/>
  <c r="G124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0" i="19"/>
  <c r="F226" i="18"/>
  <c r="F219" i="18"/>
  <c r="F153" i="18"/>
  <c r="F152" i="18"/>
  <c r="F151" i="18"/>
  <c r="F135" i="18"/>
  <c r="F124" i="18"/>
  <c r="F131" i="18"/>
  <c r="F130" i="18"/>
  <c r="F125" i="18"/>
  <c r="F218" i="18"/>
  <c r="F217" i="18"/>
  <c r="F216" i="18"/>
  <c r="F215" i="18"/>
  <c r="F214" i="18"/>
  <c r="F213" i="18"/>
  <c r="F212" i="18"/>
  <c r="F211" i="18"/>
  <c r="F210" i="18"/>
  <c r="F209" i="18"/>
  <c r="F208" i="18"/>
  <c r="F207" i="18"/>
  <c r="F206" i="18"/>
  <c r="F205" i="18"/>
  <c r="F204" i="18"/>
  <c r="F203" i="18"/>
  <c r="F202" i="18"/>
  <c r="F201" i="18"/>
  <c r="F200" i="18"/>
  <c r="F199" i="18"/>
  <c r="F198" i="18"/>
  <c r="F197" i="18"/>
  <c r="F196" i="18"/>
  <c r="F195" i="18"/>
  <c r="F194" i="18"/>
  <c r="F193" i="18"/>
  <c r="F192" i="18"/>
  <c r="F191" i="18"/>
  <c r="F190" i="18"/>
  <c r="F189" i="18"/>
  <c r="F188" i="18"/>
  <c r="F187" i="18"/>
  <c r="F186" i="18"/>
  <c r="F185" i="18"/>
  <c r="F184" i="18"/>
  <c r="F183" i="18"/>
  <c r="F182" i="18"/>
  <c r="F181" i="18"/>
  <c r="F180" i="18"/>
  <c r="F179" i="18"/>
  <c r="F178" i="18"/>
  <c r="F177" i="18"/>
  <c r="F176" i="18"/>
  <c r="F175" i="18"/>
  <c r="F174" i="18"/>
  <c r="F173" i="18"/>
  <c r="F172" i="18"/>
  <c r="F171" i="18"/>
  <c r="F170" i="18"/>
  <c r="F169" i="18"/>
  <c r="F168" i="18"/>
  <c r="F167" i="18"/>
  <c r="F166" i="18"/>
  <c r="F165" i="18"/>
  <c r="F164" i="18"/>
  <c r="F163" i="18"/>
  <c r="F162" i="18"/>
  <c r="F161" i="18"/>
  <c r="F160" i="18"/>
  <c r="F159" i="18"/>
  <c r="F158" i="18"/>
  <c r="F157" i="18"/>
  <c r="F156" i="18"/>
  <c r="F155" i="18"/>
  <c r="F154" i="18"/>
  <c r="F150" i="18"/>
  <c r="F149" i="18"/>
  <c r="F148" i="18"/>
  <c r="F147" i="18"/>
  <c r="F146" i="18"/>
  <c r="F145" i="18"/>
  <c r="F144" i="18"/>
  <c r="F143" i="18"/>
  <c r="F142" i="18"/>
  <c r="F141" i="18"/>
  <c r="F140" i="18"/>
  <c r="F139" i="18"/>
  <c r="F138" i="18"/>
  <c r="F137" i="18"/>
  <c r="F136" i="18"/>
  <c r="F134" i="18"/>
  <c r="F133" i="18"/>
  <c r="F132" i="18"/>
  <c r="F129" i="18"/>
  <c r="F128" i="18"/>
  <c r="F127" i="18"/>
  <c r="F126" i="18"/>
  <c r="L130" i="17"/>
  <c r="L219" i="17"/>
  <c r="L218" i="17"/>
  <c r="L217" i="17"/>
  <c r="L216" i="17"/>
  <c r="L215" i="17"/>
  <c r="L214" i="17"/>
  <c r="L213" i="17"/>
  <c r="L212" i="17"/>
  <c r="L211" i="17"/>
  <c r="L210" i="17"/>
  <c r="L209" i="17"/>
  <c r="L208" i="17"/>
  <c r="L207" i="17"/>
  <c r="L206" i="17"/>
  <c r="L205" i="17"/>
  <c r="L204" i="17"/>
  <c r="L203" i="17"/>
  <c r="L202" i="17"/>
  <c r="L201" i="17"/>
  <c r="L200" i="17"/>
  <c r="L199" i="17"/>
  <c r="L198" i="17"/>
  <c r="L197" i="17"/>
  <c r="L196" i="17"/>
  <c r="L195" i="17"/>
  <c r="L194" i="17"/>
  <c r="L193" i="17"/>
  <c r="L192" i="17"/>
  <c r="L191" i="17"/>
  <c r="L190" i="17"/>
  <c r="L189" i="17"/>
  <c r="L188" i="17"/>
  <c r="L187" i="17"/>
  <c r="L186" i="17"/>
  <c r="L185" i="17"/>
  <c r="L184" i="17"/>
  <c r="L183" i="17"/>
  <c r="L182" i="17"/>
  <c r="L181" i="17"/>
  <c r="L180" i="17"/>
  <c r="L179" i="17"/>
  <c r="L178" i="17"/>
  <c r="L177" i="17"/>
  <c r="L176" i="17"/>
  <c r="L175" i="17"/>
  <c r="L174" i="17"/>
  <c r="L173" i="17"/>
  <c r="L172" i="17"/>
  <c r="L171" i="17"/>
  <c r="L170" i="17"/>
  <c r="L169" i="17"/>
  <c r="L168" i="17"/>
  <c r="L167" i="17"/>
  <c r="L166" i="17"/>
  <c r="L165" i="17"/>
  <c r="L164" i="17"/>
  <c r="L163" i="17"/>
  <c r="L162" i="17"/>
  <c r="L161" i="17"/>
  <c r="L160" i="17"/>
  <c r="L159" i="17"/>
  <c r="L158" i="17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L144" i="17"/>
  <c r="L143" i="17"/>
  <c r="L142" i="17"/>
  <c r="L141" i="17"/>
  <c r="L140" i="17"/>
  <c r="L139" i="17"/>
  <c r="L138" i="17"/>
  <c r="L137" i="17"/>
  <c r="L136" i="17"/>
  <c r="L135" i="17"/>
  <c r="L134" i="17"/>
  <c r="L133" i="17"/>
  <c r="L132" i="17"/>
  <c r="L131" i="17"/>
  <c r="L129" i="17"/>
  <c r="L128" i="17"/>
  <c r="L127" i="17"/>
  <c r="L126" i="17"/>
  <c r="L125" i="17"/>
  <c r="L124" i="17"/>
  <c r="N124" i="16"/>
  <c r="N227" i="16"/>
  <c r="N226" i="16"/>
  <c r="N225" i="16"/>
  <c r="N219" i="16"/>
  <c r="N218" i="16"/>
  <c r="N217" i="16"/>
  <c r="N216" i="16"/>
  <c r="N215" i="16"/>
  <c r="N214" i="16"/>
  <c r="N213" i="16"/>
  <c r="N212" i="16"/>
  <c r="N211" i="16"/>
  <c r="N210" i="16"/>
  <c r="N209" i="16"/>
  <c r="N208" i="16"/>
  <c r="N207" i="16"/>
  <c r="N206" i="16"/>
  <c r="N205" i="16"/>
  <c r="N204" i="16"/>
  <c r="N203" i="16"/>
  <c r="N202" i="16"/>
  <c r="N201" i="16"/>
  <c r="N200" i="16"/>
  <c r="N199" i="16"/>
  <c r="N198" i="16"/>
  <c r="N197" i="16"/>
  <c r="N196" i="16"/>
  <c r="N195" i="16"/>
  <c r="N194" i="16"/>
  <c r="N193" i="16"/>
  <c r="N192" i="16"/>
  <c r="N191" i="16"/>
  <c r="N190" i="16"/>
  <c r="N189" i="16"/>
  <c r="N188" i="16"/>
  <c r="N187" i="16"/>
  <c r="N186" i="16"/>
  <c r="N185" i="16"/>
  <c r="N184" i="16"/>
  <c r="N183" i="16"/>
  <c r="N182" i="16"/>
  <c r="N181" i="16"/>
  <c r="N180" i="16"/>
  <c r="N179" i="16"/>
  <c r="N178" i="16"/>
  <c r="N177" i="16"/>
  <c r="N176" i="16"/>
  <c r="N175" i="16"/>
  <c r="N174" i="16"/>
  <c r="N173" i="16"/>
  <c r="N172" i="16"/>
  <c r="N171" i="16"/>
  <c r="N170" i="16"/>
  <c r="N169" i="16"/>
  <c r="N168" i="16"/>
  <c r="N167" i="16"/>
  <c r="N166" i="16"/>
  <c r="N165" i="16"/>
  <c r="N164" i="16"/>
  <c r="N163" i="16"/>
  <c r="N162" i="16"/>
  <c r="N161" i="16"/>
  <c r="N160" i="16"/>
  <c r="N159" i="16"/>
  <c r="N158" i="16"/>
  <c r="N157" i="16"/>
  <c r="N156" i="16"/>
  <c r="N155" i="16"/>
  <c r="N154" i="16"/>
  <c r="N153" i="16"/>
  <c r="N152" i="16"/>
  <c r="N151" i="16"/>
  <c r="N150" i="16"/>
  <c r="N149" i="16"/>
  <c r="N148" i="16"/>
  <c r="N147" i="16"/>
  <c r="N146" i="16"/>
  <c r="N145" i="16"/>
  <c r="N144" i="16"/>
  <c r="N143" i="16"/>
  <c r="N142" i="16"/>
  <c r="N141" i="16"/>
  <c r="N140" i="16"/>
  <c r="N139" i="16"/>
  <c r="N138" i="16"/>
  <c r="N137" i="16"/>
  <c r="N136" i="16"/>
  <c r="N135" i="16"/>
  <c r="N134" i="16"/>
  <c r="N133" i="16"/>
  <c r="N132" i="16"/>
  <c r="N131" i="16"/>
  <c r="N130" i="16"/>
  <c r="N129" i="16"/>
  <c r="N128" i="16"/>
  <c r="N127" i="16"/>
  <c r="N126" i="16"/>
  <c r="N125" i="16"/>
  <c r="L225" i="15"/>
  <c r="L219" i="15"/>
  <c r="L227" i="15"/>
  <c r="L226" i="15"/>
  <c r="L218" i="15"/>
  <c r="L217" i="15"/>
  <c r="L174" i="15"/>
  <c r="L216" i="15"/>
  <c r="L215" i="15"/>
  <c r="L214" i="15"/>
  <c r="L213" i="15"/>
  <c r="L212" i="15"/>
  <c r="L211" i="15"/>
  <c r="L210" i="15"/>
  <c r="L209" i="15"/>
  <c r="L208" i="15"/>
  <c r="L207" i="15"/>
  <c r="L206" i="15"/>
  <c r="L205" i="15"/>
  <c r="L204" i="15"/>
  <c r="L203" i="15"/>
  <c r="L202" i="15"/>
  <c r="L201" i="15"/>
  <c r="L200" i="15"/>
  <c r="L199" i="15"/>
  <c r="L198" i="15"/>
  <c r="L197" i="15"/>
  <c r="L196" i="15"/>
  <c r="L195" i="15"/>
  <c r="L194" i="15"/>
  <c r="L193" i="15"/>
  <c r="L192" i="15"/>
  <c r="L191" i="15"/>
  <c r="L190" i="15"/>
  <c r="L189" i="15"/>
  <c r="L188" i="15"/>
  <c r="L187" i="15"/>
  <c r="L186" i="15"/>
  <c r="L185" i="15"/>
  <c r="L184" i="15"/>
  <c r="L183" i="15"/>
  <c r="L182" i="15"/>
  <c r="L181" i="15"/>
  <c r="L180" i="15"/>
  <c r="L179" i="15"/>
  <c r="L178" i="15"/>
  <c r="L177" i="15"/>
  <c r="L176" i="15"/>
  <c r="L175" i="15"/>
  <c r="L173" i="15"/>
  <c r="L172" i="15"/>
  <c r="L171" i="15"/>
  <c r="L170" i="15"/>
  <c r="L169" i="15"/>
  <c r="L168" i="15"/>
  <c r="L167" i="15"/>
  <c r="L166" i="15"/>
  <c r="L165" i="15"/>
  <c r="L164" i="15"/>
  <c r="L163" i="15"/>
  <c r="L162" i="15"/>
  <c r="L161" i="15"/>
  <c r="L160" i="15"/>
  <c r="L159" i="15"/>
  <c r="L158" i="15"/>
  <c r="L157" i="15"/>
  <c r="L156" i="15"/>
  <c r="L155" i="15"/>
  <c r="L154" i="15"/>
  <c r="L153" i="15"/>
  <c r="L152" i="15"/>
  <c r="L151" i="15"/>
  <c r="L150" i="15"/>
  <c r="L149" i="15"/>
  <c r="L148" i="15"/>
  <c r="L147" i="15"/>
  <c r="L146" i="15"/>
  <c r="L145" i="15"/>
  <c r="L144" i="15"/>
  <c r="L143" i="15"/>
  <c r="L142" i="15"/>
  <c r="L141" i="15"/>
  <c r="L140" i="15"/>
  <c r="L139" i="15"/>
  <c r="L138" i="15"/>
  <c r="L137" i="15"/>
  <c r="L136" i="15"/>
  <c r="L135" i="15"/>
  <c r="L134" i="15"/>
  <c r="L133" i="15"/>
  <c r="L132" i="15"/>
  <c r="L131" i="15"/>
  <c r="L130" i="15"/>
  <c r="L129" i="15"/>
  <c r="L128" i="15"/>
  <c r="L127" i="15"/>
  <c r="L126" i="15"/>
  <c r="L125" i="15"/>
  <c r="L124" i="15"/>
  <c r="J152" i="14"/>
  <c r="J130" i="14"/>
  <c r="J124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29" i="14"/>
  <c r="J128" i="14"/>
  <c r="J127" i="14"/>
  <c r="J126" i="14"/>
  <c r="J125" i="14"/>
  <c r="J124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F227" i="11"/>
  <c r="F226" i="11"/>
  <c r="F225" i="11"/>
  <c r="F219" i="11"/>
  <c r="F212" i="11"/>
  <c r="F131" i="11"/>
  <c r="F218" i="11"/>
  <c r="F217" i="11"/>
  <c r="F216" i="11"/>
  <c r="F215" i="11"/>
  <c r="F214" i="11"/>
  <c r="F213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0" i="11"/>
  <c r="F129" i="11"/>
  <c r="F128" i="11"/>
  <c r="F127" i="11"/>
  <c r="F126" i="11"/>
  <c r="F125" i="11"/>
  <c r="F124" i="11"/>
  <c r="G158" i="10"/>
  <c r="G151" i="10"/>
  <c r="G145" i="10"/>
  <c r="G144" i="10"/>
  <c r="G137" i="10"/>
  <c r="G131" i="10"/>
  <c r="G130" i="10"/>
  <c r="G128" i="10"/>
  <c r="G124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7" i="10"/>
  <c r="G156" i="10"/>
  <c r="G155" i="10"/>
  <c r="G154" i="10"/>
  <c r="G153" i="10"/>
  <c r="G152" i="10"/>
  <c r="G150" i="10"/>
  <c r="G149" i="10"/>
  <c r="G148" i="10"/>
  <c r="G147" i="10"/>
  <c r="G146" i="10"/>
  <c r="G143" i="10"/>
  <c r="G142" i="10"/>
  <c r="G141" i="10"/>
  <c r="G140" i="10"/>
  <c r="G139" i="10"/>
  <c r="G138" i="10"/>
  <c r="G136" i="10"/>
  <c r="G135" i="10"/>
  <c r="G134" i="10"/>
  <c r="G133" i="10"/>
  <c r="G132" i="10"/>
  <c r="G129" i="10"/>
  <c r="G127" i="10"/>
  <c r="G126" i="10"/>
  <c r="G125" i="10"/>
  <c r="H227" i="9"/>
  <c r="H225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0" i="7"/>
  <c r="K149" i="7"/>
  <c r="K148" i="7"/>
  <c r="K147" i="7"/>
  <c r="K146" i="7"/>
  <c r="K145" i="7"/>
  <c r="K141" i="7"/>
  <c r="K143" i="7"/>
  <c r="K142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I219" i="14" l="1"/>
  <c r="J219" i="14" s="1"/>
  <c r="N220" i="22"/>
  <c r="E17" i="1" l="1"/>
  <c r="D17" i="1"/>
  <c r="G16" i="1"/>
  <c r="G15" i="1"/>
  <c r="H17" i="1"/>
  <c r="F17" i="1"/>
  <c r="J151" i="7"/>
  <c r="I151" i="7"/>
  <c r="H151" i="7"/>
  <c r="G151" i="7"/>
  <c r="F151" i="7"/>
  <c r="J144" i="7"/>
  <c r="I144" i="7"/>
  <c r="H144" i="7"/>
  <c r="G144" i="7"/>
  <c r="F144" i="7"/>
  <c r="E144" i="7"/>
  <c r="K151" i="7" l="1"/>
  <c r="K144" i="7"/>
  <c r="G17" i="1"/>
  <c r="E22" i="18"/>
  <c r="D22" i="18"/>
  <c r="E17" i="18"/>
  <c r="D17" i="18"/>
  <c r="H17" i="15" l="1"/>
  <c r="G17" i="15"/>
  <c r="F17" i="15"/>
  <c r="D154" i="30" l="1"/>
  <c r="D219" i="30" l="1"/>
  <c r="F219" i="30" s="1"/>
  <c r="F154" i="30"/>
  <c r="M137" i="15"/>
  <c r="M130" i="15"/>
  <c r="L18" i="15"/>
  <c r="L16" i="15"/>
  <c r="L15" i="15"/>
  <c r="L119" i="15" s="1"/>
  <c r="L21" i="15"/>
  <c r="L20" i="15"/>
  <c r="L26" i="15"/>
  <c r="L24" i="15" s="1"/>
  <c r="L25" i="15"/>
  <c r="L23" i="15" s="1"/>
  <c r="D22" i="15"/>
  <c r="E22" i="15"/>
  <c r="J22" i="15"/>
  <c r="M17" i="15"/>
  <c r="J17" i="15"/>
  <c r="E17" i="15"/>
  <c r="D17" i="15"/>
  <c r="L31" i="15"/>
  <c r="L33" i="15" s="1"/>
  <c r="L32" i="15"/>
  <c r="L30" i="15" s="1"/>
  <c r="L37" i="15"/>
  <c r="L38" i="15"/>
  <c r="L39" i="15"/>
  <c r="L43" i="15"/>
  <c r="L41" i="15" s="1"/>
  <c r="L44" i="15"/>
  <c r="L42" i="15" s="1"/>
  <c r="L49" i="15"/>
  <c r="L50" i="15"/>
  <c r="L48" i="15" s="1"/>
  <c r="L53" i="15"/>
  <c r="L54" i="15"/>
  <c r="L52" i="15" s="1"/>
  <c r="L57" i="15"/>
  <c r="L59" i="15" s="1"/>
  <c r="L58" i="15"/>
  <c r="L56" i="15" s="1"/>
  <c r="L63" i="15"/>
  <c r="L61" i="15" s="1"/>
  <c r="L64" i="15"/>
  <c r="L66" i="15" s="1"/>
  <c r="L69" i="15"/>
  <c r="L70" i="15"/>
  <c r="L68" i="15" s="1"/>
  <c r="L75" i="15"/>
  <c r="L73" i="15" s="1"/>
  <c r="L76" i="15"/>
  <c r="L78" i="15" s="1"/>
  <c r="L81" i="15"/>
  <c r="L79" i="15" s="1"/>
  <c r="L82" i="15"/>
  <c r="L80" i="15" s="1"/>
  <c r="L87" i="15"/>
  <c r="L89" i="15" s="1"/>
  <c r="L88" i="15"/>
  <c r="L90" i="15" s="1"/>
  <c r="L93" i="15"/>
  <c r="L95" i="15" s="1"/>
  <c r="L94" i="15"/>
  <c r="L92" i="15" s="1"/>
  <c r="L99" i="15"/>
  <c r="L101" i="15" s="1"/>
  <c r="L100" i="15"/>
  <c r="L98" i="15" s="1"/>
  <c r="L105" i="15"/>
  <c r="L107" i="15" s="1"/>
  <c r="L106" i="15"/>
  <c r="L104" i="15" s="1"/>
  <c r="L111" i="15"/>
  <c r="L109" i="15" s="1"/>
  <c r="L112" i="15"/>
  <c r="L114" i="15" s="1"/>
  <c r="L118" i="15"/>
  <c r="M219" i="15"/>
  <c r="L220" i="15"/>
  <c r="L36" i="15"/>
  <c r="L86" i="15"/>
  <c r="L74" i="15"/>
  <c r="L121" i="15"/>
  <c r="L113" i="15"/>
  <c r="L45" i="15"/>
  <c r="L120" i="15"/>
  <c r="L96" i="15"/>
  <c r="L60" i="15"/>
  <c r="L40" i="15"/>
  <c r="D219" i="27"/>
  <c r="F219" i="27" s="1"/>
  <c r="G22" i="23"/>
  <c r="I22" i="23"/>
  <c r="G17" i="23"/>
  <c r="G137" i="23"/>
  <c r="J137" i="23" s="1"/>
  <c r="G130" i="23"/>
  <c r="J130" i="23" s="1"/>
  <c r="F17" i="24"/>
  <c r="D17" i="2"/>
  <c r="G222" i="32"/>
  <c r="E222" i="32"/>
  <c r="D222" i="32"/>
  <c r="G151" i="32"/>
  <c r="E151" i="32"/>
  <c r="D151" i="32"/>
  <c r="G144" i="32"/>
  <c r="E144" i="32"/>
  <c r="D144" i="32"/>
  <c r="G137" i="32"/>
  <c r="E137" i="32"/>
  <c r="G130" i="32"/>
  <c r="F123" i="32"/>
  <c r="F122" i="32"/>
  <c r="F121" i="32"/>
  <c r="F120" i="32"/>
  <c r="F119" i="32"/>
  <c r="F118" i="32"/>
  <c r="F117" i="32"/>
  <c r="F116" i="32"/>
  <c r="F115" i="32"/>
  <c r="E22" i="32"/>
  <c r="D22" i="32"/>
  <c r="F18" i="32"/>
  <c r="G17" i="32"/>
  <c r="E17" i="32"/>
  <c r="D17" i="32"/>
  <c r="F16" i="32"/>
  <c r="F15" i="32"/>
  <c r="F22" i="32" s="1"/>
  <c r="G17" i="11"/>
  <c r="E17" i="11"/>
  <c r="F16" i="11"/>
  <c r="F17" i="11" s="1"/>
  <c r="F15" i="11"/>
  <c r="O151" i="22"/>
  <c r="M151" i="22"/>
  <c r="L151" i="22"/>
  <c r="K151" i="22"/>
  <c r="J151" i="22"/>
  <c r="I151" i="22"/>
  <c r="H151" i="22"/>
  <c r="G151" i="22"/>
  <c r="F151" i="22"/>
  <c r="N151" i="22" s="1"/>
  <c r="O144" i="22"/>
  <c r="M144" i="22"/>
  <c r="L144" i="22"/>
  <c r="K144" i="22"/>
  <c r="J144" i="22"/>
  <c r="I144" i="22"/>
  <c r="H144" i="22"/>
  <c r="G144" i="22"/>
  <c r="F144" i="22"/>
  <c r="E144" i="22"/>
  <c r="N144" i="22" s="1"/>
  <c r="O137" i="22"/>
  <c r="M137" i="22"/>
  <c r="L137" i="22"/>
  <c r="K137" i="22"/>
  <c r="J137" i="22"/>
  <c r="O130" i="22"/>
  <c r="M130" i="22"/>
  <c r="L130" i="22"/>
  <c r="K130" i="22"/>
  <c r="J130" i="22"/>
  <c r="I130" i="22"/>
  <c r="D130" i="22"/>
  <c r="N130" i="22" s="1"/>
  <c r="D17" i="22"/>
  <c r="E137" i="33"/>
  <c r="J137" i="33" s="1"/>
  <c r="E130" i="33"/>
  <c r="J130" i="33" s="1"/>
  <c r="H19" i="21"/>
  <c r="K219" i="33"/>
  <c r="K219" i="31"/>
  <c r="G219" i="30"/>
  <c r="G219" i="29"/>
  <c r="E219" i="28"/>
  <c r="G219" i="27"/>
  <c r="I219" i="26"/>
  <c r="H219" i="25"/>
  <c r="H219" i="24"/>
  <c r="K219" i="23"/>
  <c r="J219" i="21"/>
  <c r="H219" i="20"/>
  <c r="H219" i="19"/>
  <c r="G219" i="18"/>
  <c r="M219" i="17"/>
  <c r="O219" i="16"/>
  <c r="K219" i="14"/>
  <c r="E219" i="13"/>
  <c r="K219" i="12"/>
  <c r="G219" i="11"/>
  <c r="H219" i="10"/>
  <c r="I219" i="9"/>
  <c r="E219" i="8"/>
  <c r="L219" i="7"/>
  <c r="E219" i="6"/>
  <c r="G219" i="3"/>
  <c r="E219" i="2"/>
  <c r="G118" i="30"/>
  <c r="K17" i="33"/>
  <c r="K17" i="31"/>
  <c r="G17" i="30"/>
  <c r="G17" i="29"/>
  <c r="G17" i="27"/>
  <c r="H17" i="25"/>
  <c r="H17" i="24"/>
  <c r="K17" i="23"/>
  <c r="J17" i="21"/>
  <c r="H17" i="20"/>
  <c r="H17" i="19"/>
  <c r="G17" i="18"/>
  <c r="M17" i="17"/>
  <c r="O17" i="16"/>
  <c r="K17" i="14"/>
  <c r="E17" i="13"/>
  <c r="K17" i="12"/>
  <c r="H17" i="10"/>
  <c r="I17" i="9"/>
  <c r="E17" i="8"/>
  <c r="L17" i="7"/>
  <c r="E17" i="6"/>
  <c r="G17" i="3"/>
  <c r="E17" i="2"/>
  <c r="J220" i="33"/>
  <c r="J219" i="33"/>
  <c r="J156" i="33"/>
  <c r="J155" i="33"/>
  <c r="J154" i="33"/>
  <c r="J153" i="33"/>
  <c r="J152" i="33"/>
  <c r="J150" i="33"/>
  <c r="J149" i="33"/>
  <c r="J148" i="33"/>
  <c r="J147" i="33"/>
  <c r="J146" i="33"/>
  <c r="J145" i="33"/>
  <c r="J143" i="33"/>
  <c r="J142" i="33"/>
  <c r="J141" i="33"/>
  <c r="J140" i="33"/>
  <c r="J139" i="33"/>
  <c r="J138" i="33"/>
  <c r="J136" i="33"/>
  <c r="J135" i="33"/>
  <c r="J134" i="33"/>
  <c r="J133" i="33"/>
  <c r="J132" i="33"/>
  <c r="J131" i="33"/>
  <c r="J129" i="33"/>
  <c r="J128" i="33"/>
  <c r="J127" i="33"/>
  <c r="J126" i="33"/>
  <c r="J125" i="33"/>
  <c r="J112" i="33"/>
  <c r="J114" i="33"/>
  <c r="J111" i="33"/>
  <c r="J113" i="33"/>
  <c r="J106" i="33"/>
  <c r="J105" i="33"/>
  <c r="J107" i="33" s="1"/>
  <c r="J100" i="33"/>
  <c r="J102" i="33" s="1"/>
  <c r="J99" i="33"/>
  <c r="J101" i="33" s="1"/>
  <c r="J94" i="33"/>
  <c r="J93" i="33"/>
  <c r="J95" i="33" s="1"/>
  <c r="J88" i="33"/>
  <c r="J90" i="33"/>
  <c r="J87" i="33"/>
  <c r="J89" i="33" s="1"/>
  <c r="J82" i="33"/>
  <c r="J84" i="33" s="1"/>
  <c r="J81" i="33"/>
  <c r="J83" i="33" s="1"/>
  <c r="J76" i="33"/>
  <c r="J78" i="33" s="1"/>
  <c r="J75" i="33"/>
  <c r="J77" i="33" s="1"/>
  <c r="J70" i="33"/>
  <c r="J72" i="33" s="1"/>
  <c r="J69" i="33"/>
  <c r="J71" i="33" s="1"/>
  <c r="J64" i="33"/>
  <c r="J66" i="33"/>
  <c r="J63" i="33"/>
  <c r="J65" i="33" s="1"/>
  <c r="J58" i="33"/>
  <c r="J60" i="33" s="1"/>
  <c r="J57" i="33"/>
  <c r="J59" i="33" s="1"/>
  <c r="J54" i="33"/>
  <c r="J53" i="33"/>
  <c r="J50" i="33"/>
  <c r="J49" i="33"/>
  <c r="J44" i="33"/>
  <c r="J46" i="33"/>
  <c r="J43" i="33"/>
  <c r="J45" i="33" s="1"/>
  <c r="J38" i="33"/>
  <c r="J40" i="33" s="1"/>
  <c r="J37" i="33"/>
  <c r="J39" i="33" s="1"/>
  <c r="J32" i="33"/>
  <c r="J34" i="33" s="1"/>
  <c r="J31" i="33"/>
  <c r="J33" i="33" s="1"/>
  <c r="J26" i="33"/>
  <c r="J28" i="33" s="1"/>
  <c r="J25" i="33"/>
  <c r="J27" i="33" s="1"/>
  <c r="J21" i="33"/>
  <c r="J20" i="33"/>
  <c r="J18" i="33"/>
  <c r="J16" i="33"/>
  <c r="J118" i="33" s="1"/>
  <c r="J15" i="33"/>
  <c r="J123" i="33" s="1"/>
  <c r="J220" i="31"/>
  <c r="J112" i="31"/>
  <c r="J114" i="31"/>
  <c r="J111" i="31"/>
  <c r="J113" i="31" s="1"/>
  <c r="J106" i="31"/>
  <c r="J105" i="31"/>
  <c r="J107" i="31" s="1"/>
  <c r="J100" i="31"/>
  <c r="J102" i="31" s="1"/>
  <c r="J99" i="31"/>
  <c r="J101" i="31" s="1"/>
  <c r="J94" i="31"/>
  <c r="J96" i="31" s="1"/>
  <c r="J93" i="31"/>
  <c r="J95" i="31" s="1"/>
  <c r="J88" i="31"/>
  <c r="J90" i="31" s="1"/>
  <c r="J87" i="31"/>
  <c r="J89" i="31" s="1"/>
  <c r="J82" i="31"/>
  <c r="J84" i="31" s="1"/>
  <c r="J81" i="31"/>
  <c r="J83" i="31" s="1"/>
  <c r="J76" i="31"/>
  <c r="J78" i="31" s="1"/>
  <c r="J75" i="31"/>
  <c r="J77" i="31" s="1"/>
  <c r="J70" i="31"/>
  <c r="J69" i="31"/>
  <c r="J71" i="31"/>
  <c r="J64" i="31"/>
  <c r="J66" i="31" s="1"/>
  <c r="J63" i="31"/>
  <c r="J65" i="31"/>
  <c r="J58" i="31"/>
  <c r="J60" i="31" s="1"/>
  <c r="J57" i="31"/>
  <c r="J59" i="31"/>
  <c r="J54" i="31"/>
  <c r="J53" i="31"/>
  <c r="J50" i="31"/>
  <c r="J49" i="31"/>
  <c r="J44" i="31"/>
  <c r="J46" i="31"/>
  <c r="J43" i="31"/>
  <c r="J45" i="31"/>
  <c r="J38" i="31"/>
  <c r="J37" i="31"/>
  <c r="J39" i="31" s="1"/>
  <c r="J32" i="31"/>
  <c r="J34" i="31" s="1"/>
  <c r="J31" i="31"/>
  <c r="J33" i="31" s="1"/>
  <c r="J26" i="31"/>
  <c r="J28" i="31" s="1"/>
  <c r="J25" i="31"/>
  <c r="J27" i="31" s="1"/>
  <c r="J21" i="31"/>
  <c r="J20" i="31"/>
  <c r="J18" i="31"/>
  <c r="J16" i="31"/>
  <c r="J118" i="31" s="1"/>
  <c r="J15" i="31"/>
  <c r="F227" i="30"/>
  <c r="F226" i="30"/>
  <c r="F225" i="30"/>
  <c r="F221" i="30"/>
  <c r="F220" i="30"/>
  <c r="F112" i="30"/>
  <c r="F114" i="30" s="1"/>
  <c r="F111" i="30"/>
  <c r="F113" i="30" s="1"/>
  <c r="F106" i="30"/>
  <c r="F105" i="30"/>
  <c r="F107" i="30" s="1"/>
  <c r="F100" i="30"/>
  <c r="F102" i="30" s="1"/>
  <c r="F99" i="30"/>
  <c r="F101" i="30" s="1"/>
  <c r="F94" i="30"/>
  <c r="F96" i="30" s="1"/>
  <c r="F93" i="30"/>
  <c r="F95" i="30" s="1"/>
  <c r="F88" i="30"/>
  <c r="F90" i="30" s="1"/>
  <c r="F87" i="30"/>
  <c r="F89" i="30" s="1"/>
  <c r="F82" i="30"/>
  <c r="F84" i="30" s="1"/>
  <c r="F81" i="30"/>
  <c r="F83" i="30" s="1"/>
  <c r="F76" i="30"/>
  <c r="F78" i="30" s="1"/>
  <c r="F75" i="30"/>
  <c r="F77" i="30" s="1"/>
  <c r="F70" i="30"/>
  <c r="F72" i="30" s="1"/>
  <c r="F69" i="30"/>
  <c r="F71" i="30" s="1"/>
  <c r="F64" i="30"/>
  <c r="F66" i="30" s="1"/>
  <c r="F63" i="30"/>
  <c r="F65" i="30" s="1"/>
  <c r="F58" i="30"/>
  <c r="F60" i="30" s="1"/>
  <c r="F57" i="30"/>
  <c r="F59" i="30" s="1"/>
  <c r="F54" i="30"/>
  <c r="F53" i="30"/>
  <c r="F50" i="30"/>
  <c r="F49" i="30"/>
  <c r="F44" i="30"/>
  <c r="F46" i="30" s="1"/>
  <c r="F43" i="30"/>
  <c r="F45" i="30" s="1"/>
  <c r="F38" i="30"/>
  <c r="F40" i="30" s="1"/>
  <c r="F37" i="30"/>
  <c r="F39" i="30" s="1"/>
  <c r="F32" i="30"/>
  <c r="F34" i="30" s="1"/>
  <c r="F31" i="30"/>
  <c r="F33" i="30" s="1"/>
  <c r="F26" i="30"/>
  <c r="F28" i="30" s="1"/>
  <c r="F25" i="30"/>
  <c r="F27" i="30" s="1"/>
  <c r="F21" i="30"/>
  <c r="F22" i="30" s="1"/>
  <c r="F20" i="30"/>
  <c r="F18" i="30"/>
  <c r="F16" i="30"/>
  <c r="F118" i="30"/>
  <c r="F15" i="30"/>
  <c r="F120" i="30"/>
  <c r="F221" i="29"/>
  <c r="F220" i="29"/>
  <c r="F112" i="29"/>
  <c r="F114" i="29" s="1"/>
  <c r="F111" i="29"/>
  <c r="F113" i="29" s="1"/>
  <c r="F106" i="29"/>
  <c r="F108" i="29" s="1"/>
  <c r="F105" i="29"/>
  <c r="F100" i="29"/>
  <c r="F102" i="29"/>
  <c r="F99" i="29"/>
  <c r="F101" i="29"/>
  <c r="F94" i="29"/>
  <c r="F96" i="29"/>
  <c r="F93" i="29"/>
  <c r="F88" i="29"/>
  <c r="F90" i="29" s="1"/>
  <c r="F87" i="29"/>
  <c r="F89" i="29" s="1"/>
  <c r="F82" i="29"/>
  <c r="F84" i="29" s="1"/>
  <c r="F81" i="29"/>
  <c r="F76" i="29"/>
  <c r="F78" i="29" s="1"/>
  <c r="F75" i="29"/>
  <c r="F70" i="29"/>
  <c r="F72" i="29" s="1"/>
  <c r="F69" i="29"/>
  <c r="F71" i="29" s="1"/>
  <c r="F64" i="29"/>
  <c r="F66" i="29" s="1"/>
  <c r="F63" i="29"/>
  <c r="F65" i="29" s="1"/>
  <c r="F58" i="29"/>
  <c r="F60" i="29" s="1"/>
  <c r="F57" i="29"/>
  <c r="F55" i="29" s="1"/>
  <c r="F54" i="29"/>
  <c r="F53" i="29"/>
  <c r="F50" i="29"/>
  <c r="F49" i="29"/>
  <c r="F44" i="29"/>
  <c r="F46" i="29" s="1"/>
  <c r="F43" i="29"/>
  <c r="F45" i="29" s="1"/>
  <c r="F38" i="29"/>
  <c r="F40" i="29" s="1"/>
  <c r="F37" i="29"/>
  <c r="F39" i="29" s="1"/>
  <c r="F32" i="29"/>
  <c r="F34" i="29"/>
  <c r="F31" i="29"/>
  <c r="F33" i="29"/>
  <c r="F26" i="29"/>
  <c r="F28" i="29"/>
  <c r="F25" i="29"/>
  <c r="F21" i="29"/>
  <c r="F20" i="29"/>
  <c r="F18" i="29"/>
  <c r="F16" i="29"/>
  <c r="F118" i="29"/>
  <c r="F15" i="29"/>
  <c r="F221" i="27"/>
  <c r="F220" i="27"/>
  <c r="F112" i="27"/>
  <c r="F111" i="27"/>
  <c r="F113" i="27" s="1"/>
  <c r="F106" i="27"/>
  <c r="F108" i="27" s="1"/>
  <c r="F105" i="27"/>
  <c r="F107" i="27" s="1"/>
  <c r="F100" i="27"/>
  <c r="F102" i="27" s="1"/>
  <c r="F99" i="27"/>
  <c r="F101" i="27"/>
  <c r="F94" i="27"/>
  <c r="F93" i="27"/>
  <c r="F95" i="27"/>
  <c r="F88" i="27"/>
  <c r="F90" i="27" s="1"/>
  <c r="F87" i="27"/>
  <c r="F89" i="27"/>
  <c r="F82" i="27"/>
  <c r="F81" i="27"/>
  <c r="F83" i="27"/>
  <c r="F76" i="27"/>
  <c r="F78" i="27" s="1"/>
  <c r="F75" i="27"/>
  <c r="F77" i="27"/>
  <c r="F70" i="27"/>
  <c r="F68" i="27" s="1"/>
  <c r="F69" i="27"/>
  <c r="F71" i="27" s="1"/>
  <c r="F64" i="27"/>
  <c r="F66" i="27" s="1"/>
  <c r="F63" i="27"/>
  <c r="F65" i="27" s="1"/>
  <c r="F58" i="27"/>
  <c r="F60" i="27" s="1"/>
  <c r="F57" i="27"/>
  <c r="F59" i="27" s="1"/>
  <c r="F54" i="27"/>
  <c r="F53" i="27"/>
  <c r="F50" i="27"/>
  <c r="F49" i="27"/>
  <c r="F44" i="27"/>
  <c r="F46" i="27" s="1"/>
  <c r="F43" i="27"/>
  <c r="F45" i="27" s="1"/>
  <c r="F38" i="27"/>
  <c r="F37" i="27"/>
  <c r="F39" i="27"/>
  <c r="F32" i="27"/>
  <c r="F34" i="27"/>
  <c r="F31" i="27"/>
  <c r="F33" i="27"/>
  <c r="F26" i="27"/>
  <c r="F28" i="27"/>
  <c r="F25" i="27"/>
  <c r="F27" i="27"/>
  <c r="F21" i="27"/>
  <c r="F20" i="27"/>
  <c r="F18" i="27"/>
  <c r="F16" i="27"/>
  <c r="F118" i="27" s="1"/>
  <c r="F15" i="27"/>
  <c r="F123" i="27" s="1"/>
  <c r="H220" i="26"/>
  <c r="H155" i="26"/>
  <c r="H150" i="26"/>
  <c r="H149" i="26"/>
  <c r="H148" i="26"/>
  <c r="H147" i="26"/>
  <c r="H146" i="26"/>
  <c r="H145" i="26"/>
  <c r="H143" i="26"/>
  <c r="H142" i="26"/>
  <c r="H141" i="26"/>
  <c r="H140" i="26"/>
  <c r="H139" i="26"/>
  <c r="H136" i="26"/>
  <c r="H135" i="26"/>
  <c r="H134" i="26"/>
  <c r="H133" i="26"/>
  <c r="H132" i="26"/>
  <c r="H128" i="26"/>
  <c r="H112" i="26"/>
  <c r="H114" i="26" s="1"/>
  <c r="H111" i="26"/>
  <c r="H113" i="26" s="1"/>
  <c r="H106" i="26"/>
  <c r="H108" i="26" s="1"/>
  <c r="H105" i="26"/>
  <c r="H107" i="26" s="1"/>
  <c r="H100" i="26"/>
  <c r="H102" i="26" s="1"/>
  <c r="H99" i="26"/>
  <c r="H101" i="26" s="1"/>
  <c r="H94" i="26"/>
  <c r="H96" i="26" s="1"/>
  <c r="H93" i="26"/>
  <c r="H95" i="26" s="1"/>
  <c r="H88" i="26"/>
  <c r="H90" i="26" s="1"/>
  <c r="H87" i="26"/>
  <c r="H82" i="26"/>
  <c r="H84" i="26" s="1"/>
  <c r="H81" i="26"/>
  <c r="H83" i="26" s="1"/>
  <c r="H76" i="26"/>
  <c r="H78" i="26" s="1"/>
  <c r="H75" i="26"/>
  <c r="H77" i="26" s="1"/>
  <c r="H70" i="26"/>
  <c r="H72" i="26" s="1"/>
  <c r="H69" i="26"/>
  <c r="H71" i="26" s="1"/>
  <c r="H64" i="26"/>
  <c r="H66" i="26" s="1"/>
  <c r="H63" i="26"/>
  <c r="H65" i="26" s="1"/>
  <c r="H58" i="26"/>
  <c r="H60" i="26" s="1"/>
  <c r="H57" i="26"/>
  <c r="H59" i="26" s="1"/>
  <c r="H54" i="26"/>
  <c r="H53" i="26"/>
  <c r="H50" i="26"/>
  <c r="H49" i="26"/>
  <c r="H44" i="26"/>
  <c r="H46" i="26" s="1"/>
  <c r="H43" i="26"/>
  <c r="H45" i="26" s="1"/>
  <c r="H38" i="26"/>
  <c r="H40" i="26"/>
  <c r="H37" i="26"/>
  <c r="H35" i="26" s="1"/>
  <c r="H39" i="26"/>
  <c r="H32" i="26"/>
  <c r="H34" i="26"/>
  <c r="H31" i="26"/>
  <c r="H29" i="26" s="1"/>
  <c r="H33" i="26"/>
  <c r="H26" i="26"/>
  <c r="H28" i="26"/>
  <c r="H25" i="26"/>
  <c r="H27" i="26"/>
  <c r="H21" i="26"/>
  <c r="H20" i="26"/>
  <c r="H18" i="26"/>
  <c r="H16" i="26"/>
  <c r="H15" i="26"/>
  <c r="H120" i="26" s="1"/>
  <c r="H116" i="26"/>
  <c r="G220" i="25"/>
  <c r="G112" i="25"/>
  <c r="G114" i="25" s="1"/>
  <c r="G111" i="25"/>
  <c r="G113" i="25"/>
  <c r="G106" i="25"/>
  <c r="G108" i="25" s="1"/>
  <c r="G105" i="25"/>
  <c r="G107" i="25"/>
  <c r="G100" i="25"/>
  <c r="G99" i="25"/>
  <c r="G101" i="25"/>
  <c r="G94" i="25"/>
  <c r="G96" i="25" s="1"/>
  <c r="G93" i="25"/>
  <c r="G95" i="25"/>
  <c r="G88" i="25"/>
  <c r="G87" i="25"/>
  <c r="G89" i="25"/>
  <c r="G82" i="25"/>
  <c r="G81" i="25"/>
  <c r="G83" i="25"/>
  <c r="G76" i="25"/>
  <c r="G75" i="25"/>
  <c r="G77" i="25"/>
  <c r="G70" i="25"/>
  <c r="G72" i="25" s="1"/>
  <c r="G69" i="25"/>
  <c r="G71" i="25"/>
  <c r="G64" i="25"/>
  <c r="G66" i="25" s="1"/>
  <c r="G63" i="25"/>
  <c r="G65" i="25"/>
  <c r="G58" i="25"/>
  <c r="G57" i="25"/>
  <c r="G59" i="25"/>
  <c r="G54" i="25"/>
  <c r="G52" i="25" s="1"/>
  <c r="G53" i="25"/>
  <c r="G50" i="25"/>
  <c r="G49" i="25"/>
  <c r="G44" i="25"/>
  <c r="G43" i="25"/>
  <c r="G45" i="25"/>
  <c r="G38" i="25"/>
  <c r="G40" i="25" s="1"/>
  <c r="G37" i="25"/>
  <c r="G39" i="25"/>
  <c r="G32" i="25"/>
  <c r="G31" i="25"/>
  <c r="G33" i="25"/>
  <c r="G26" i="25"/>
  <c r="G28" i="25" s="1"/>
  <c r="G25" i="25"/>
  <c r="G27" i="25"/>
  <c r="G21" i="25"/>
  <c r="G22" i="25" s="1"/>
  <c r="G20" i="25"/>
  <c r="G18" i="25"/>
  <c r="G16" i="25"/>
  <c r="G15" i="25"/>
  <c r="G220" i="24"/>
  <c r="G112" i="24"/>
  <c r="G114" i="24" s="1"/>
  <c r="G111" i="24"/>
  <c r="G113" i="24" s="1"/>
  <c r="G106" i="24"/>
  <c r="G108" i="24" s="1"/>
  <c r="G105" i="24"/>
  <c r="G107" i="24" s="1"/>
  <c r="G100" i="24"/>
  <c r="G102" i="24" s="1"/>
  <c r="G99" i="24"/>
  <c r="G101" i="24" s="1"/>
  <c r="G94" i="24"/>
  <c r="G96" i="24" s="1"/>
  <c r="G93" i="24"/>
  <c r="G95" i="24" s="1"/>
  <c r="G88" i="24"/>
  <c r="G90" i="24" s="1"/>
  <c r="G87" i="24"/>
  <c r="G89" i="24" s="1"/>
  <c r="G82" i="24"/>
  <c r="G84" i="24" s="1"/>
  <c r="G81" i="24"/>
  <c r="G83" i="24" s="1"/>
  <c r="G76" i="24"/>
  <c r="G78" i="24" s="1"/>
  <c r="G75" i="24"/>
  <c r="G77" i="24" s="1"/>
  <c r="G70" i="24"/>
  <c r="G72" i="24" s="1"/>
  <c r="G69" i="24"/>
  <c r="G71" i="24" s="1"/>
  <c r="G64" i="24"/>
  <c r="G66" i="24" s="1"/>
  <c r="G63" i="24"/>
  <c r="G58" i="24"/>
  <c r="G57" i="24"/>
  <c r="G59" i="24" s="1"/>
  <c r="G54" i="24"/>
  <c r="G53" i="24"/>
  <c r="G50" i="24"/>
  <c r="G48" i="24" s="1"/>
  <c r="G49" i="24"/>
  <c r="G44" i="24"/>
  <c r="G46" i="24" s="1"/>
  <c r="G43" i="24"/>
  <c r="G45" i="24" s="1"/>
  <c r="G38" i="24"/>
  <c r="G37" i="24"/>
  <c r="G39" i="24" s="1"/>
  <c r="G32" i="24"/>
  <c r="G31" i="24"/>
  <c r="G33" i="24" s="1"/>
  <c r="G26" i="24"/>
  <c r="G28" i="24" s="1"/>
  <c r="G25" i="24"/>
  <c r="G27" i="24" s="1"/>
  <c r="G21" i="24"/>
  <c r="G20" i="24"/>
  <c r="G18" i="24"/>
  <c r="G16" i="24"/>
  <c r="G118" i="24" s="1"/>
  <c r="G15" i="24"/>
  <c r="G123" i="24" s="1"/>
  <c r="J220" i="23"/>
  <c r="J167" i="23"/>
  <c r="J166" i="23"/>
  <c r="J165" i="23"/>
  <c r="J164" i="23"/>
  <c r="J163" i="23"/>
  <c r="J161" i="23"/>
  <c r="J160" i="23"/>
  <c r="J157" i="23"/>
  <c r="J156" i="23"/>
  <c r="J154" i="23"/>
  <c r="J143" i="23"/>
  <c r="J141" i="23"/>
  <c r="J140" i="23"/>
  <c r="J139" i="23"/>
  <c r="J112" i="23"/>
  <c r="J114" i="23" s="1"/>
  <c r="J111" i="23"/>
  <c r="J113" i="23" s="1"/>
  <c r="J106" i="23"/>
  <c r="J108" i="23" s="1"/>
  <c r="J105" i="23"/>
  <c r="J107" i="23" s="1"/>
  <c r="J100" i="23"/>
  <c r="J102" i="23" s="1"/>
  <c r="J99" i="23"/>
  <c r="J101" i="23" s="1"/>
  <c r="J94" i="23"/>
  <c r="J93" i="23"/>
  <c r="J95" i="23" s="1"/>
  <c r="J88" i="23"/>
  <c r="J90" i="23" s="1"/>
  <c r="J87" i="23"/>
  <c r="J89" i="23" s="1"/>
  <c r="J82" i="23"/>
  <c r="J81" i="23"/>
  <c r="J83" i="23" s="1"/>
  <c r="J76" i="23"/>
  <c r="J78" i="23" s="1"/>
  <c r="J75" i="23"/>
  <c r="J70" i="23"/>
  <c r="J69" i="23"/>
  <c r="J71" i="23" s="1"/>
  <c r="J64" i="23"/>
  <c r="J66" i="23" s="1"/>
  <c r="J63" i="23"/>
  <c r="J65" i="23" s="1"/>
  <c r="J58" i="23"/>
  <c r="J57" i="23"/>
  <c r="J59" i="23" s="1"/>
  <c r="J54" i="23"/>
  <c r="J53" i="23"/>
  <c r="J50" i="23"/>
  <c r="J48" i="23" s="1"/>
  <c r="J49" i="23"/>
  <c r="J44" i="23"/>
  <c r="J46" i="23" s="1"/>
  <c r="J43" i="23"/>
  <c r="J45" i="23" s="1"/>
  <c r="J38" i="23"/>
  <c r="J37" i="23"/>
  <c r="J39" i="23" s="1"/>
  <c r="J32" i="23"/>
  <c r="J34" i="23" s="1"/>
  <c r="J31" i="23"/>
  <c r="J33" i="23" s="1"/>
  <c r="J26" i="23"/>
  <c r="J25" i="23"/>
  <c r="J27" i="23" s="1"/>
  <c r="J21" i="23"/>
  <c r="J20" i="23"/>
  <c r="J18" i="23"/>
  <c r="J16" i="23"/>
  <c r="J17" i="23" s="1"/>
  <c r="J15" i="23"/>
  <c r="I227" i="21"/>
  <c r="I220" i="21"/>
  <c r="I112" i="21"/>
  <c r="I114" i="21" s="1"/>
  <c r="I111" i="21"/>
  <c r="I113" i="21" s="1"/>
  <c r="I106" i="21"/>
  <c r="I108" i="21" s="1"/>
  <c r="I105" i="21"/>
  <c r="I100" i="21"/>
  <c r="I102" i="21" s="1"/>
  <c r="I99" i="21"/>
  <c r="I101" i="21" s="1"/>
  <c r="I94" i="21"/>
  <c r="I96" i="21" s="1"/>
  <c r="I93" i="21"/>
  <c r="I88" i="21"/>
  <c r="I90" i="21" s="1"/>
  <c r="I87" i="21"/>
  <c r="I89" i="21" s="1"/>
  <c r="I82" i="21"/>
  <c r="I84" i="21" s="1"/>
  <c r="I81" i="21"/>
  <c r="I76" i="21"/>
  <c r="I78" i="21" s="1"/>
  <c r="I75" i="21"/>
  <c r="I77" i="21" s="1"/>
  <c r="I70" i="21"/>
  <c r="I72" i="21" s="1"/>
  <c r="I69" i="21"/>
  <c r="I64" i="21"/>
  <c r="I66" i="21" s="1"/>
  <c r="I63" i="21"/>
  <c r="I65" i="21" s="1"/>
  <c r="I58" i="21"/>
  <c r="I56" i="21" s="1"/>
  <c r="I57" i="21"/>
  <c r="I59" i="21" s="1"/>
  <c r="I54" i="21"/>
  <c r="I53" i="21"/>
  <c r="I50" i="21"/>
  <c r="I49" i="21"/>
  <c r="I44" i="21"/>
  <c r="I46" i="21"/>
  <c r="I43" i="21"/>
  <c r="I45" i="21" s="1"/>
  <c r="I38" i="21"/>
  <c r="I40" i="21"/>
  <c r="I37" i="21"/>
  <c r="I32" i="21"/>
  <c r="I34" i="21"/>
  <c r="I31" i="21"/>
  <c r="I26" i="21"/>
  <c r="I28" i="21"/>
  <c r="I25" i="21"/>
  <c r="I21" i="21"/>
  <c r="I20" i="21"/>
  <c r="I18" i="21"/>
  <c r="I16" i="21"/>
  <c r="I118" i="21" s="1"/>
  <c r="I15" i="21"/>
  <c r="G227" i="20"/>
  <c r="G226" i="20"/>
  <c r="G225" i="20"/>
  <c r="G220" i="20"/>
  <c r="G112" i="20"/>
  <c r="G114" i="20"/>
  <c r="G111" i="20"/>
  <c r="G113" i="20" s="1"/>
  <c r="G106" i="20"/>
  <c r="G104" i="20" s="1"/>
  <c r="G108" i="20"/>
  <c r="G105" i="20"/>
  <c r="G107" i="20" s="1"/>
  <c r="G100" i="20"/>
  <c r="G99" i="20"/>
  <c r="G101" i="20" s="1"/>
  <c r="G94" i="20"/>
  <c r="G96" i="20"/>
  <c r="G93" i="20"/>
  <c r="G95" i="20" s="1"/>
  <c r="G88" i="20"/>
  <c r="G90" i="20"/>
  <c r="G87" i="20"/>
  <c r="G89" i="20" s="1"/>
  <c r="G82" i="20"/>
  <c r="G84" i="20"/>
  <c r="G81" i="20"/>
  <c r="G83" i="20" s="1"/>
  <c r="G76" i="20"/>
  <c r="G75" i="20"/>
  <c r="G77" i="20" s="1"/>
  <c r="G70" i="20"/>
  <c r="G72" i="20"/>
  <c r="G69" i="20"/>
  <c r="G71" i="20" s="1"/>
  <c r="G64" i="20"/>
  <c r="G66" i="20"/>
  <c r="G63" i="20"/>
  <c r="G65" i="20" s="1"/>
  <c r="G58" i="20"/>
  <c r="G60" i="20"/>
  <c r="G57" i="20"/>
  <c r="G59" i="20" s="1"/>
  <c r="G54" i="20"/>
  <c r="G52" i="20" s="1"/>
  <c r="G53" i="20"/>
  <c r="G50" i="20"/>
  <c r="G49" i="20"/>
  <c r="G44" i="20"/>
  <c r="G43" i="20"/>
  <c r="G45" i="20"/>
  <c r="G38" i="20"/>
  <c r="G37" i="20"/>
  <c r="G39" i="20"/>
  <c r="G32" i="20"/>
  <c r="G34" i="20" s="1"/>
  <c r="G31" i="20"/>
  <c r="G33" i="20"/>
  <c r="G26" i="20"/>
  <c r="G28" i="20" s="1"/>
  <c r="G25" i="20"/>
  <c r="G27" i="20"/>
  <c r="G21" i="20"/>
  <c r="G22" i="20" s="1"/>
  <c r="G20" i="20"/>
  <c r="G18" i="20"/>
  <c r="G16" i="20"/>
  <c r="G118" i="20" s="1"/>
  <c r="G15" i="20"/>
  <c r="G220" i="19"/>
  <c r="G112" i="19"/>
  <c r="G114" i="19" s="1"/>
  <c r="G111" i="19"/>
  <c r="G113" i="19" s="1"/>
  <c r="G108" i="19"/>
  <c r="G106" i="19"/>
  <c r="G105" i="19"/>
  <c r="G107" i="19" s="1"/>
  <c r="G100" i="19"/>
  <c r="G102" i="19" s="1"/>
  <c r="G99" i="19"/>
  <c r="G94" i="19"/>
  <c r="G96" i="19" s="1"/>
  <c r="G93" i="19"/>
  <c r="G95" i="19" s="1"/>
  <c r="G88" i="19"/>
  <c r="G90" i="19" s="1"/>
  <c r="G87" i="19"/>
  <c r="G82" i="19"/>
  <c r="G84" i="19" s="1"/>
  <c r="G81" i="19"/>
  <c r="G83" i="19" s="1"/>
  <c r="G76" i="19"/>
  <c r="G78" i="19" s="1"/>
  <c r="G75" i="19"/>
  <c r="G77" i="19" s="1"/>
  <c r="G70" i="19"/>
  <c r="G69" i="19"/>
  <c r="G71" i="19" s="1"/>
  <c r="G64" i="19"/>
  <c r="G66" i="19" s="1"/>
  <c r="G63" i="19"/>
  <c r="G58" i="19"/>
  <c r="G57" i="19"/>
  <c r="G59" i="19" s="1"/>
  <c r="G54" i="19"/>
  <c r="G53" i="19"/>
  <c r="G51" i="19" s="1"/>
  <c r="G50" i="19"/>
  <c r="G49" i="19"/>
  <c r="G44" i="19"/>
  <c r="G46" i="19" s="1"/>
  <c r="G43" i="19"/>
  <c r="G38" i="19"/>
  <c r="G40" i="19" s="1"/>
  <c r="G37" i="19"/>
  <c r="G39" i="19" s="1"/>
  <c r="G32" i="19"/>
  <c r="G34" i="19" s="1"/>
  <c r="G31" i="19"/>
  <c r="G26" i="19"/>
  <c r="G28" i="19" s="1"/>
  <c r="G25" i="19"/>
  <c r="G27" i="19" s="1"/>
  <c r="G21" i="19"/>
  <c r="G20" i="19"/>
  <c r="G18" i="19"/>
  <c r="G16" i="19"/>
  <c r="G15" i="19"/>
  <c r="G123" i="19"/>
  <c r="F221" i="18"/>
  <c r="F220" i="18"/>
  <c r="F112" i="18"/>
  <c r="F114" i="18" s="1"/>
  <c r="F111" i="18"/>
  <c r="F113" i="18" s="1"/>
  <c r="F106" i="18"/>
  <c r="F108" i="18"/>
  <c r="F105" i="18"/>
  <c r="F107" i="18"/>
  <c r="F100" i="18"/>
  <c r="F102" i="18"/>
  <c r="F99" i="18"/>
  <c r="F101" i="18"/>
  <c r="F94" i="18"/>
  <c r="F96" i="18"/>
  <c r="F93" i="18"/>
  <c r="F95" i="18"/>
  <c r="F88" i="18"/>
  <c r="F90" i="18"/>
  <c r="F87" i="18"/>
  <c r="F82" i="18"/>
  <c r="F84" i="18" s="1"/>
  <c r="F81" i="18"/>
  <c r="F83" i="18" s="1"/>
  <c r="F76" i="18"/>
  <c r="F78" i="18" s="1"/>
  <c r="F75" i="18"/>
  <c r="F77" i="18" s="1"/>
  <c r="F70" i="18"/>
  <c r="F72" i="18" s="1"/>
  <c r="F69" i="18"/>
  <c r="F71" i="18" s="1"/>
  <c r="F64" i="18"/>
  <c r="F66" i="18" s="1"/>
  <c r="F63" i="18"/>
  <c r="F58" i="18"/>
  <c r="F60" i="18" s="1"/>
  <c r="F57" i="18"/>
  <c r="F59" i="18"/>
  <c r="F54" i="18"/>
  <c r="F53" i="18"/>
  <c r="F50" i="18"/>
  <c r="F49" i="18"/>
  <c r="F44" i="18"/>
  <c r="F46" i="18" s="1"/>
  <c r="F43" i="18"/>
  <c r="F45" i="18" s="1"/>
  <c r="F38" i="18"/>
  <c r="F40" i="18" s="1"/>
  <c r="F37" i="18"/>
  <c r="F39" i="18" s="1"/>
  <c r="F32" i="18"/>
  <c r="F34" i="18" s="1"/>
  <c r="F31" i="18"/>
  <c r="F33" i="18" s="1"/>
  <c r="F26" i="18"/>
  <c r="F28" i="18" s="1"/>
  <c r="F25" i="18"/>
  <c r="F27" i="18" s="1"/>
  <c r="F21" i="18"/>
  <c r="F20" i="18"/>
  <c r="F18" i="18"/>
  <c r="F16" i="18"/>
  <c r="F15" i="18"/>
  <c r="F120" i="18" s="1"/>
  <c r="L227" i="17"/>
  <c r="L226" i="17"/>
  <c r="L225" i="17"/>
  <c r="L220" i="17"/>
  <c r="L112" i="17"/>
  <c r="L111" i="17"/>
  <c r="L113" i="17"/>
  <c r="L106" i="17"/>
  <c r="L108" i="17" s="1"/>
  <c r="L105" i="17"/>
  <c r="L107" i="17"/>
  <c r="L100" i="17"/>
  <c r="L102" i="17" s="1"/>
  <c r="L99" i="17"/>
  <c r="L101" i="17"/>
  <c r="L94" i="17"/>
  <c r="L93" i="17"/>
  <c r="L95" i="17" s="1"/>
  <c r="L88" i="17"/>
  <c r="L90" i="17" s="1"/>
  <c r="L87" i="17"/>
  <c r="L82" i="17"/>
  <c r="L80" i="17" s="1"/>
  <c r="L81" i="17"/>
  <c r="L83" i="17" s="1"/>
  <c r="L76" i="17"/>
  <c r="L78" i="17"/>
  <c r="L75" i="17"/>
  <c r="L77" i="17"/>
  <c r="L70" i="17"/>
  <c r="L72" i="17"/>
  <c r="L69" i="17"/>
  <c r="L71" i="17"/>
  <c r="L64" i="17"/>
  <c r="L66" i="17"/>
  <c r="L63" i="17"/>
  <c r="L65" i="17"/>
  <c r="L58" i="17"/>
  <c r="L60" i="17"/>
  <c r="L57" i="17"/>
  <c r="L59" i="17"/>
  <c r="L54" i="17"/>
  <c r="L52" i="17" s="1"/>
  <c r="L53" i="17"/>
  <c r="L51" i="17" s="1"/>
  <c r="L50" i="17"/>
  <c r="L49" i="17"/>
  <c r="L44" i="17"/>
  <c r="L46" i="17"/>
  <c r="L43" i="17"/>
  <c r="L45" i="17"/>
  <c r="L38" i="17"/>
  <c r="L40" i="17"/>
  <c r="L37" i="17"/>
  <c r="L39" i="17"/>
  <c r="L32" i="17"/>
  <c r="L30" i="17" s="1"/>
  <c r="L34" i="17"/>
  <c r="L31" i="17"/>
  <c r="L33" i="17"/>
  <c r="L26" i="17"/>
  <c r="L28" i="17"/>
  <c r="L25" i="17"/>
  <c r="L27" i="17"/>
  <c r="L21" i="17"/>
  <c r="L20" i="17"/>
  <c r="L18" i="17"/>
  <c r="L16" i="17"/>
  <c r="L118" i="17" s="1"/>
  <c r="L15" i="17"/>
  <c r="L123" i="17" s="1"/>
  <c r="F36" i="27"/>
  <c r="J36" i="31"/>
  <c r="J68" i="31"/>
  <c r="J47" i="33"/>
  <c r="I22" i="21"/>
  <c r="F23" i="29"/>
  <c r="F47" i="29"/>
  <c r="F52" i="29"/>
  <c r="J104" i="31"/>
  <c r="F67" i="29"/>
  <c r="F91" i="29"/>
  <c r="F51" i="30"/>
  <c r="G48" i="20"/>
  <c r="I117" i="21"/>
  <c r="I122" i="21"/>
  <c r="I120" i="21"/>
  <c r="I116" i="21"/>
  <c r="I119" i="21"/>
  <c r="I123" i="21"/>
  <c r="J118" i="23"/>
  <c r="F27" i="29"/>
  <c r="F95" i="29"/>
  <c r="L36" i="17"/>
  <c r="F65" i="18"/>
  <c r="I115" i="21"/>
  <c r="I121" i="21"/>
  <c r="H123" i="26"/>
  <c r="H121" i="26"/>
  <c r="H119" i="26"/>
  <c r="H117" i="26"/>
  <c r="H115" i="26"/>
  <c r="H122" i="26"/>
  <c r="F122" i="29"/>
  <c r="F115" i="29"/>
  <c r="F35" i="29"/>
  <c r="F59" i="29"/>
  <c r="F79" i="29"/>
  <c r="F83" i="29"/>
  <c r="F103" i="29"/>
  <c r="F107" i="29"/>
  <c r="J123" i="31"/>
  <c r="J104" i="33"/>
  <c r="J108" i="33"/>
  <c r="J123" i="23"/>
  <c r="J117" i="23"/>
  <c r="J52" i="23"/>
  <c r="F48" i="27"/>
  <c r="F48" i="29"/>
  <c r="J48" i="31"/>
  <c r="J52" i="33"/>
  <c r="J56" i="33"/>
  <c r="J92" i="33"/>
  <c r="J117" i="33"/>
  <c r="J24" i="33"/>
  <c r="J68" i="33"/>
  <c r="J96" i="33"/>
  <c r="J22" i="33"/>
  <c r="J36" i="33"/>
  <c r="J48" i="33"/>
  <c r="J51" i="33"/>
  <c r="J80" i="33"/>
  <c r="J116" i="33"/>
  <c r="J120" i="33"/>
  <c r="J73" i="33"/>
  <c r="J85" i="33"/>
  <c r="J109" i="33"/>
  <c r="J121" i="33"/>
  <c r="J17" i="33"/>
  <c r="J30" i="33"/>
  <c r="J42" i="33"/>
  <c r="J62" i="33"/>
  <c r="J74" i="33"/>
  <c r="J86" i="33"/>
  <c r="J98" i="33"/>
  <c r="J110" i="33"/>
  <c r="J122" i="33"/>
  <c r="J23" i="33"/>
  <c r="J35" i="33"/>
  <c r="J67" i="33"/>
  <c r="J79" i="33"/>
  <c r="J91" i="33"/>
  <c r="J115" i="33"/>
  <c r="J119" i="33"/>
  <c r="J56" i="31"/>
  <c r="J92" i="31"/>
  <c r="J52" i="31"/>
  <c r="J108" i="31"/>
  <c r="J40" i="31"/>
  <c r="J72" i="31"/>
  <c r="J80" i="31"/>
  <c r="J24" i="31"/>
  <c r="J22" i="31"/>
  <c r="J47" i="31"/>
  <c r="J29" i="31"/>
  <c r="J41" i="31"/>
  <c r="J73" i="31"/>
  <c r="J85" i="31"/>
  <c r="J97" i="31"/>
  <c r="J121" i="31"/>
  <c r="J120" i="31"/>
  <c r="J17" i="31"/>
  <c r="J30" i="31"/>
  <c r="J42" i="31"/>
  <c r="J62" i="31"/>
  <c r="J74" i="31"/>
  <c r="J86" i="31"/>
  <c r="J98" i="31"/>
  <c r="J110" i="31"/>
  <c r="J122" i="31"/>
  <c r="J23" i="31"/>
  <c r="J35" i="31"/>
  <c r="J55" i="31"/>
  <c r="J79" i="31"/>
  <c r="J91" i="31"/>
  <c r="J103" i="31"/>
  <c r="J119" i="31"/>
  <c r="F47" i="30"/>
  <c r="F48" i="30"/>
  <c r="F29" i="30"/>
  <c r="F41" i="30"/>
  <c r="F61" i="30"/>
  <c r="F73" i="30"/>
  <c r="F85" i="30"/>
  <c r="F97" i="30"/>
  <c r="F109" i="30"/>
  <c r="F117" i="30"/>
  <c r="F121" i="30"/>
  <c r="F17" i="30"/>
  <c r="F30" i="30"/>
  <c r="F86" i="30"/>
  <c r="F122" i="30"/>
  <c r="F23" i="30"/>
  <c r="F35" i="30"/>
  <c r="F55" i="30"/>
  <c r="F67" i="30"/>
  <c r="F79" i="30"/>
  <c r="F91" i="30"/>
  <c r="F103" i="30"/>
  <c r="F115" i="30"/>
  <c r="F119" i="30"/>
  <c r="F123" i="30"/>
  <c r="F56" i="30"/>
  <c r="F116" i="30"/>
  <c r="F24" i="29"/>
  <c r="F36" i="29"/>
  <c r="F56" i="29"/>
  <c r="F68" i="29"/>
  <c r="F80" i="29"/>
  <c r="F92" i="29"/>
  <c r="F104" i="29"/>
  <c r="F119" i="29"/>
  <c r="F123" i="29"/>
  <c r="F22" i="29"/>
  <c r="F120" i="29"/>
  <c r="F29" i="29"/>
  <c r="F41" i="29"/>
  <c r="F61" i="29"/>
  <c r="F85" i="29"/>
  <c r="F97" i="29"/>
  <c r="F109" i="29"/>
  <c r="F117" i="29"/>
  <c r="F121" i="29"/>
  <c r="F116" i="29"/>
  <c r="F17" i="29"/>
  <c r="F30" i="29"/>
  <c r="F42" i="29"/>
  <c r="F62" i="29"/>
  <c r="F74" i="29"/>
  <c r="F86" i="29"/>
  <c r="F98" i="29"/>
  <c r="F110" i="29"/>
  <c r="F56" i="27"/>
  <c r="F40" i="27"/>
  <c r="F51" i="27"/>
  <c r="F72" i="27"/>
  <c r="F24" i="27"/>
  <c r="F104" i="27"/>
  <c r="F52" i="27"/>
  <c r="F22" i="27"/>
  <c r="F47" i="27"/>
  <c r="F120" i="27"/>
  <c r="F29" i="27"/>
  <c r="F41" i="27"/>
  <c r="F61" i="27"/>
  <c r="F73" i="27"/>
  <c r="F85" i="27"/>
  <c r="F97" i="27"/>
  <c r="F109" i="27"/>
  <c r="F117" i="27"/>
  <c r="F121" i="27"/>
  <c r="F116" i="27"/>
  <c r="F17" i="27"/>
  <c r="F30" i="27"/>
  <c r="F42" i="27"/>
  <c r="F62" i="27"/>
  <c r="F74" i="27"/>
  <c r="F86" i="27"/>
  <c r="F98" i="27"/>
  <c r="F122" i="27"/>
  <c r="F23" i="27"/>
  <c r="F35" i="27"/>
  <c r="F55" i="27"/>
  <c r="F67" i="27"/>
  <c r="F79" i="27"/>
  <c r="F91" i="27"/>
  <c r="F103" i="27"/>
  <c r="F115" i="27"/>
  <c r="F119" i="27"/>
  <c r="H52" i="26"/>
  <c r="H68" i="26"/>
  <c r="H24" i="26"/>
  <c r="H56" i="26"/>
  <c r="H92" i="26"/>
  <c r="H48" i="26"/>
  <c r="H80" i="26"/>
  <c r="H41" i="26"/>
  <c r="H61" i="26"/>
  <c r="H73" i="26"/>
  <c r="H97" i="26"/>
  <c r="H109" i="26"/>
  <c r="H17" i="26"/>
  <c r="H42" i="26"/>
  <c r="H62" i="26"/>
  <c r="H74" i="26"/>
  <c r="H98" i="26"/>
  <c r="H110" i="26"/>
  <c r="H23" i="26"/>
  <c r="H47" i="26"/>
  <c r="H51" i="26"/>
  <c r="H55" i="26"/>
  <c r="H67" i="26"/>
  <c r="H79" i="26"/>
  <c r="H91" i="26"/>
  <c r="H103" i="26"/>
  <c r="G104" i="25"/>
  <c r="G92" i="25"/>
  <c r="G24" i="25"/>
  <c r="G36" i="25"/>
  <c r="G68" i="25"/>
  <c r="G62" i="25"/>
  <c r="G110" i="25"/>
  <c r="G52" i="24"/>
  <c r="G29" i="24"/>
  <c r="G85" i="24"/>
  <c r="G109" i="24"/>
  <c r="G121" i="24"/>
  <c r="G17" i="24"/>
  <c r="G42" i="24"/>
  <c r="G74" i="24"/>
  <c r="G98" i="24"/>
  <c r="G122" i="24"/>
  <c r="G23" i="24"/>
  <c r="G47" i="24"/>
  <c r="G55" i="24"/>
  <c r="G79" i="24"/>
  <c r="G103" i="24"/>
  <c r="G119" i="24"/>
  <c r="J104" i="23"/>
  <c r="J29" i="23"/>
  <c r="J41" i="23"/>
  <c r="J61" i="23"/>
  <c r="J85" i="23"/>
  <c r="J97" i="23"/>
  <c r="J109" i="23"/>
  <c r="J121" i="23"/>
  <c r="J116" i="23"/>
  <c r="J30" i="23"/>
  <c r="J42" i="23"/>
  <c r="J62" i="23"/>
  <c r="J74" i="23"/>
  <c r="J86" i="23"/>
  <c r="J98" i="23"/>
  <c r="J110" i="23"/>
  <c r="J122" i="23"/>
  <c r="J120" i="23"/>
  <c r="J23" i="23"/>
  <c r="J35" i="23"/>
  <c r="J47" i="23"/>
  <c r="J51" i="23"/>
  <c r="J55" i="23"/>
  <c r="J67" i="23"/>
  <c r="J79" i="23"/>
  <c r="J91" i="23"/>
  <c r="J103" i="23"/>
  <c r="J115" i="23"/>
  <c r="J119" i="23"/>
  <c r="I68" i="21"/>
  <c r="I92" i="21"/>
  <c r="I24" i="21"/>
  <c r="I36" i="21"/>
  <c r="I52" i="21"/>
  <c r="I104" i="21"/>
  <c r="I47" i="21"/>
  <c r="I48" i="21"/>
  <c r="I51" i="21"/>
  <c r="I80" i="21"/>
  <c r="I41" i="21"/>
  <c r="I73" i="21"/>
  <c r="I97" i="21"/>
  <c r="I17" i="21"/>
  <c r="I30" i="21"/>
  <c r="I42" i="21"/>
  <c r="I62" i="21"/>
  <c r="I74" i="21"/>
  <c r="I86" i="21"/>
  <c r="I98" i="21"/>
  <c r="I110" i="21"/>
  <c r="I61" i="21"/>
  <c r="I85" i="21"/>
  <c r="I109" i="21"/>
  <c r="G24" i="20"/>
  <c r="G56" i="20"/>
  <c r="G80" i="20"/>
  <c r="G92" i="20"/>
  <c r="G68" i="20"/>
  <c r="G41" i="20"/>
  <c r="G109" i="20"/>
  <c r="G62" i="20"/>
  <c r="G86" i="20"/>
  <c r="G110" i="20"/>
  <c r="G51" i="20"/>
  <c r="G103" i="20"/>
  <c r="G22" i="19"/>
  <c r="G116" i="19"/>
  <c r="G120" i="19"/>
  <c r="G24" i="19"/>
  <c r="G48" i="19"/>
  <c r="G80" i="19"/>
  <c r="G104" i="19"/>
  <c r="G17" i="19"/>
  <c r="G73" i="19"/>
  <c r="G109" i="19"/>
  <c r="G117" i="19"/>
  <c r="G92" i="19"/>
  <c r="G30" i="19"/>
  <c r="G42" i="19"/>
  <c r="G62" i="19"/>
  <c r="G74" i="19"/>
  <c r="G86" i="19"/>
  <c r="G98" i="19"/>
  <c r="G110" i="19"/>
  <c r="G118" i="19"/>
  <c r="G122" i="19"/>
  <c r="G36" i="19"/>
  <c r="G52" i="19"/>
  <c r="G23" i="19"/>
  <c r="G35" i="19"/>
  <c r="G55" i="19"/>
  <c r="G67" i="19"/>
  <c r="G79" i="19"/>
  <c r="G91" i="19"/>
  <c r="G103" i="19"/>
  <c r="G115" i="19"/>
  <c r="G119" i="19"/>
  <c r="F89" i="18"/>
  <c r="F121" i="18"/>
  <c r="F22" i="18"/>
  <c r="F17" i="18"/>
  <c r="F119" i="18"/>
  <c r="L24" i="17"/>
  <c r="L56" i="17"/>
  <c r="L96" i="17"/>
  <c r="L104" i="17"/>
  <c r="L84" i="17"/>
  <c r="L47" i="17"/>
  <c r="L116" i="17"/>
  <c r="L41" i="17"/>
  <c r="L61" i="17"/>
  <c r="L97" i="17"/>
  <c r="L121" i="17"/>
  <c r="L17" i="17"/>
  <c r="L42" i="17"/>
  <c r="L62" i="17"/>
  <c r="L74" i="17"/>
  <c r="L86" i="17"/>
  <c r="L98" i="17"/>
  <c r="L122" i="17"/>
  <c r="L120" i="17"/>
  <c r="L29" i="17"/>
  <c r="L109" i="17"/>
  <c r="L23" i="17"/>
  <c r="L35" i="17"/>
  <c r="L55" i="17"/>
  <c r="L67" i="17"/>
  <c r="L79" i="17"/>
  <c r="L91" i="17"/>
  <c r="L103" i="17"/>
  <c r="L115" i="17"/>
  <c r="L119" i="17"/>
  <c r="N220" i="16"/>
  <c r="N112" i="16"/>
  <c r="N114" i="16" s="1"/>
  <c r="N111" i="16"/>
  <c r="N113" i="16" s="1"/>
  <c r="N106" i="16"/>
  <c r="N108" i="16" s="1"/>
  <c r="N105" i="16"/>
  <c r="N107" i="16" s="1"/>
  <c r="N100" i="16"/>
  <c r="N102" i="16" s="1"/>
  <c r="N99" i="16"/>
  <c r="N101" i="16" s="1"/>
  <c r="N94" i="16"/>
  <c r="N96" i="16" s="1"/>
  <c r="N93" i="16"/>
  <c r="N95" i="16" s="1"/>
  <c r="N88" i="16"/>
  <c r="N90" i="16" s="1"/>
  <c r="N87" i="16"/>
  <c r="N89" i="16" s="1"/>
  <c r="N82" i="16"/>
  <c r="N84" i="16" s="1"/>
  <c r="N81" i="16"/>
  <c r="N83" i="16" s="1"/>
  <c r="N76" i="16"/>
  <c r="N78" i="16" s="1"/>
  <c r="N75" i="16"/>
  <c r="N77" i="16" s="1"/>
  <c r="N70" i="16"/>
  <c r="N72" i="16" s="1"/>
  <c r="N69" i="16"/>
  <c r="N64" i="16"/>
  <c r="N66" i="16"/>
  <c r="N63" i="16"/>
  <c r="N65" i="16"/>
  <c r="N58" i="16"/>
  <c r="N60" i="16"/>
  <c r="N57" i="16"/>
  <c r="N59" i="16"/>
  <c r="N54" i="16"/>
  <c r="N53" i="16"/>
  <c r="N50" i="16"/>
  <c r="N49" i="16"/>
  <c r="N44" i="16"/>
  <c r="N46" i="16"/>
  <c r="N43" i="16"/>
  <c r="N45" i="16" s="1"/>
  <c r="N38" i="16"/>
  <c r="N40" i="16" s="1"/>
  <c r="N37" i="16"/>
  <c r="N39" i="16" s="1"/>
  <c r="N32" i="16"/>
  <c r="N34" i="16" s="1"/>
  <c r="N31" i="16"/>
  <c r="N33" i="16" s="1"/>
  <c r="N26" i="16"/>
  <c r="N28" i="16"/>
  <c r="N25" i="16"/>
  <c r="N27" i="16" s="1"/>
  <c r="N21" i="16"/>
  <c r="N20" i="16"/>
  <c r="N18" i="16"/>
  <c r="N16" i="16"/>
  <c r="N15" i="16"/>
  <c r="N117" i="16" s="1"/>
  <c r="J220" i="14"/>
  <c r="J112" i="14"/>
  <c r="J114" i="14" s="1"/>
  <c r="J111" i="14"/>
  <c r="J113" i="14"/>
  <c r="J106" i="14"/>
  <c r="J108" i="14" s="1"/>
  <c r="J105" i="14"/>
  <c r="J107" i="14"/>
  <c r="J100" i="14"/>
  <c r="J102" i="14" s="1"/>
  <c r="J99" i="14"/>
  <c r="J101" i="14"/>
  <c r="J94" i="14"/>
  <c r="J96" i="14" s="1"/>
  <c r="J93" i="14"/>
  <c r="J95" i="14"/>
  <c r="J88" i="14"/>
  <c r="J90" i="14" s="1"/>
  <c r="J87" i="14"/>
  <c r="J89" i="14"/>
  <c r="J82" i="14"/>
  <c r="J84" i="14" s="1"/>
  <c r="J81" i="14"/>
  <c r="J83" i="14"/>
  <c r="J76" i="14"/>
  <c r="J78" i="14" s="1"/>
  <c r="J75" i="14"/>
  <c r="J77" i="14"/>
  <c r="J70" i="14"/>
  <c r="J72" i="14" s="1"/>
  <c r="J69" i="14"/>
  <c r="J71" i="14"/>
  <c r="J64" i="14"/>
  <c r="J66" i="14" s="1"/>
  <c r="J63" i="14"/>
  <c r="J65" i="14"/>
  <c r="J58" i="14"/>
  <c r="J60" i="14" s="1"/>
  <c r="J57" i="14"/>
  <c r="J59" i="14"/>
  <c r="J54" i="14"/>
  <c r="J53" i="14"/>
  <c r="J50" i="14"/>
  <c r="J49" i="14"/>
  <c r="J44" i="14"/>
  <c r="J46" i="14" s="1"/>
  <c r="J43" i="14"/>
  <c r="J45" i="14"/>
  <c r="J38" i="14"/>
  <c r="J40" i="14" s="1"/>
  <c r="J37" i="14"/>
  <c r="J39" i="14"/>
  <c r="J32" i="14"/>
  <c r="J34" i="14" s="1"/>
  <c r="J31" i="14"/>
  <c r="J33" i="14"/>
  <c r="J26" i="14"/>
  <c r="J28" i="14" s="1"/>
  <c r="J25" i="14"/>
  <c r="J27" i="14"/>
  <c r="J21" i="14"/>
  <c r="J20" i="14"/>
  <c r="J18" i="14"/>
  <c r="J16" i="14"/>
  <c r="J118" i="14" s="1"/>
  <c r="J15" i="14"/>
  <c r="J220" i="12"/>
  <c r="J112" i="12"/>
  <c r="J114" i="12"/>
  <c r="J111" i="12"/>
  <c r="J113" i="12" s="1"/>
  <c r="J106" i="12"/>
  <c r="J108" i="12"/>
  <c r="J105" i="12"/>
  <c r="J107" i="12" s="1"/>
  <c r="J100" i="12"/>
  <c r="J102" i="12"/>
  <c r="J99" i="12"/>
  <c r="J101" i="12" s="1"/>
  <c r="J94" i="12"/>
  <c r="J96" i="12"/>
  <c r="J93" i="12"/>
  <c r="J95" i="12" s="1"/>
  <c r="J88" i="12"/>
  <c r="J90" i="12"/>
  <c r="J87" i="12"/>
  <c r="J89" i="12" s="1"/>
  <c r="J82" i="12"/>
  <c r="J84" i="12"/>
  <c r="J81" i="12"/>
  <c r="J83" i="12" s="1"/>
  <c r="J76" i="12"/>
  <c r="J78" i="12"/>
  <c r="J75" i="12"/>
  <c r="J77" i="12" s="1"/>
  <c r="J70" i="12"/>
  <c r="J72" i="12"/>
  <c r="J69" i="12"/>
  <c r="J71" i="12" s="1"/>
  <c r="J64" i="12"/>
  <c r="J66" i="12"/>
  <c r="J63" i="12"/>
  <c r="J65" i="12" s="1"/>
  <c r="J58" i="12"/>
  <c r="J60" i="12"/>
  <c r="J57" i="12"/>
  <c r="J59" i="12" s="1"/>
  <c r="J54" i="12"/>
  <c r="J53" i="12"/>
  <c r="J50" i="12"/>
  <c r="J49" i="12"/>
  <c r="J44" i="12"/>
  <c r="J46" i="12"/>
  <c r="J43" i="12"/>
  <c r="J45" i="12" s="1"/>
  <c r="J38" i="12"/>
  <c r="J40" i="12"/>
  <c r="J37" i="12"/>
  <c r="J39" i="12" s="1"/>
  <c r="J32" i="12"/>
  <c r="J34" i="12"/>
  <c r="J31" i="12"/>
  <c r="J33" i="12" s="1"/>
  <c r="J26" i="12"/>
  <c r="J28" i="12"/>
  <c r="J25" i="12"/>
  <c r="J27" i="12" s="1"/>
  <c r="J21" i="12"/>
  <c r="J20" i="12"/>
  <c r="J18" i="12"/>
  <c r="J16" i="12"/>
  <c r="J118" i="12" s="1"/>
  <c r="J15" i="12"/>
  <c r="J117" i="12" s="1"/>
  <c r="F221" i="11"/>
  <c r="F220" i="11"/>
  <c r="F112" i="11"/>
  <c r="F114" i="11" s="1"/>
  <c r="F111" i="11"/>
  <c r="F113" i="11"/>
  <c r="F106" i="11"/>
  <c r="F108" i="11" s="1"/>
  <c r="F105" i="11"/>
  <c r="F107" i="11" s="1"/>
  <c r="F100" i="11"/>
  <c r="F102" i="11" s="1"/>
  <c r="F99" i="11"/>
  <c r="F101" i="11"/>
  <c r="F94" i="11"/>
  <c r="F96" i="11" s="1"/>
  <c r="F93" i="11"/>
  <c r="F95" i="11" s="1"/>
  <c r="F88" i="11"/>
  <c r="F90" i="11" s="1"/>
  <c r="F87" i="11"/>
  <c r="F89" i="11"/>
  <c r="F82" i="11"/>
  <c r="F84" i="11" s="1"/>
  <c r="F81" i="11"/>
  <c r="F83" i="11" s="1"/>
  <c r="F76" i="11"/>
  <c r="F78" i="11" s="1"/>
  <c r="F75" i="11"/>
  <c r="F77" i="11"/>
  <c r="F70" i="11"/>
  <c r="F72" i="11" s="1"/>
  <c r="F69" i="11"/>
  <c r="F71" i="11" s="1"/>
  <c r="F64" i="11"/>
  <c r="F66" i="11" s="1"/>
  <c r="F63" i="11"/>
  <c r="F65" i="11"/>
  <c r="F58" i="11"/>
  <c r="F60" i="11" s="1"/>
  <c r="F57" i="11"/>
  <c r="F59" i="11" s="1"/>
  <c r="F54" i="11"/>
  <c r="F53" i="11"/>
  <c r="F50" i="11"/>
  <c r="F49" i="11"/>
  <c r="F44" i="11"/>
  <c r="F46" i="11"/>
  <c r="F43" i="11"/>
  <c r="F45" i="11" s="1"/>
  <c r="F38" i="11"/>
  <c r="F40" i="11"/>
  <c r="F37" i="11"/>
  <c r="F39" i="11" s="1"/>
  <c r="F32" i="11"/>
  <c r="F34" i="11"/>
  <c r="F31" i="11"/>
  <c r="F33" i="11" s="1"/>
  <c r="F26" i="11"/>
  <c r="F28" i="11"/>
  <c r="F25" i="11"/>
  <c r="F27" i="11" s="1"/>
  <c r="F21" i="11"/>
  <c r="F20" i="11"/>
  <c r="F18" i="11"/>
  <c r="F120" i="11"/>
  <c r="G220" i="10"/>
  <c r="G112" i="10"/>
  <c r="G114" i="10"/>
  <c r="G111" i="10"/>
  <c r="G113" i="10" s="1"/>
  <c r="G106" i="10"/>
  <c r="G108" i="10"/>
  <c r="G105" i="10"/>
  <c r="G107" i="10" s="1"/>
  <c r="G100" i="10"/>
  <c r="G102" i="10"/>
  <c r="G99" i="10"/>
  <c r="G101" i="10" s="1"/>
  <c r="G94" i="10"/>
  <c r="G96" i="10"/>
  <c r="G93" i="10"/>
  <c r="G95" i="10" s="1"/>
  <c r="G88" i="10"/>
  <c r="G90" i="10"/>
  <c r="G87" i="10"/>
  <c r="G89" i="10" s="1"/>
  <c r="G82" i="10"/>
  <c r="G84" i="10"/>
  <c r="G81" i="10"/>
  <c r="G83" i="10" s="1"/>
  <c r="G76" i="10"/>
  <c r="G78" i="10"/>
  <c r="G75" i="10"/>
  <c r="G77" i="10" s="1"/>
  <c r="G70" i="10"/>
  <c r="G72" i="10"/>
  <c r="G69" i="10"/>
  <c r="G71" i="10" s="1"/>
  <c r="G64" i="10"/>
  <c r="G66" i="10"/>
  <c r="G63" i="10"/>
  <c r="G65" i="10" s="1"/>
  <c r="G58" i="10"/>
  <c r="G60" i="10"/>
  <c r="G57" i="10"/>
  <c r="G59" i="10" s="1"/>
  <c r="G54" i="10"/>
  <c r="G53" i="10"/>
  <c r="G50" i="10"/>
  <c r="G49" i="10"/>
  <c r="G44" i="10"/>
  <c r="G46" i="10"/>
  <c r="G43" i="10"/>
  <c r="G45" i="10" s="1"/>
  <c r="G38" i="10"/>
  <c r="G40" i="10"/>
  <c r="G37" i="10"/>
  <c r="G39" i="10" s="1"/>
  <c r="G32" i="10"/>
  <c r="G34" i="10"/>
  <c r="G31" i="10"/>
  <c r="G33" i="10" s="1"/>
  <c r="G26" i="10"/>
  <c r="G28" i="10"/>
  <c r="G25" i="10"/>
  <c r="G27" i="10" s="1"/>
  <c r="G21" i="10"/>
  <c r="G20" i="10"/>
  <c r="G18" i="10"/>
  <c r="G16" i="10"/>
  <c r="G118" i="10" s="1"/>
  <c r="G15" i="10"/>
  <c r="G123" i="10" s="1"/>
  <c r="H220" i="9"/>
  <c r="H112" i="9"/>
  <c r="H114" i="9" s="1"/>
  <c r="H111" i="9"/>
  <c r="H113" i="9" s="1"/>
  <c r="H106" i="9"/>
  <c r="H108" i="9" s="1"/>
  <c r="H105" i="9"/>
  <c r="H107" i="9" s="1"/>
  <c r="H100" i="9"/>
  <c r="H102" i="9" s="1"/>
  <c r="H99" i="9"/>
  <c r="H101" i="9" s="1"/>
  <c r="H94" i="9"/>
  <c r="H96" i="9" s="1"/>
  <c r="H93" i="9"/>
  <c r="H95" i="9" s="1"/>
  <c r="H88" i="9"/>
  <c r="H90" i="9" s="1"/>
  <c r="H87" i="9"/>
  <c r="H89" i="9" s="1"/>
  <c r="H82" i="9"/>
  <c r="H84" i="9"/>
  <c r="H81" i="9"/>
  <c r="H83" i="9"/>
  <c r="H76" i="9"/>
  <c r="H78" i="9"/>
  <c r="H75" i="9"/>
  <c r="H77" i="9"/>
  <c r="H70" i="9"/>
  <c r="H72" i="9"/>
  <c r="H69" i="9"/>
  <c r="H71" i="9"/>
  <c r="H64" i="9"/>
  <c r="H66" i="9" s="1"/>
  <c r="H63" i="9"/>
  <c r="H65" i="9" s="1"/>
  <c r="H58" i="9"/>
  <c r="H60" i="9" s="1"/>
  <c r="H57" i="9"/>
  <c r="H59" i="9" s="1"/>
  <c r="H54" i="9"/>
  <c r="H53" i="9"/>
  <c r="H50" i="9"/>
  <c r="H49" i="9"/>
  <c r="H44" i="9"/>
  <c r="H46" i="9" s="1"/>
  <c r="H43" i="9"/>
  <c r="H45" i="9" s="1"/>
  <c r="H38" i="9"/>
  <c r="H40" i="9" s="1"/>
  <c r="H37" i="9"/>
  <c r="H39" i="9" s="1"/>
  <c r="H32" i="9"/>
  <c r="H34" i="9" s="1"/>
  <c r="H31" i="9"/>
  <c r="H33" i="9" s="1"/>
  <c r="H26" i="9"/>
  <c r="H28" i="9"/>
  <c r="H25" i="9"/>
  <c r="H27" i="9" s="1"/>
  <c r="H21" i="9"/>
  <c r="H20" i="9"/>
  <c r="H18" i="9"/>
  <c r="H16" i="9"/>
  <c r="H118" i="9" s="1"/>
  <c r="H15" i="9"/>
  <c r="H116" i="9" s="1"/>
  <c r="K220" i="7"/>
  <c r="K112" i="7"/>
  <c r="K114" i="7" s="1"/>
  <c r="K111" i="7"/>
  <c r="K113" i="7"/>
  <c r="K106" i="7"/>
  <c r="K108" i="7" s="1"/>
  <c r="K105" i="7"/>
  <c r="K107" i="7"/>
  <c r="K100" i="7"/>
  <c r="K102" i="7" s="1"/>
  <c r="K99" i="7"/>
  <c r="K101" i="7"/>
  <c r="K94" i="7"/>
  <c r="K96" i="7" s="1"/>
  <c r="K93" i="7"/>
  <c r="K95" i="7"/>
  <c r="K88" i="7"/>
  <c r="K90" i="7" s="1"/>
  <c r="K87" i="7"/>
  <c r="K89" i="7"/>
  <c r="K82" i="7"/>
  <c r="K84" i="7" s="1"/>
  <c r="K81" i="7"/>
  <c r="K83" i="7"/>
  <c r="K76" i="7"/>
  <c r="K78" i="7" s="1"/>
  <c r="K75" i="7"/>
  <c r="K77" i="7"/>
  <c r="K70" i="7"/>
  <c r="K72" i="7" s="1"/>
  <c r="K69" i="7"/>
  <c r="K71" i="7"/>
  <c r="K64" i="7"/>
  <c r="K66" i="7" s="1"/>
  <c r="K63" i="7"/>
  <c r="K65" i="7"/>
  <c r="K58" i="7"/>
  <c r="K60" i="7" s="1"/>
  <c r="K57" i="7"/>
  <c r="K59" i="7"/>
  <c r="K54" i="7"/>
  <c r="K53" i="7"/>
  <c r="K50" i="7"/>
  <c r="K49" i="7"/>
  <c r="K44" i="7"/>
  <c r="K46" i="7" s="1"/>
  <c r="K43" i="7"/>
  <c r="K45" i="7"/>
  <c r="K38" i="7"/>
  <c r="K40" i="7" s="1"/>
  <c r="K37" i="7"/>
  <c r="K39" i="7"/>
  <c r="K32" i="7"/>
  <c r="K34" i="7" s="1"/>
  <c r="K31" i="7"/>
  <c r="K33" i="7"/>
  <c r="K26" i="7"/>
  <c r="K28" i="7" s="1"/>
  <c r="K25" i="7"/>
  <c r="K27" i="7"/>
  <c r="K21" i="7"/>
  <c r="K20" i="7"/>
  <c r="K18" i="7"/>
  <c r="K16" i="7"/>
  <c r="K118" i="7" s="1"/>
  <c r="K15" i="7"/>
  <c r="K121" i="7" s="1"/>
  <c r="N118" i="16"/>
  <c r="J119" i="12"/>
  <c r="J121" i="12"/>
  <c r="J123" i="12"/>
  <c r="F104" i="11"/>
  <c r="H121" i="9"/>
  <c r="H122" i="9"/>
  <c r="J115" i="12"/>
  <c r="K120" i="7"/>
  <c r="N120" i="16"/>
  <c r="H22" i="9"/>
  <c r="H30" i="9"/>
  <c r="H115" i="9"/>
  <c r="H117" i="9"/>
  <c r="H119" i="9"/>
  <c r="H120" i="9"/>
  <c r="J22" i="12"/>
  <c r="J116" i="12"/>
  <c r="J120" i="12"/>
  <c r="J122" i="12"/>
  <c r="J123" i="14"/>
  <c r="J117" i="14"/>
  <c r="J22" i="14"/>
  <c r="N115" i="16"/>
  <c r="N121" i="16"/>
  <c r="N47" i="16"/>
  <c r="N36" i="16"/>
  <c r="N61" i="16"/>
  <c r="N55" i="16"/>
  <c r="N79" i="16"/>
  <c r="N103" i="16"/>
  <c r="J24" i="14"/>
  <c r="J36" i="14"/>
  <c r="J48" i="14"/>
  <c r="J52" i="14"/>
  <c r="J56" i="14"/>
  <c r="J68" i="14"/>
  <c r="J80" i="14"/>
  <c r="J104" i="14"/>
  <c r="J116" i="14"/>
  <c r="J120" i="14"/>
  <c r="J29" i="14"/>
  <c r="J41" i="14"/>
  <c r="J61" i="14"/>
  <c r="J73" i="14"/>
  <c r="J85" i="14"/>
  <c r="J97" i="14"/>
  <c r="J109" i="14"/>
  <c r="J121" i="14"/>
  <c r="J17" i="14"/>
  <c r="J30" i="14"/>
  <c r="J42" i="14"/>
  <c r="J62" i="14"/>
  <c r="J74" i="14"/>
  <c r="J86" i="14"/>
  <c r="J98" i="14"/>
  <c r="J110" i="14"/>
  <c r="J122" i="14"/>
  <c r="J23" i="14"/>
  <c r="J35" i="14"/>
  <c r="J47" i="14"/>
  <c r="J51" i="14"/>
  <c r="J55" i="14"/>
  <c r="J67" i="14"/>
  <c r="J79" i="14"/>
  <c r="J91" i="14"/>
  <c r="J103" i="14"/>
  <c r="J115" i="14"/>
  <c r="J119" i="14"/>
  <c r="J17" i="12"/>
  <c r="J52" i="12"/>
  <c r="J48" i="12"/>
  <c r="J24" i="12"/>
  <c r="J36" i="12"/>
  <c r="J56" i="12"/>
  <c r="J68" i="12"/>
  <c r="J80" i="12"/>
  <c r="J92" i="12"/>
  <c r="J104" i="12"/>
  <c r="J29" i="12"/>
  <c r="J41" i="12"/>
  <c r="J61" i="12"/>
  <c r="J73" i="12"/>
  <c r="J85" i="12"/>
  <c r="J97" i="12"/>
  <c r="J109" i="12"/>
  <c r="J30" i="12"/>
  <c r="J42" i="12"/>
  <c r="J62" i="12"/>
  <c r="J74" i="12"/>
  <c r="J86" i="12"/>
  <c r="J98" i="12"/>
  <c r="J110" i="12"/>
  <c r="J35" i="12"/>
  <c r="J47" i="12"/>
  <c r="J51" i="12"/>
  <c r="J67" i="12"/>
  <c r="J79" i="12"/>
  <c r="J91" i="12"/>
  <c r="F22" i="11"/>
  <c r="F47" i="11"/>
  <c r="F51" i="11"/>
  <c r="F61" i="11"/>
  <c r="F73" i="11"/>
  <c r="F85" i="11"/>
  <c r="F97" i="11"/>
  <c r="F109" i="11"/>
  <c r="F117" i="11"/>
  <c r="F121" i="11"/>
  <c r="F30" i="11"/>
  <c r="F42" i="11"/>
  <c r="F62" i="11"/>
  <c r="F74" i="11"/>
  <c r="F86" i="11"/>
  <c r="F98" i="11"/>
  <c r="F110" i="11"/>
  <c r="F118" i="11"/>
  <c r="F122" i="11"/>
  <c r="F23" i="11"/>
  <c r="F67" i="11"/>
  <c r="F79" i="11"/>
  <c r="F91" i="11"/>
  <c r="F115" i="11"/>
  <c r="F119" i="11"/>
  <c r="F123" i="11"/>
  <c r="F24" i="11"/>
  <c r="F36" i="11"/>
  <c r="F48" i="11"/>
  <c r="F52" i="11"/>
  <c r="F56" i="11"/>
  <c r="F68" i="11"/>
  <c r="F80" i="11"/>
  <c r="F92" i="11"/>
  <c r="F116" i="11"/>
  <c r="G22" i="10"/>
  <c r="G24" i="10"/>
  <c r="G36" i="10"/>
  <c r="G48" i="10"/>
  <c r="G52" i="10"/>
  <c r="G56" i="10"/>
  <c r="G68" i="10"/>
  <c r="G80" i="10"/>
  <c r="G92" i="10"/>
  <c r="G104" i="10"/>
  <c r="G116" i="10"/>
  <c r="G120" i="10"/>
  <c r="G17" i="10"/>
  <c r="G29" i="10"/>
  <c r="G41" i="10"/>
  <c r="G61" i="10"/>
  <c r="G73" i="10"/>
  <c r="G85" i="10"/>
  <c r="G97" i="10"/>
  <c r="G109" i="10"/>
  <c r="G117" i="10"/>
  <c r="G121" i="10"/>
  <c r="G30" i="10"/>
  <c r="G42" i="10"/>
  <c r="G62" i="10"/>
  <c r="G74" i="10"/>
  <c r="G86" i="10"/>
  <c r="G98" i="10"/>
  <c r="G110" i="10"/>
  <c r="G122" i="10"/>
  <c r="G35" i="10"/>
  <c r="G47" i="10"/>
  <c r="G51" i="10"/>
  <c r="G67" i="10"/>
  <c r="G91" i="10"/>
  <c r="G115" i="10"/>
  <c r="G119" i="10"/>
  <c r="H52" i="9"/>
  <c r="H48" i="9"/>
  <c r="H24" i="9"/>
  <c r="H36" i="9"/>
  <c r="H56" i="9"/>
  <c r="H68" i="9"/>
  <c r="H80" i="9"/>
  <c r="H92" i="9"/>
  <c r="H104" i="9"/>
  <c r="H17" i="9"/>
  <c r="H29" i="9"/>
  <c r="H41" i="9"/>
  <c r="H61" i="9"/>
  <c r="H73" i="9"/>
  <c r="H85" i="9"/>
  <c r="H97" i="9"/>
  <c r="H109" i="9"/>
  <c r="H42" i="9"/>
  <c r="H62" i="9"/>
  <c r="H74" i="9"/>
  <c r="H86" i="9"/>
  <c r="H98" i="9"/>
  <c r="H110" i="9"/>
  <c r="H23" i="9"/>
  <c r="H35" i="9"/>
  <c r="H47" i="9"/>
  <c r="H51" i="9"/>
  <c r="H55" i="9"/>
  <c r="H67" i="9"/>
  <c r="H79" i="9"/>
  <c r="H91" i="9"/>
  <c r="H103" i="9"/>
  <c r="K52" i="7"/>
  <c r="K22" i="7"/>
  <c r="K36" i="7"/>
  <c r="K68" i="7"/>
  <c r="K92" i="7"/>
  <c r="K23" i="7"/>
  <c r="K29" i="7"/>
  <c r="K61" i="7"/>
  <c r="K73" i="7"/>
  <c r="K85" i="7"/>
  <c r="K109" i="7"/>
  <c r="K42" i="7"/>
  <c r="K74" i="7"/>
  <c r="K98" i="7"/>
  <c r="K35" i="7"/>
  <c r="K51" i="7"/>
  <c r="K55" i="7"/>
  <c r="K79" i="7"/>
  <c r="K91" i="7"/>
  <c r="K103" i="7"/>
  <c r="F221" i="3"/>
  <c r="F220" i="3"/>
  <c r="F112" i="3"/>
  <c r="F114" i="3"/>
  <c r="F111" i="3"/>
  <c r="F113" i="3"/>
  <c r="F106" i="3"/>
  <c r="F108" i="3"/>
  <c r="F105" i="3"/>
  <c r="F107" i="3"/>
  <c r="F100" i="3"/>
  <c r="F102" i="3"/>
  <c r="F99" i="3"/>
  <c r="F101" i="3"/>
  <c r="F94" i="3"/>
  <c r="F96" i="3"/>
  <c r="F93" i="3"/>
  <c r="F95" i="3"/>
  <c r="F88" i="3"/>
  <c r="F90" i="3"/>
  <c r="F87" i="3"/>
  <c r="F89" i="3"/>
  <c r="F82" i="3"/>
  <c r="F84" i="3"/>
  <c r="F81" i="3"/>
  <c r="F83" i="3"/>
  <c r="F76" i="3"/>
  <c r="F78" i="3"/>
  <c r="F75" i="3"/>
  <c r="F77" i="3"/>
  <c r="F70" i="3"/>
  <c r="F72" i="3"/>
  <c r="F69" i="3"/>
  <c r="F71" i="3"/>
  <c r="F64" i="3"/>
  <c r="F66" i="3"/>
  <c r="F63" i="3"/>
  <c r="F65" i="3"/>
  <c r="F58" i="3"/>
  <c r="F60" i="3"/>
  <c r="F57" i="3"/>
  <c r="F59" i="3"/>
  <c r="F54" i="3"/>
  <c r="F52" i="3" s="1"/>
  <c r="F53" i="3"/>
  <c r="F51" i="3" s="1"/>
  <c r="F50" i="3"/>
  <c r="F49" i="3"/>
  <c r="F44" i="3"/>
  <c r="F46" i="3"/>
  <c r="F43" i="3"/>
  <c r="F45" i="3"/>
  <c r="F38" i="3"/>
  <c r="F40" i="3"/>
  <c r="F37" i="3"/>
  <c r="F39" i="3"/>
  <c r="F32" i="3"/>
  <c r="F30" i="3" s="1"/>
  <c r="F34" i="3"/>
  <c r="F31" i="3"/>
  <c r="F33" i="3"/>
  <c r="F26" i="3"/>
  <c r="F28" i="3"/>
  <c r="F25" i="3"/>
  <c r="F27" i="3"/>
  <c r="F21" i="3"/>
  <c r="F22" i="3" s="1"/>
  <c r="F20" i="3"/>
  <c r="F18" i="3"/>
  <c r="F16" i="3"/>
  <c r="F118" i="3" s="1"/>
  <c r="F15" i="3"/>
  <c r="F121" i="3" s="1"/>
  <c r="F117" i="3"/>
  <c r="F122" i="3"/>
  <c r="F119" i="3"/>
  <c r="F116" i="3"/>
  <c r="F109" i="3"/>
  <c r="F85" i="3"/>
  <c r="F41" i="3"/>
  <c r="F61" i="3"/>
  <c r="F47" i="3"/>
  <c r="F56" i="3"/>
  <c r="F42" i="3"/>
  <c r="F98" i="3"/>
  <c r="F92" i="3"/>
  <c r="F23" i="3"/>
  <c r="F55" i="3"/>
  <c r="F79" i="3"/>
  <c r="F103" i="3"/>
  <c r="F222" i="32" l="1"/>
  <c r="I27" i="21"/>
  <c r="I23" i="21"/>
  <c r="G60" i="24"/>
  <c r="G56" i="24"/>
  <c r="G123" i="25"/>
  <c r="G116" i="25"/>
  <c r="G73" i="25"/>
  <c r="G117" i="25"/>
  <c r="G23" i="25"/>
  <c r="G55" i="25"/>
  <c r="G103" i="25"/>
  <c r="G85" i="25"/>
  <c r="G120" i="25"/>
  <c r="G35" i="25"/>
  <c r="G79" i="25"/>
  <c r="G29" i="25"/>
  <c r="G97" i="25"/>
  <c r="G17" i="25"/>
  <c r="G47" i="25"/>
  <c r="G91" i="25"/>
  <c r="G41" i="25"/>
  <c r="G109" i="25"/>
  <c r="G51" i="25"/>
  <c r="G115" i="25"/>
  <c r="G46" i="25"/>
  <c r="G42" i="25"/>
  <c r="G78" i="25"/>
  <c r="G74" i="25"/>
  <c r="G102" i="25"/>
  <c r="G98" i="25"/>
  <c r="F84" i="27"/>
  <c r="F80" i="27"/>
  <c r="F91" i="3"/>
  <c r="F35" i="3"/>
  <c r="F80" i="3"/>
  <c r="F86" i="3"/>
  <c r="F29" i="3"/>
  <c r="F97" i="3"/>
  <c r="F115" i="3"/>
  <c r="F120" i="3"/>
  <c r="K67" i="7"/>
  <c r="K97" i="7"/>
  <c r="K41" i="7"/>
  <c r="G79" i="10"/>
  <c r="F41" i="11"/>
  <c r="N23" i="16"/>
  <c r="K117" i="7"/>
  <c r="G119" i="25"/>
  <c r="G78" i="20"/>
  <c r="G74" i="20"/>
  <c r="I71" i="21"/>
  <c r="I67" i="21"/>
  <c r="I83" i="21"/>
  <c r="I79" i="21"/>
  <c r="I107" i="21"/>
  <c r="I103" i="21"/>
  <c r="J28" i="23"/>
  <c r="J24" i="23"/>
  <c r="J40" i="23"/>
  <c r="J36" i="23"/>
  <c r="J60" i="23"/>
  <c r="J56" i="23"/>
  <c r="J84" i="23"/>
  <c r="J80" i="23"/>
  <c r="J96" i="23"/>
  <c r="J92" i="23"/>
  <c r="G40" i="24"/>
  <c r="G36" i="24"/>
  <c r="F36" i="3"/>
  <c r="F17" i="3"/>
  <c r="F103" i="11"/>
  <c r="F55" i="11"/>
  <c r="F29" i="11"/>
  <c r="J55" i="12"/>
  <c r="J92" i="14"/>
  <c r="N109" i="16"/>
  <c r="G67" i="25"/>
  <c r="G121" i="25"/>
  <c r="L89" i="17"/>
  <c r="L85" i="17"/>
  <c r="L114" i="17"/>
  <c r="L110" i="17"/>
  <c r="G33" i="19"/>
  <c r="G29" i="19"/>
  <c r="G45" i="19"/>
  <c r="G41" i="19"/>
  <c r="G65" i="19"/>
  <c r="G61" i="19"/>
  <c r="G89" i="19"/>
  <c r="G85" i="19"/>
  <c r="G101" i="19"/>
  <c r="G97" i="19"/>
  <c r="G123" i="20"/>
  <c r="G29" i="20"/>
  <c r="G85" i="20"/>
  <c r="G121" i="20"/>
  <c r="G35" i="20"/>
  <c r="G67" i="20"/>
  <c r="G115" i="20"/>
  <c r="G61" i="20"/>
  <c r="G117" i="20"/>
  <c r="G122" i="20"/>
  <c r="G55" i="20"/>
  <c r="G119" i="20"/>
  <c r="G73" i="20"/>
  <c r="G120" i="20"/>
  <c r="G23" i="20"/>
  <c r="G79" i="20"/>
  <c r="G116" i="20"/>
  <c r="G97" i="20"/>
  <c r="G17" i="20"/>
  <c r="G47" i="20"/>
  <c r="G91" i="20"/>
  <c r="G42" i="20"/>
  <c r="G46" i="20"/>
  <c r="G98" i="20"/>
  <c r="G102" i="20"/>
  <c r="I95" i="21"/>
  <c r="I91" i="21"/>
  <c r="J72" i="23"/>
  <c r="J68" i="23"/>
  <c r="F74" i="3"/>
  <c r="F48" i="3"/>
  <c r="J103" i="12"/>
  <c r="J23" i="12"/>
  <c r="F67" i="3"/>
  <c r="F104" i="3"/>
  <c r="F110" i="3"/>
  <c r="F62" i="3"/>
  <c r="F68" i="3"/>
  <c r="F24" i="3"/>
  <c r="F73" i="3"/>
  <c r="F123" i="3"/>
  <c r="G103" i="10"/>
  <c r="G55" i="10"/>
  <c r="G23" i="10"/>
  <c r="F35" i="11"/>
  <c r="N85" i="16"/>
  <c r="K119" i="7"/>
  <c r="K47" i="7"/>
  <c r="G30" i="20"/>
  <c r="I55" i="21"/>
  <c r="G122" i="25"/>
  <c r="G61" i="25"/>
  <c r="G40" i="20"/>
  <c r="G36" i="20"/>
  <c r="G47" i="19"/>
  <c r="G121" i="19"/>
  <c r="J77" i="23"/>
  <c r="J73" i="23"/>
  <c r="G65" i="24"/>
  <c r="G61" i="24"/>
  <c r="G118" i="25"/>
  <c r="G48" i="25"/>
  <c r="F114" i="27"/>
  <c r="F110" i="27"/>
  <c r="N71" i="16"/>
  <c r="N67" i="16"/>
  <c r="L117" i="17"/>
  <c r="I60" i="21"/>
  <c r="I39" i="21"/>
  <c r="I35" i="21"/>
  <c r="G34" i="25"/>
  <c r="G30" i="25"/>
  <c r="G90" i="25"/>
  <c r="G86" i="25"/>
  <c r="H118" i="26"/>
  <c r="H36" i="26"/>
  <c r="H104" i="26"/>
  <c r="H30" i="26"/>
  <c r="H86" i="26"/>
  <c r="H22" i="26"/>
  <c r="H89" i="26"/>
  <c r="H85" i="26"/>
  <c r="F96" i="27"/>
  <c r="F92" i="27"/>
  <c r="F108" i="30"/>
  <c r="F104" i="30"/>
  <c r="J117" i="31"/>
  <c r="J51" i="31"/>
  <c r="J61" i="31"/>
  <c r="J109" i="31"/>
  <c r="J116" i="31"/>
  <c r="J67" i="31"/>
  <c r="J115" i="31"/>
  <c r="N22" i="16"/>
  <c r="L73" i="17"/>
  <c r="G60" i="19"/>
  <c r="G56" i="19"/>
  <c r="G72" i="19"/>
  <c r="G68" i="19"/>
  <c r="I33" i="21"/>
  <c r="I29" i="21"/>
  <c r="G60" i="25"/>
  <c r="G56" i="25"/>
  <c r="G84" i="25"/>
  <c r="G80" i="25"/>
  <c r="F77" i="29"/>
  <c r="F73" i="29"/>
  <c r="J22" i="23"/>
  <c r="G34" i="24"/>
  <c r="G30" i="24"/>
  <c r="N137" i="22"/>
  <c r="F51" i="29"/>
  <c r="F52" i="30"/>
  <c r="F144" i="32"/>
  <c r="F17" i="32"/>
  <c r="F137" i="32"/>
  <c r="F151" i="32"/>
  <c r="K110" i="7"/>
  <c r="K62" i="7"/>
  <c r="K104" i="7"/>
  <c r="K56" i="7"/>
  <c r="K48" i="7"/>
  <c r="K86" i="7"/>
  <c r="K30" i="7"/>
  <c r="K17" i="7"/>
  <c r="K80" i="7"/>
  <c r="K24" i="7"/>
  <c r="F123" i="18"/>
  <c r="F122" i="18"/>
  <c r="J103" i="33"/>
  <c r="J97" i="33"/>
  <c r="J61" i="33"/>
  <c r="J55" i="33"/>
  <c r="J41" i="33"/>
  <c r="J29" i="33"/>
  <c r="N86" i="16"/>
  <c r="N68" i="16"/>
  <c r="N110" i="16"/>
  <c r="N62" i="16"/>
  <c r="N92" i="16"/>
  <c r="N52" i="16"/>
  <c r="N98" i="16"/>
  <c r="N74" i="16"/>
  <c r="N42" i="16"/>
  <c r="N104" i="16"/>
  <c r="N80" i="16"/>
  <c r="N56" i="16"/>
  <c r="N48" i="16"/>
  <c r="N24" i="16"/>
  <c r="N30" i="16"/>
  <c r="N29" i="16"/>
  <c r="N91" i="16"/>
  <c r="N35" i="16"/>
  <c r="N97" i="16"/>
  <c r="N73" i="16"/>
  <c r="N41" i="16"/>
  <c r="N123" i="16"/>
  <c r="N119" i="16"/>
  <c r="N51" i="16"/>
  <c r="N122" i="16"/>
  <c r="N116" i="16"/>
  <c r="N17" i="16"/>
  <c r="G115" i="24"/>
  <c r="G91" i="24"/>
  <c r="G67" i="24"/>
  <c r="G51" i="24"/>
  <c r="G35" i="24"/>
  <c r="G116" i="24"/>
  <c r="G110" i="24"/>
  <c r="G86" i="24"/>
  <c r="G62" i="24"/>
  <c r="G120" i="24"/>
  <c r="G117" i="24"/>
  <c r="G97" i="24"/>
  <c r="G73" i="24"/>
  <c r="G41" i="24"/>
  <c r="G80" i="24"/>
  <c r="G92" i="24"/>
  <c r="G104" i="24"/>
  <c r="G24" i="24"/>
  <c r="G68" i="24"/>
  <c r="G22" i="24"/>
  <c r="K123" i="7"/>
  <c r="K115" i="7"/>
  <c r="K122" i="7"/>
  <c r="K116" i="7"/>
  <c r="H123" i="9"/>
  <c r="L68" i="17"/>
  <c r="L48" i="17"/>
  <c r="L22" i="17"/>
  <c r="L92" i="17"/>
  <c r="L102" i="15"/>
  <c r="L110" i="15"/>
  <c r="L108" i="15"/>
  <c r="L103" i="15"/>
  <c r="L97" i="15"/>
  <c r="L91" i="15"/>
  <c r="L85" i="15"/>
  <c r="L47" i="15"/>
  <c r="L116" i="15"/>
  <c r="L72" i="15"/>
  <c r="L117" i="15"/>
  <c r="L115" i="15"/>
  <c r="L55" i="15"/>
  <c r="L34" i="15"/>
  <c r="L77" i="15"/>
  <c r="L62" i="15"/>
  <c r="L123" i="15"/>
  <c r="L83" i="15"/>
  <c r="L67" i="15"/>
  <c r="L29" i="15"/>
  <c r="L17" i="15"/>
  <c r="L84" i="15"/>
  <c r="L122" i="15"/>
  <c r="L51" i="15"/>
  <c r="L35" i="15"/>
  <c r="L22" i="15"/>
  <c r="L28" i="15"/>
  <c r="L71" i="15"/>
  <c r="L27" i="15"/>
  <c r="L65" i="15"/>
  <c r="L46" i="15"/>
  <c r="F92" i="30"/>
  <c r="F36" i="30"/>
  <c r="F74" i="30"/>
  <c r="F80" i="30"/>
  <c r="F24" i="30"/>
  <c r="F110" i="30"/>
  <c r="F62" i="30"/>
  <c r="F68" i="30"/>
  <c r="F98" i="30"/>
  <c r="F42" i="30"/>
</calcChain>
</file>

<file path=xl/sharedStrings.xml><?xml version="1.0" encoding="utf-8"?>
<sst xmlns="http://schemas.openxmlformats.org/spreadsheetml/2006/main" count="10098" uniqueCount="666">
  <si>
    <t>Orden</t>
  </si>
  <si>
    <t>Macroregión Funcional</t>
  </si>
  <si>
    <t>Lugar central</t>
  </si>
  <si>
    <t>Clave de entidad</t>
  </si>
  <si>
    <t>Entidad federativa</t>
  </si>
  <si>
    <t>Zonas Metropolitanas</t>
  </si>
  <si>
    <t>No. de zona</t>
  </si>
  <si>
    <t>Lugar Central</t>
  </si>
  <si>
    <t>Clave de municipio</t>
  </si>
  <si>
    <t>Proyectos Presidenciales y Especiales</t>
  </si>
  <si>
    <t>Variación de la Población 2015/2010</t>
  </si>
  <si>
    <t>DMU (hab/ha)</t>
  </si>
  <si>
    <t>Número de Localidades</t>
  </si>
  <si>
    <t>Población</t>
  </si>
  <si>
    <t>Participación sobre la población local</t>
  </si>
  <si>
    <t>Pobreza</t>
  </si>
  <si>
    <t>Pobreza extrema</t>
  </si>
  <si>
    <t>Pobreza moderada</t>
  </si>
  <si>
    <t>Vulnerables por carencia social</t>
  </si>
  <si>
    <t>Vulnerables por ingreso</t>
  </si>
  <si>
    <t>No pobres y no vulnerables</t>
  </si>
  <si>
    <t>Rezago educativo</t>
  </si>
  <si>
    <t>Carencia por acceso a los servicios de salud</t>
  </si>
  <si>
    <t>Carencia por acceso a la seguridad social</t>
  </si>
  <si>
    <t>Carencia por calidad y espacios de la vivienda</t>
  </si>
  <si>
    <t>Carencia por acceso a los servicios básicos en la vivienda</t>
  </si>
  <si>
    <t>Carencia por acceso a la alimentación</t>
  </si>
  <si>
    <t>Población con al menos una carencia social</t>
  </si>
  <si>
    <t>Población con tres o más carencias sociales</t>
  </si>
  <si>
    <t xml:space="preserve"> Población con ingreso inferior a la línea de bienestar</t>
  </si>
  <si>
    <t>Población con ingreso inferior a la línea de bienestar mínimo</t>
  </si>
  <si>
    <t>Desarrollo Humano</t>
  </si>
  <si>
    <t>Años promedio de escolaridad</t>
  </si>
  <si>
    <t>Años esperados de escolarización</t>
  </si>
  <si>
    <t>Ingreso per cápita anual (dólares PPC) 2010</t>
  </si>
  <si>
    <t>Ingreso per cápita anual (dólares PPC) 2015</t>
  </si>
  <si>
    <t>Tasa de Mortalidad Infantil</t>
  </si>
  <si>
    <t>Índice de educación</t>
  </si>
  <si>
    <t xml:space="preserve">Índice de ingreso </t>
  </si>
  <si>
    <t>Índice de salud</t>
  </si>
  <si>
    <t>Valor del Índice de Desarrollo Humano (IDH)</t>
  </si>
  <si>
    <t>Establecimientos por tipo</t>
  </si>
  <si>
    <t>Hoteles_E</t>
  </si>
  <si>
    <t>Moteles_E</t>
  </si>
  <si>
    <t>Cabañas, villas y similares_E</t>
  </si>
  <si>
    <t>Campamentos y albergues recreativos_E</t>
  </si>
  <si>
    <t>Pensiones y casas de huéspedes_E</t>
  </si>
  <si>
    <t>Departamentos y casas amuebladas con servicio de hotelería_E</t>
  </si>
  <si>
    <t>Total Establecimientos por tipo</t>
  </si>
  <si>
    <t>Cuartos por tipo</t>
  </si>
  <si>
    <t>Hoteles_C</t>
  </si>
  <si>
    <t>Moteles_C</t>
  </si>
  <si>
    <t>Cabañas, villas y similares_C</t>
  </si>
  <si>
    <t>Campamentos y albergues recreativos_C</t>
  </si>
  <si>
    <t>Pensiones y casas de huéspedes_C</t>
  </si>
  <si>
    <t>Departamentos y casas amuebladas con servicio de hotelería_C</t>
  </si>
  <si>
    <t>Total Cuartos por tipo</t>
  </si>
  <si>
    <t>Establecimientos por categoría</t>
  </si>
  <si>
    <t>5 Estrellas_E</t>
  </si>
  <si>
    <t>4 Estrellas_E</t>
  </si>
  <si>
    <t>3 Estrellas_E</t>
  </si>
  <si>
    <t>2 Estrellas_E</t>
  </si>
  <si>
    <t>1 Estrella_E</t>
  </si>
  <si>
    <t>Sin categoría_E</t>
  </si>
  <si>
    <t>Total Establecimientos por categoría</t>
  </si>
  <si>
    <t>Cuartos por categoría</t>
  </si>
  <si>
    <t>Total Cuartos por categoría</t>
  </si>
  <si>
    <t>Restaurantes</t>
  </si>
  <si>
    <t>NAHUA</t>
  </si>
  <si>
    <t>MAYA</t>
  </si>
  <si>
    <t>MIXTECO</t>
  </si>
  <si>
    <t>ZAPOTECO</t>
  </si>
  <si>
    <t>TSELTAL</t>
  </si>
  <si>
    <t>OTOMÍ</t>
  </si>
  <si>
    <t>TSOTSIL</t>
  </si>
  <si>
    <t>TOTONACO</t>
  </si>
  <si>
    <t>MAZAHUA</t>
  </si>
  <si>
    <t>MAZATECO</t>
  </si>
  <si>
    <t>CH’OL</t>
  </si>
  <si>
    <t>HUASTECO</t>
  </si>
  <si>
    <t>TARASCO</t>
  </si>
  <si>
    <t>CHINANTECO</t>
  </si>
  <si>
    <t>MIXE</t>
  </si>
  <si>
    <t>TLAPANECO</t>
  </si>
  <si>
    <t>TARAHUMARA</t>
  </si>
  <si>
    <t>MAYO</t>
  </si>
  <si>
    <t>ZOQUE</t>
  </si>
  <si>
    <t>AMUZGO</t>
  </si>
  <si>
    <t>CHATINO</t>
  </si>
  <si>
    <t>TOJOLABAL</t>
  </si>
  <si>
    <t>HUICHOL</t>
  </si>
  <si>
    <t>CHONTAL DE TABASCO</t>
  </si>
  <si>
    <t>TEPEHUANO DEL SUR</t>
  </si>
  <si>
    <t>POPOLUCA DE LA SIERRA</t>
  </si>
  <si>
    <t>CORA</t>
  </si>
  <si>
    <t>TRIQUI</t>
  </si>
  <si>
    <t>YAQUI</t>
  </si>
  <si>
    <t>POPOLOCA</t>
  </si>
  <si>
    <t>MAM</t>
  </si>
  <si>
    <t>HUAVE</t>
  </si>
  <si>
    <t>CUICATECO</t>
  </si>
  <si>
    <t>PAME</t>
  </si>
  <si>
    <t>TEPEHUA </t>
  </si>
  <si>
    <t>TEPEHUANO DEL NORTE</t>
  </si>
  <si>
    <t>Q´ANJOB´AL</t>
  </si>
  <si>
    <t>CHONTAL DE OAXACA</t>
  </si>
  <si>
    <t>SAYULTECO</t>
  </si>
  <si>
    <t>CHICHIMECO JONAZ</t>
  </si>
  <si>
    <t>CHUJ</t>
  </si>
  <si>
    <t>MATLATZINCA</t>
  </si>
  <si>
    <t>AKATEKO</t>
  </si>
  <si>
    <t>GUARIJÍO</t>
  </si>
  <si>
    <t>TLAHUICA</t>
  </si>
  <si>
    <t>Q´EQCHI´</t>
  </si>
  <si>
    <t>K’ICHE’</t>
  </si>
  <si>
    <t>PIMA</t>
  </si>
  <si>
    <t>TEXISTEPEQUEÑO</t>
  </si>
  <si>
    <t>JAKALTEKO</t>
  </si>
  <si>
    <t>CHOCHOLTECO</t>
  </si>
  <si>
    <t>SERI</t>
  </si>
  <si>
    <t>KUMIAI</t>
  </si>
  <si>
    <t>LACANDÓN</t>
  </si>
  <si>
    <t>CUCAPÁ</t>
  </si>
  <si>
    <t>IXCATECO</t>
  </si>
  <si>
    <t>PAIPAI</t>
  </si>
  <si>
    <t>PÁPAGO</t>
  </si>
  <si>
    <t>IXIL</t>
  </si>
  <si>
    <t>KILIWA</t>
  </si>
  <si>
    <t>TEKO</t>
  </si>
  <si>
    <t>OLUTECO</t>
  </si>
  <si>
    <t>KICKAPOO</t>
  </si>
  <si>
    <t>KAQCHIKEL</t>
  </si>
  <si>
    <t>AYAPANECO</t>
  </si>
  <si>
    <t>AWAKATEKO</t>
  </si>
  <si>
    <t>GENERAL</t>
  </si>
  <si>
    <t>Planes de Desarrollo Turístico</t>
  </si>
  <si>
    <t>SI</t>
  </si>
  <si>
    <t>NO</t>
  </si>
  <si>
    <t>Periodo</t>
  </si>
  <si>
    <t>Año de declaratoria</t>
  </si>
  <si>
    <t>Zonas Arqueológicas</t>
  </si>
  <si>
    <t>Museos</t>
  </si>
  <si>
    <t>Local</t>
  </si>
  <si>
    <t>Municipal</t>
  </si>
  <si>
    <t>Aréas Naturales Protegidas</t>
  </si>
  <si>
    <t>Centro Norte y Occidente</t>
  </si>
  <si>
    <t>Guadalajara</t>
  </si>
  <si>
    <t>01</t>
  </si>
  <si>
    <t>Aguascalientes</t>
  </si>
  <si>
    <t>01002</t>
  </si>
  <si>
    <t>01003</t>
  </si>
  <si>
    <t>01008</t>
  </si>
  <si>
    <t>Asientos</t>
  </si>
  <si>
    <t>Calvillo</t>
  </si>
  <si>
    <t>San José de Gracia</t>
  </si>
  <si>
    <t>X</t>
  </si>
  <si>
    <t>2018 - 2021</t>
  </si>
  <si>
    <t>2006</t>
  </si>
  <si>
    <t>2012</t>
  </si>
  <si>
    <t>2015</t>
  </si>
  <si>
    <t>No.</t>
  </si>
  <si>
    <t>Conceptos</t>
  </si>
  <si>
    <t>Variables</t>
  </si>
  <si>
    <t>Ordenamiento</t>
  </si>
  <si>
    <t>Población 2015</t>
  </si>
  <si>
    <t>Población 2010</t>
  </si>
  <si>
    <t>Población indígena</t>
  </si>
  <si>
    <t>Subtotal P. Mágicos</t>
  </si>
  <si>
    <t>Superficie y localidades</t>
  </si>
  <si>
    <t>Porcentaje 2010</t>
  </si>
  <si>
    <t>Porcentaje 2015</t>
  </si>
  <si>
    <t>Personas 2010</t>
  </si>
  <si>
    <t>Personas 2015</t>
  </si>
  <si>
    <t>Carencias promedio 2010</t>
  </si>
  <si>
    <t>Carencias promedio 2015</t>
  </si>
  <si>
    <t>Número de localidades y población</t>
  </si>
  <si>
    <t>Población de la localidad del Pueblo Mágico</t>
  </si>
  <si>
    <t>Mar de Cortés</t>
  </si>
  <si>
    <t>Hermosillo</t>
  </si>
  <si>
    <t>02</t>
  </si>
  <si>
    <t>Baja California</t>
  </si>
  <si>
    <t>2</t>
  </si>
  <si>
    <t>3</t>
  </si>
  <si>
    <t>02003</t>
  </si>
  <si>
    <t>Tecate</t>
  </si>
  <si>
    <t>03</t>
  </si>
  <si>
    <t>Baja California Sur</t>
  </si>
  <si>
    <t>61</t>
  </si>
  <si>
    <t>03003</t>
  </si>
  <si>
    <t>03009</t>
  </si>
  <si>
    <t>La Paz (Todos Santos)</t>
  </si>
  <si>
    <t>Loreto</t>
  </si>
  <si>
    <t>SIN DOCUMENTO</t>
  </si>
  <si>
    <t>2015 - 2018</t>
  </si>
  <si>
    <t>Municipio (Pueblo mágico)</t>
  </si>
  <si>
    <t>Península de Yucatán</t>
  </si>
  <si>
    <t>Mérida</t>
  </si>
  <si>
    <t>04</t>
  </si>
  <si>
    <t>Campeche</t>
  </si>
  <si>
    <t>04007</t>
  </si>
  <si>
    <t>Palizada</t>
  </si>
  <si>
    <t>2011</t>
  </si>
  <si>
    <t>Noreste</t>
  </si>
  <si>
    <t>Monterrey</t>
  </si>
  <si>
    <t>05</t>
  </si>
  <si>
    <t>Coahuila</t>
  </si>
  <si>
    <t>5</t>
  </si>
  <si>
    <t>05004</t>
  </si>
  <si>
    <t>05005</t>
  </si>
  <si>
    <t>05007</t>
  </si>
  <si>
    <t>05012</t>
  </si>
  <si>
    <t>05020</t>
  </si>
  <si>
    <t>05024</t>
  </si>
  <si>
    <t>05036</t>
  </si>
  <si>
    <t>Arteaga</t>
  </si>
  <si>
    <t>Candela</t>
  </si>
  <si>
    <t>Cuatro Ciénegas</t>
  </si>
  <si>
    <t>Guerrero</t>
  </si>
  <si>
    <t>Múzquiz</t>
  </si>
  <si>
    <t>Parras</t>
  </si>
  <si>
    <t>Viesca</t>
  </si>
  <si>
    <t>2019 - 2021</t>
  </si>
  <si>
    <t>2018</t>
  </si>
  <si>
    <t>2004</t>
  </si>
  <si>
    <t>06</t>
  </si>
  <si>
    <t>Colima</t>
  </si>
  <si>
    <t>8</t>
  </si>
  <si>
    <t>06003</t>
  </si>
  <si>
    <t>Comala</t>
  </si>
  <si>
    <t>2002</t>
  </si>
  <si>
    <t>Pacífico Sur</t>
  </si>
  <si>
    <t>Oaxaca</t>
  </si>
  <si>
    <t>07</t>
  </si>
  <si>
    <t>Chiapas</t>
  </si>
  <si>
    <t>10</t>
  </si>
  <si>
    <t>07019</t>
  </si>
  <si>
    <t>07027</t>
  </si>
  <si>
    <t>07065</t>
  </si>
  <si>
    <t>07078</t>
  </si>
  <si>
    <t>Comitán de Domínguez</t>
  </si>
  <si>
    <t>Chiapa de Corzo</t>
  </si>
  <si>
    <t>Palenque</t>
  </si>
  <si>
    <t>San Cristóbal de las Casas</t>
  </si>
  <si>
    <t>Tren Maya</t>
  </si>
  <si>
    <t>2017 - 2035</t>
  </si>
  <si>
    <t>2003</t>
  </si>
  <si>
    <t>Norte Centro</t>
  </si>
  <si>
    <t>Chihuahua</t>
  </si>
  <si>
    <t>08</t>
  </si>
  <si>
    <t>08008</t>
  </si>
  <si>
    <t>08009</t>
  </si>
  <si>
    <t>08013</t>
  </si>
  <si>
    <t>Batopilas</t>
  </si>
  <si>
    <t>Bocoyna (Creel)</t>
  </si>
  <si>
    <t>Casas Grandes</t>
  </si>
  <si>
    <t>2007</t>
  </si>
  <si>
    <t>Durango</t>
  </si>
  <si>
    <t>10013</t>
  </si>
  <si>
    <t>10016</t>
  </si>
  <si>
    <t>Mapimí</t>
  </si>
  <si>
    <t>Nombre de Dios</t>
  </si>
  <si>
    <t>11</t>
  </si>
  <si>
    <t>Guanajuato</t>
  </si>
  <si>
    <t>57</t>
  </si>
  <si>
    <t>15</t>
  </si>
  <si>
    <t>11009</t>
  </si>
  <si>
    <t>11014</t>
  </si>
  <si>
    <t>11025</t>
  </si>
  <si>
    <t>11028</t>
  </si>
  <si>
    <t>11033</t>
  </si>
  <si>
    <t>11046</t>
  </si>
  <si>
    <t>Comonfort</t>
  </si>
  <si>
    <t>Dolores Hidalgo Cuna de la Independencia Nacional</t>
  </si>
  <si>
    <t>Purísima del Rincón (Jalpa de Cánovas)</t>
  </si>
  <si>
    <t>Salvatierra</t>
  </si>
  <si>
    <t>San Luis de la Paz (Mineral de pozos)</t>
  </si>
  <si>
    <t>Yuriria</t>
  </si>
  <si>
    <t>2017 - 2021</t>
  </si>
  <si>
    <t>2012 - 2035</t>
  </si>
  <si>
    <t>2015 - 2020</t>
  </si>
  <si>
    <t>2012 - 2015</t>
  </si>
  <si>
    <t>Centro</t>
  </si>
  <si>
    <t>Ciudad de México</t>
  </si>
  <si>
    <t>12</t>
  </si>
  <si>
    <t>12055</t>
  </si>
  <si>
    <t>Taxco de Alarcón</t>
  </si>
  <si>
    <t>13</t>
  </si>
  <si>
    <t>Hidalgo</t>
  </si>
  <si>
    <t>18</t>
  </si>
  <si>
    <t>7</t>
  </si>
  <si>
    <t>13024</t>
  </si>
  <si>
    <t>13029</t>
  </si>
  <si>
    <t>13038</t>
  </si>
  <si>
    <t>13039</t>
  </si>
  <si>
    <t>13059</t>
  </si>
  <si>
    <t>13084</t>
  </si>
  <si>
    <t>Huasca de Ocampo</t>
  </si>
  <si>
    <t>Huichapan</t>
  </si>
  <si>
    <t>Mineral del Chico</t>
  </si>
  <si>
    <t>Mineral del Monte</t>
  </si>
  <si>
    <t>Tecozautla</t>
  </si>
  <si>
    <t>Zimapán</t>
  </si>
  <si>
    <t>2016 - 2020</t>
  </si>
  <si>
    <t>2001</t>
  </si>
  <si>
    <t>14</t>
  </si>
  <si>
    <t>Jalisco</t>
  </si>
  <si>
    <t>21</t>
  </si>
  <si>
    <t>14053</t>
  </si>
  <si>
    <t>14058</t>
  </si>
  <si>
    <t>14059</t>
  </si>
  <si>
    <t>14080</t>
  </si>
  <si>
    <t>14084</t>
  </si>
  <si>
    <t>14086</t>
  </si>
  <si>
    <t>14094</t>
  </si>
  <si>
    <t>14098</t>
  </si>
  <si>
    <t>Lagos de Moreno</t>
  </si>
  <si>
    <t>Mascota</t>
  </si>
  <si>
    <t>Mazamitla</t>
  </si>
  <si>
    <t>San Sebastián del Oeste</t>
  </si>
  <si>
    <t>Talpa de Allende</t>
  </si>
  <si>
    <t>Tapalpa</t>
  </si>
  <si>
    <t>Tequila</t>
  </si>
  <si>
    <t>Tlaquepaque</t>
  </si>
  <si>
    <t>2005</t>
  </si>
  <si>
    <t>51 A</t>
  </si>
  <si>
    <t>México</t>
  </si>
  <si>
    <t>24</t>
  </si>
  <si>
    <t>1</t>
  </si>
  <si>
    <t>15003</t>
  </si>
  <si>
    <t>15040</t>
  </si>
  <si>
    <t>15052</t>
  </si>
  <si>
    <t>15054</t>
  </si>
  <si>
    <t>15064</t>
  </si>
  <si>
    <t>15075</t>
  </si>
  <si>
    <t>15092</t>
  </si>
  <si>
    <t>15095</t>
  </si>
  <si>
    <t>15110</t>
  </si>
  <si>
    <t>15112</t>
  </si>
  <si>
    <t>Aculco</t>
  </si>
  <si>
    <t>Ixtapan de la Sal</t>
  </si>
  <si>
    <t>Malinalco</t>
  </si>
  <si>
    <t>Metepec</t>
  </si>
  <si>
    <t>El Oro</t>
  </si>
  <si>
    <t>San Martín de las Pirámides</t>
  </si>
  <si>
    <t>Teotihuacán</t>
  </si>
  <si>
    <t>Tepotzotlán</t>
  </si>
  <si>
    <t>Valle de Bravo</t>
  </si>
  <si>
    <t>Villa del Carbón</t>
  </si>
  <si>
    <t>2010</t>
  </si>
  <si>
    <t>16</t>
  </si>
  <si>
    <t>Michoacán</t>
  </si>
  <si>
    <t>16005</t>
  </si>
  <si>
    <t>16020</t>
  </si>
  <si>
    <t>16045</t>
  </si>
  <si>
    <t>16066</t>
  </si>
  <si>
    <t>16079</t>
  </si>
  <si>
    <t>16082</t>
  </si>
  <si>
    <t>16093</t>
  </si>
  <si>
    <t>16100</t>
  </si>
  <si>
    <t>Angangueo</t>
  </si>
  <si>
    <t>Cuitzeo</t>
  </si>
  <si>
    <t>Jiquilpan</t>
  </si>
  <si>
    <t>Pátzcuaro</t>
  </si>
  <si>
    <t>Salvador Escalante (Santa Clara del Cobre)</t>
  </si>
  <si>
    <t>Tacámbaro</t>
  </si>
  <si>
    <t>Tlalpujahua</t>
  </si>
  <si>
    <t>Tzintzuntzan</t>
  </si>
  <si>
    <t>17</t>
  </si>
  <si>
    <t>Morelos</t>
  </si>
  <si>
    <t>28</t>
  </si>
  <si>
    <t>29</t>
  </si>
  <si>
    <t>6</t>
  </si>
  <si>
    <t>17020</t>
  </si>
  <si>
    <t>17026</t>
  </si>
  <si>
    <t>Tepoztlán</t>
  </si>
  <si>
    <t>Tlayacapan</t>
  </si>
  <si>
    <t>Nayarit</t>
  </si>
  <si>
    <t>22</t>
  </si>
  <si>
    <t>18004</t>
  </si>
  <si>
    <t>18007</t>
  </si>
  <si>
    <t>18020</t>
  </si>
  <si>
    <t>Compostela</t>
  </si>
  <si>
    <t>Jala</t>
  </si>
  <si>
    <t>Bahía de Banderas (Sayulita)</t>
  </si>
  <si>
    <t>19</t>
  </si>
  <si>
    <t>Nuevo León</t>
  </si>
  <si>
    <t>31</t>
  </si>
  <si>
    <t>19008</t>
  </si>
  <si>
    <t>19033</t>
  </si>
  <si>
    <t>19049</t>
  </si>
  <si>
    <t>Bustamante</t>
  </si>
  <si>
    <t>Linares</t>
  </si>
  <si>
    <t>Santiago</t>
  </si>
  <si>
    <t>20</t>
  </si>
  <si>
    <t>20041</t>
  </si>
  <si>
    <t>20247</t>
  </si>
  <si>
    <t>20298</t>
  </si>
  <si>
    <t>20339</t>
  </si>
  <si>
    <t>20439</t>
  </si>
  <si>
    <t>Huautla de Jiménez</t>
  </si>
  <si>
    <t>Capulálpam de Méndez</t>
  </si>
  <si>
    <t>San Pablo Villa de Mitla</t>
  </si>
  <si>
    <t>San Pedro y San Pablo Teposcolula</t>
  </si>
  <si>
    <t>Santa María Tonameca (Mazunte)</t>
  </si>
  <si>
    <t>2019 - 2022</t>
  </si>
  <si>
    <t>81 A</t>
  </si>
  <si>
    <t>81 B</t>
  </si>
  <si>
    <t>Puebla</t>
  </si>
  <si>
    <t>34</t>
  </si>
  <si>
    <t>21019</t>
  </si>
  <si>
    <t>21043</t>
  </si>
  <si>
    <t>21053</t>
  </si>
  <si>
    <t>21071</t>
  </si>
  <si>
    <t>21109</t>
  </si>
  <si>
    <t>21119</t>
  </si>
  <si>
    <t>21140</t>
  </si>
  <si>
    <t>21186</t>
  </si>
  <si>
    <t>21197</t>
  </si>
  <si>
    <t>21208</t>
  </si>
  <si>
    <t>Atlixco</t>
  </si>
  <si>
    <t>Cuetzalan del Progreso</t>
  </si>
  <si>
    <t>Chignahuapan</t>
  </si>
  <si>
    <t>Huauchinango</t>
  </si>
  <si>
    <t>Pahuatlán</t>
  </si>
  <si>
    <t>San Andrés Cholula</t>
  </si>
  <si>
    <t>San Pedro Cholula</t>
  </si>
  <si>
    <t>Tlatlauquitepec</t>
  </si>
  <si>
    <t>Xicotepec</t>
  </si>
  <si>
    <t>Zacatlán</t>
  </si>
  <si>
    <t>Querétaro</t>
  </si>
  <si>
    <t>22001</t>
  </si>
  <si>
    <t>22004</t>
  </si>
  <si>
    <t>22007</t>
  </si>
  <si>
    <t>22009</t>
  </si>
  <si>
    <t>22015</t>
  </si>
  <si>
    <t>22017</t>
  </si>
  <si>
    <t>Amealco de Bonfil</t>
  </si>
  <si>
    <t>Cadereyta de Montes</t>
  </si>
  <si>
    <t>Ezequiel Montes (Bernal)</t>
  </si>
  <si>
    <t>Jalpan de Serra</t>
  </si>
  <si>
    <t>San Joaquín</t>
  </si>
  <si>
    <t>Tequisquiapan</t>
  </si>
  <si>
    <t>23</t>
  </si>
  <si>
    <t>Quintana Roo</t>
  </si>
  <si>
    <t>37</t>
  </si>
  <si>
    <t>23003</t>
  </si>
  <si>
    <t>23009</t>
  </si>
  <si>
    <t>23010</t>
  </si>
  <si>
    <t>Isla Mujeres</t>
  </si>
  <si>
    <t>Tulum</t>
  </si>
  <si>
    <t>Bacalar</t>
  </si>
  <si>
    <t>San Luis Potosí</t>
  </si>
  <si>
    <t>24003</t>
  </si>
  <si>
    <t>24006</t>
  </si>
  <si>
    <t>24054</t>
  </si>
  <si>
    <t>Aquismón</t>
  </si>
  <si>
    <t>Catorce</t>
  </si>
  <si>
    <t>Xilitla</t>
  </si>
  <si>
    <t>Huasteca Potosina*</t>
  </si>
  <si>
    <t>25</t>
  </si>
  <si>
    <t>Sinaloa</t>
  </si>
  <si>
    <t>25005</t>
  </si>
  <si>
    <t>25010</t>
  </si>
  <si>
    <t>25013</t>
  </si>
  <si>
    <t>25014</t>
  </si>
  <si>
    <t>Cosalá</t>
  </si>
  <si>
    <t>El Fuerte</t>
  </si>
  <si>
    <t>Mocorito</t>
  </si>
  <si>
    <t>Rosario</t>
  </si>
  <si>
    <t>2009</t>
  </si>
  <si>
    <t>26</t>
  </si>
  <si>
    <t>Sonora</t>
  </si>
  <si>
    <t>26003</t>
  </si>
  <si>
    <t>26036</t>
  </si>
  <si>
    <t>Alamos</t>
  </si>
  <si>
    <t>Magdalena</t>
  </si>
  <si>
    <t>Golfo</t>
  </si>
  <si>
    <t>Veracruz</t>
  </si>
  <si>
    <t>27</t>
  </si>
  <si>
    <t>Tabasco</t>
  </si>
  <si>
    <t>27015</t>
  </si>
  <si>
    <t>Tacotalpa (Tapijulapa)</t>
  </si>
  <si>
    <t>Tamaulipas</t>
  </si>
  <si>
    <t>28024</t>
  </si>
  <si>
    <t>28039</t>
  </si>
  <si>
    <t>Mier</t>
  </si>
  <si>
    <t>Tula</t>
  </si>
  <si>
    <t>Tlaxcala</t>
  </si>
  <si>
    <t>29013</t>
  </si>
  <si>
    <t>29034</t>
  </si>
  <si>
    <t>Huamantla</t>
  </si>
  <si>
    <t>Tlaxco</t>
  </si>
  <si>
    <t>30</t>
  </si>
  <si>
    <t>48</t>
  </si>
  <si>
    <t>50</t>
  </si>
  <si>
    <t>49</t>
  </si>
  <si>
    <t>9</t>
  </si>
  <si>
    <t>30038</t>
  </si>
  <si>
    <t>30047</t>
  </si>
  <si>
    <t>30092</t>
  </si>
  <si>
    <t>30118</t>
  </si>
  <si>
    <t>30124</t>
  </si>
  <si>
    <t>30203</t>
  </si>
  <si>
    <t>Coatepec</t>
  </si>
  <si>
    <t>Coscomatepec</t>
  </si>
  <si>
    <t>Xico</t>
  </si>
  <si>
    <t>Orizaba</t>
  </si>
  <si>
    <t>Papantla</t>
  </si>
  <si>
    <t>Zozocolco de Hidalgo</t>
  </si>
  <si>
    <t>Yucatán</t>
  </si>
  <si>
    <t>31040</t>
  </si>
  <si>
    <t>31102</t>
  </si>
  <si>
    <t>Izamal</t>
  </si>
  <si>
    <t>Valladolid</t>
  </si>
  <si>
    <t>32</t>
  </si>
  <si>
    <t>Zacatecas</t>
  </si>
  <si>
    <t>56</t>
  </si>
  <si>
    <t>32017</t>
  </si>
  <si>
    <t>32020</t>
  </si>
  <si>
    <t>32034</t>
  </si>
  <si>
    <t>32038</t>
  </si>
  <si>
    <t>32042</t>
  </si>
  <si>
    <t>32047</t>
  </si>
  <si>
    <t>Guadalupe</t>
  </si>
  <si>
    <t>Jerez</t>
  </si>
  <si>
    <t>Nochistlán de Mejía</t>
  </si>
  <si>
    <t>Pinos</t>
  </si>
  <si>
    <t>Sombrerete</t>
  </si>
  <si>
    <t>Teúl de González Ortega</t>
  </si>
  <si>
    <t>Estatal</t>
  </si>
  <si>
    <r>
      <t>Superficie del Municipio (km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 y/o estatal</t>
    </r>
  </si>
  <si>
    <t>21 461</t>
  </si>
  <si>
    <t>Pueblos Mágicos</t>
  </si>
  <si>
    <t>Nacional</t>
  </si>
  <si>
    <t>Cantidad</t>
  </si>
  <si>
    <t>Zonas metropolitanas</t>
  </si>
  <si>
    <t>Municipios</t>
  </si>
  <si>
    <t>Superficie</t>
  </si>
  <si>
    <t>Participación sobre la población Municipal</t>
  </si>
  <si>
    <t>Año de Ingreso</t>
  </si>
  <si>
    <t>Asientos Pueblo Mágico</t>
  </si>
  <si>
    <t>Municipio / Concepto / Entidad Federativa</t>
  </si>
  <si>
    <t>Resumen Pueblos Mágicos Aguascalientes</t>
  </si>
  <si>
    <t>Resumen Aguascalientes</t>
  </si>
  <si>
    <t>Resumen Baja California</t>
  </si>
  <si>
    <t>Resumen Pueblos Mágicos Baja California Sur</t>
  </si>
  <si>
    <t>Resumen Baja California Sur</t>
  </si>
  <si>
    <t>Resumen Campeche</t>
  </si>
  <si>
    <t>Resumen Pueblos Mágicos Coahuila</t>
  </si>
  <si>
    <t>Resumen Coahuila</t>
  </si>
  <si>
    <t>Resumen Colima</t>
  </si>
  <si>
    <t>Resumen Pueblos Mágicos Chiapas</t>
  </si>
  <si>
    <t>Resumen Chiapas</t>
  </si>
  <si>
    <t>Resumen Pueblos Mágicos Chihuahua</t>
  </si>
  <si>
    <t>Resumen Chihuahua</t>
  </si>
  <si>
    <t>Resumen Pueblos Mágicos Durango</t>
  </si>
  <si>
    <t>Resumen Durango</t>
  </si>
  <si>
    <t>Resumen Pueblos Mágicos Guanajuato</t>
  </si>
  <si>
    <t>Resumen Guanajuato</t>
  </si>
  <si>
    <t>Resumen Guerrero</t>
  </si>
  <si>
    <t>Resumen Pueblos Mágicos Hidalgo</t>
  </si>
  <si>
    <t>Resumen Hidalgo</t>
  </si>
  <si>
    <t>Resumen Pueblos Mágicos Jalisco</t>
  </si>
  <si>
    <t>Resumen Jalisco</t>
  </si>
  <si>
    <t>Resumen Pueblos Mágicos México</t>
  </si>
  <si>
    <t>Resumen México</t>
  </si>
  <si>
    <t>Resumen Pueblos Mágicos Michoacán</t>
  </si>
  <si>
    <t>Resumen Michoacán</t>
  </si>
  <si>
    <t>Resumen Pueblos Mágicos Morelos</t>
  </si>
  <si>
    <t>Resumen Morelos</t>
  </si>
  <si>
    <t>Resumen Pueblos Mágicos Nayarit</t>
  </si>
  <si>
    <t>Resumen Nayarit</t>
  </si>
  <si>
    <t>Resumen Pueblos Mágicos Nuevo León</t>
  </si>
  <si>
    <t>Resumen Nuevo León</t>
  </si>
  <si>
    <t>Resumen Pueblos Mágicos Oaxaca</t>
  </si>
  <si>
    <t>Resumen Oaxaca</t>
  </si>
  <si>
    <t>Resumen Pueblos Mágicos Puebla</t>
  </si>
  <si>
    <t>Resumen Puebla</t>
  </si>
  <si>
    <t>Resumen Pueblos Mágicos Querétaro</t>
  </si>
  <si>
    <t>Resumen Querétaro</t>
  </si>
  <si>
    <t>Resumen Pueblos Mágicos Quintana Roo</t>
  </si>
  <si>
    <t>Resumen Quintana Roo</t>
  </si>
  <si>
    <t>Resumen Pueblos Mágicos San Luis Potosí</t>
  </si>
  <si>
    <t>Resumen San Luis Potosí</t>
  </si>
  <si>
    <t>Resumen Pueblos Mágicos Sinaloa</t>
  </si>
  <si>
    <t>Resumen Sinaloa</t>
  </si>
  <si>
    <t>Resumen Pueblos Mágicos Sonora</t>
  </si>
  <si>
    <t>Resumen Sonora</t>
  </si>
  <si>
    <t>Resumen Tabasco</t>
  </si>
  <si>
    <t>Resumen Pueblos Mágicos Tamaulipas</t>
  </si>
  <si>
    <t>Resumen Tamaulipas</t>
  </si>
  <si>
    <t>Resumen Pueblos Mágicos Tlaxcala</t>
  </si>
  <si>
    <t>Resumen Tlaxcala</t>
  </si>
  <si>
    <t>Resumen Pueblos Mágicos Veracruz</t>
  </si>
  <si>
    <t>Resumen Veracruz</t>
  </si>
  <si>
    <t>Resumen Pueblos Mágicos Yucatán</t>
  </si>
  <si>
    <t>Resumen Yucatán</t>
  </si>
  <si>
    <t>Resumen Pueblos Mágicos Zacatecas</t>
  </si>
  <si>
    <t>Resumen Zacatecas</t>
  </si>
  <si>
    <t>Resumen Pueblos Mágicos Nacional</t>
  </si>
  <si>
    <t>Resumen General Nacional</t>
  </si>
  <si>
    <r>
      <t xml:space="preserve">Pueblos Mágicos: </t>
    </r>
    <r>
      <rPr>
        <b/>
        <sz val="10"/>
        <color theme="1"/>
        <rFont val="Calibri"/>
        <family val="2"/>
        <scheme val="minor"/>
      </rPr>
      <t>Aguascalientes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</si>
  <si>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Baja California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</si>
  <si>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Baja California Sur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</si>
  <si>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Campeche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</si>
  <si>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Coahuila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</si>
  <si>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Colima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</si>
  <si>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Chiapas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</si>
  <si>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Chihuahua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</si>
  <si>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Durango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</si>
  <si>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Guanajuato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</si>
  <si>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Guerrero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</si>
  <si>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Hidalgo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</si>
  <si>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Jalisco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</si>
  <si>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México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</si>
  <si>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Michoacán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</si>
  <si>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Morelos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</si>
  <si>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Nayarit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</si>
  <si>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Nuevo León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</si>
  <si>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Oaxaca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</si>
  <si>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Puebla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</si>
  <si>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Querétaro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</si>
  <si>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Quintana Roo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</si>
  <si>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San Luis Potosí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</si>
  <si>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Sinaloa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</si>
  <si>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Sonora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</si>
  <si>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Tabasco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</si>
  <si>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Tamaulipas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</si>
  <si>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Tlaxcala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</si>
  <si>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Veracruz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</si>
  <si>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Yucatán</t>
    </r>
  </si>
  <si>
    <r>
      <t xml:space="preserve">Pueblos Mágicos: </t>
    </r>
    <r>
      <rPr>
        <b/>
        <sz val="10"/>
        <color theme="1"/>
        <rFont val="Calibri"/>
        <family val="2"/>
        <scheme val="minor"/>
      </rPr>
      <t>Zacatecas</t>
    </r>
  </si>
  <si>
    <t xml:space="preserve"> </t>
  </si>
  <si>
    <t>Agua potable de la red pública</t>
  </si>
  <si>
    <t>Drenaje y alcantarillado de la red pública</t>
  </si>
  <si>
    <t>Tratamiento de aguas residuales</t>
  </si>
  <si>
    <t>Disponibilidad de servicios públicos municipales 2016</t>
  </si>
  <si>
    <t>Disponibilidad de servicios públicos 2016</t>
  </si>
  <si>
    <t>2019-2021</t>
  </si>
  <si>
    <t>4,920 hectáreas</t>
  </si>
  <si>
    <t>No</t>
  </si>
  <si>
    <t>2018-2021</t>
  </si>
  <si>
    <t>1 (no abierta al publico)</t>
  </si>
  <si>
    <t>872.24 km2</t>
  </si>
  <si>
    <r>
      <t>Superficie del Municipio (km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) y/o estatal </t>
    </r>
  </si>
  <si>
    <t xml:space="preserve">Ingreso per cápita anual (dólares PPC) 2010 </t>
  </si>
  <si>
    <t xml:space="preserve">Restaurantes e/ </t>
  </si>
  <si>
    <t>KANJOBAL</t>
  </si>
  <si>
    <t>MIXTECO DE LA MIXTECA ALTA</t>
  </si>
  <si>
    <t>KEKCHI</t>
  </si>
  <si>
    <t>2019- 2021</t>
  </si>
  <si>
    <t>27.9 / 0.03885%</t>
  </si>
  <si>
    <t>2018-2023</t>
  </si>
  <si>
    <t>7161.1 km2</t>
  </si>
  <si>
    <t>Disponibilidad de servicios públicos</t>
  </si>
  <si>
    <t>Agua potable de la red pública 2016</t>
  </si>
  <si>
    <t>Drenaje y alcantarillado de la red pública 2016</t>
  </si>
  <si>
    <t>Tratamiento de aguas residuales 2016</t>
  </si>
  <si>
    <t>Álamos</t>
  </si>
  <si>
    <t>Áreas Naturales Protegidas</t>
  </si>
  <si>
    <t>44.6 (HABITANTES POR Km2)</t>
  </si>
  <si>
    <t>NEGROS MASCOGOS 253</t>
  </si>
  <si>
    <t>2020 - 2021</t>
  </si>
  <si>
    <t>2018 - 2020</t>
  </si>
  <si>
    <t>2016 - 2018</t>
  </si>
  <si>
    <t xml:space="preserve">Superficie y localidades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</si>
</sst>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%"/>
    <numFmt numFmtId="165" formatCode="#,##0.000"/>
    <numFmt numFmtId="166" formatCode="0;[Red]0"/>
    <numFmt numFmtId="167" formatCode="_(* #,##0_);_(* \(#,##0\);_(* &quot;-&quot;??_);_(@_)"/>
    <numFmt numFmtId="168" formatCode="0.000000%"/>
    <numFmt numFmtId="169" formatCode="#,##0.0"/>
    <numFmt numFmtId="170" formatCode="0.00000%"/>
    <numFmt numFmtId="171" formatCode="#,##0.0000"/>
    <numFmt numFmtId="172" formatCode="#,##0;[Red]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rgb="FF0000CC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theme="1"/>
      <name val="Arial"/>
      <family val="2"/>
    </font>
    <font>
      <b/>
      <sz val="9"/>
      <color theme="1"/>
      <name val="Calibri"/>
      <family val="2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4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/>
      <diagonal/>
    </border>
    <border>
      <left style="thin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dotted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56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0" fillId="0" borderId="12" xfId="0" quotePrefix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vertical="center"/>
    </xf>
    <xf numFmtId="0" fontId="5" fillId="0" borderId="12" xfId="2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0" fillId="0" borderId="48" xfId="0" quotePrefix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0" fillId="0" borderId="56" xfId="0" quotePrefix="1" applyBorder="1" applyAlignment="1">
      <alignment horizontal="center" vertical="center"/>
    </xf>
    <xf numFmtId="0" fontId="0" fillId="2" borderId="26" xfId="0" quotePrefix="1" applyFill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2" borderId="26" xfId="2" applyFont="1" applyFill="1" applyBorder="1" applyAlignment="1">
      <alignment horizontal="center" vertical="center"/>
    </xf>
    <xf numFmtId="3" fontId="5" fillId="0" borderId="12" xfId="2" applyNumberFormat="1" applyBorder="1" applyAlignment="1">
      <alignment vertical="center"/>
    </xf>
    <xf numFmtId="3" fontId="2" fillId="0" borderId="16" xfId="0" applyNumberFormat="1" applyFont="1" applyFill="1" applyBorder="1" applyAlignment="1">
      <alignment horizontal="center" vertical="center"/>
    </xf>
    <xf numFmtId="3" fontId="2" fillId="0" borderId="18" xfId="0" applyNumberFormat="1" applyFont="1" applyFill="1" applyBorder="1" applyAlignment="1">
      <alignment horizontal="center" vertical="center"/>
    </xf>
    <xf numFmtId="164" fontId="2" fillId="0" borderId="14" xfId="1" applyNumberFormat="1" applyFont="1" applyFill="1" applyBorder="1" applyAlignment="1">
      <alignment horizontal="center" vertical="center"/>
    </xf>
    <xf numFmtId="3" fontId="2" fillId="0" borderId="20" xfId="0" applyNumberFormat="1" applyFont="1" applyFill="1" applyBorder="1" applyAlignment="1">
      <alignment horizontal="center" vertical="center"/>
    </xf>
    <xf numFmtId="4" fontId="2" fillId="0" borderId="14" xfId="0" applyNumberFormat="1" applyFont="1" applyFill="1" applyBorder="1" applyAlignment="1">
      <alignment horizontal="center" vertical="center"/>
    </xf>
    <xf numFmtId="3" fontId="2" fillId="0" borderId="12" xfId="0" applyNumberFormat="1" applyFont="1" applyFill="1" applyBorder="1" applyAlignment="1">
      <alignment horizontal="center" vertical="center"/>
    </xf>
    <xf numFmtId="4" fontId="2" fillId="0" borderId="16" xfId="0" applyNumberFormat="1" applyFont="1" applyFill="1" applyBorder="1" applyAlignment="1">
      <alignment horizontal="center" vertical="center"/>
    </xf>
    <xf numFmtId="4" fontId="2" fillId="0" borderId="22" xfId="0" applyNumberFormat="1" applyFont="1" applyFill="1" applyBorder="1" applyAlignment="1">
      <alignment horizontal="center" vertical="center"/>
    </xf>
    <xf numFmtId="3" fontId="2" fillId="0" borderId="22" xfId="0" applyNumberFormat="1" applyFont="1" applyFill="1" applyBorder="1" applyAlignment="1">
      <alignment horizontal="center" vertical="center"/>
    </xf>
    <xf numFmtId="4" fontId="2" fillId="0" borderId="24" xfId="0" applyNumberFormat="1" applyFont="1" applyFill="1" applyBorder="1" applyAlignment="1">
      <alignment horizontal="center" vertical="center"/>
    </xf>
    <xf numFmtId="3" fontId="2" fillId="0" borderId="14" xfId="0" applyNumberFormat="1" applyFont="1" applyFill="1" applyBorder="1" applyAlignment="1">
      <alignment horizontal="center" vertical="center"/>
    </xf>
    <xf numFmtId="4" fontId="2" fillId="0" borderId="2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>
      <alignment horizontal="center" vertical="center"/>
    </xf>
    <xf numFmtId="165" fontId="3" fillId="0" borderId="14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64" fontId="2" fillId="0" borderId="16" xfId="1" applyNumberFormat="1" applyFont="1" applyFill="1" applyBorder="1" applyAlignment="1">
      <alignment horizontal="center" vertical="center"/>
    </xf>
    <xf numFmtId="0" fontId="2" fillId="0" borderId="16" xfId="1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4" fontId="2" fillId="0" borderId="7" xfId="0" applyNumberFormat="1" applyFont="1" applyFill="1" applyBorder="1" applyAlignment="1">
      <alignment horizontal="center" vertical="center"/>
    </xf>
    <xf numFmtId="3" fontId="2" fillId="0" borderId="17" xfId="0" applyNumberFormat="1" applyFont="1" applyFill="1" applyBorder="1" applyAlignment="1">
      <alignment horizontal="center" vertical="center"/>
    </xf>
    <xf numFmtId="3" fontId="2" fillId="0" borderId="88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2" fillId="0" borderId="82" xfId="0" applyNumberFormat="1" applyFont="1" applyFill="1" applyBorder="1" applyAlignment="1">
      <alignment horizontal="center" vertical="center"/>
    </xf>
    <xf numFmtId="3" fontId="2" fillId="0" borderId="7" xfId="0" applyNumberFormat="1" applyFont="1" applyFill="1" applyBorder="1" applyAlignment="1">
      <alignment horizontal="center" vertical="center"/>
    </xf>
    <xf numFmtId="4" fontId="2" fillId="0" borderId="86" xfId="0" applyNumberFormat="1" applyFont="1" applyFill="1" applyBorder="1" applyAlignment="1">
      <alignment horizontal="center" vertical="center"/>
    </xf>
    <xf numFmtId="4" fontId="2" fillId="0" borderId="25" xfId="0" applyNumberFormat="1" applyFont="1" applyFill="1" applyBorder="1" applyAlignment="1">
      <alignment horizontal="center" vertical="center"/>
    </xf>
    <xf numFmtId="4" fontId="2" fillId="0" borderId="89" xfId="0" applyNumberFormat="1" applyFont="1" applyFill="1" applyBorder="1" applyAlignment="1">
      <alignment horizontal="center" vertical="center"/>
    </xf>
    <xf numFmtId="4" fontId="2" fillId="0" borderId="8" xfId="0" applyNumberFormat="1" applyFont="1" applyFill="1" applyBorder="1" applyAlignment="1">
      <alignment horizontal="center" vertical="center"/>
    </xf>
    <xf numFmtId="4" fontId="2" fillId="0" borderId="83" xfId="0" applyNumberFormat="1" applyFont="1" applyFill="1" applyBorder="1" applyAlignment="1">
      <alignment horizontal="center" vertical="center"/>
    </xf>
    <xf numFmtId="4" fontId="2" fillId="0" borderId="15" xfId="0" applyNumberFormat="1" applyFont="1" applyFill="1" applyBorder="1" applyAlignment="1">
      <alignment horizontal="center" vertical="center"/>
    </xf>
    <xf numFmtId="4" fontId="2" fillId="0" borderId="88" xfId="0" applyNumberFormat="1" applyFont="1" applyFill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3" fontId="2" fillId="0" borderId="48" xfId="0" applyNumberFormat="1" applyFont="1" applyFill="1" applyBorder="1" applyAlignment="1">
      <alignment horizontal="center" vertical="center"/>
    </xf>
    <xf numFmtId="3" fontId="2" fillId="0" borderId="92" xfId="0" applyNumberFormat="1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4" fontId="2" fillId="0" borderId="45" xfId="0" applyNumberFormat="1" applyFont="1" applyFill="1" applyBorder="1" applyAlignment="1">
      <alignment horizontal="center" vertical="center"/>
    </xf>
    <xf numFmtId="4" fontId="2" fillId="0" borderId="44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  <xf numFmtId="4" fontId="2" fillId="0" borderId="41" xfId="0" applyNumberFormat="1" applyFont="1" applyFill="1" applyBorder="1" applyAlignment="1">
      <alignment horizontal="center" vertical="center"/>
    </xf>
    <xf numFmtId="165" fontId="2" fillId="0" borderId="4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5" fontId="2" fillId="0" borderId="7" xfId="0" applyNumberFormat="1" applyFont="1" applyFill="1" applyBorder="1" applyAlignment="1">
      <alignment horizontal="center" vertical="center"/>
    </xf>
    <xf numFmtId="165" fontId="2" fillId="0" borderId="44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40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0" xfId="0" applyFont="1" applyFill="1"/>
    <xf numFmtId="3" fontId="2" fillId="0" borderId="33" xfId="0" applyNumberFormat="1" applyFont="1" applyFill="1" applyBorder="1" applyAlignment="1">
      <alignment horizontal="center" vertical="center"/>
    </xf>
    <xf numFmtId="3" fontId="2" fillId="0" borderId="34" xfId="0" applyNumberFormat="1" applyFont="1" applyFill="1" applyBorder="1" applyAlignment="1">
      <alignment horizontal="center" vertical="center"/>
    </xf>
    <xf numFmtId="164" fontId="2" fillId="0" borderId="32" xfId="1" applyNumberFormat="1" applyFont="1" applyFill="1" applyBorder="1" applyAlignment="1">
      <alignment horizontal="center" vertical="center"/>
    </xf>
    <xf numFmtId="3" fontId="2" fillId="0" borderId="35" xfId="0" applyNumberFormat="1" applyFont="1" applyFill="1" applyBorder="1" applyAlignment="1">
      <alignment horizontal="center" vertical="center"/>
    </xf>
    <xf numFmtId="4" fontId="2" fillId="0" borderId="32" xfId="0" applyNumberFormat="1" applyFont="1" applyFill="1" applyBorder="1" applyAlignment="1">
      <alignment horizontal="center" vertical="center"/>
    </xf>
    <xf numFmtId="3" fontId="2" fillId="0" borderId="31" xfId="0" applyNumberFormat="1" applyFont="1" applyFill="1" applyBorder="1" applyAlignment="1">
      <alignment horizontal="center" vertical="center"/>
    </xf>
    <xf numFmtId="4" fontId="2" fillId="0" borderId="33" xfId="0" applyNumberFormat="1" applyFont="1" applyFill="1" applyBorder="1" applyAlignment="1">
      <alignment horizontal="center" vertical="center"/>
    </xf>
    <xf numFmtId="4" fontId="2" fillId="0" borderId="36" xfId="0" applyNumberFormat="1" applyFont="1" applyFill="1" applyBorder="1" applyAlignment="1">
      <alignment horizontal="center" vertical="center"/>
    </xf>
    <xf numFmtId="3" fontId="2" fillId="0" borderId="36" xfId="0" applyNumberFormat="1" applyFont="1" applyFill="1" applyBorder="1" applyAlignment="1">
      <alignment horizontal="center" vertical="center"/>
    </xf>
    <xf numFmtId="4" fontId="2" fillId="0" borderId="37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5" fillId="0" borderId="16" xfId="2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5" fillId="0" borderId="12" xfId="2" applyFill="1" applyBorder="1" applyAlignment="1">
      <alignment vertical="center"/>
    </xf>
    <xf numFmtId="0" fontId="2" fillId="0" borderId="48" xfId="0" applyFont="1" applyFill="1" applyBorder="1" applyAlignment="1">
      <alignment vertical="center"/>
    </xf>
    <xf numFmtId="0" fontId="5" fillId="0" borderId="48" xfId="2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3" fontId="2" fillId="0" borderId="19" xfId="0" applyNumberFormat="1" applyFont="1" applyFill="1" applyBorder="1" applyAlignment="1">
      <alignment horizontal="center" vertical="center"/>
    </xf>
    <xf numFmtId="164" fontId="2" fillId="0" borderId="78" xfId="1" applyNumberFormat="1" applyFont="1" applyFill="1" applyBorder="1" applyAlignment="1">
      <alignment horizontal="center" vertical="center"/>
    </xf>
    <xf numFmtId="3" fontId="2" fillId="0" borderId="56" xfId="0" applyNumberFormat="1" applyFont="1" applyFill="1" applyBorder="1" applyAlignment="1">
      <alignment horizontal="center" vertical="center"/>
    </xf>
    <xf numFmtId="3" fontId="2" fillId="0" borderId="79" xfId="0" applyNumberFormat="1" applyFont="1" applyFill="1" applyBorder="1" applyAlignment="1">
      <alignment horizontal="center" vertical="center"/>
    </xf>
    <xf numFmtId="3" fontId="2" fillId="0" borderId="80" xfId="0" applyNumberFormat="1" applyFont="1" applyFill="1" applyBorder="1" applyAlignment="1">
      <alignment horizontal="center" vertical="center"/>
    </xf>
    <xf numFmtId="3" fontId="2" fillId="0" borderId="81" xfId="0" applyNumberFormat="1" applyFont="1" applyFill="1" applyBorder="1" applyAlignment="1">
      <alignment horizontal="center" vertical="center"/>
    </xf>
    <xf numFmtId="3" fontId="2" fillId="0" borderId="23" xfId="0" applyNumberFormat="1" applyFont="1" applyFill="1" applyBorder="1" applyAlignment="1">
      <alignment horizontal="center" vertical="center"/>
    </xf>
    <xf numFmtId="10" fontId="2" fillId="0" borderId="83" xfId="1" applyNumberFormat="1" applyFont="1" applyFill="1" applyBorder="1" applyAlignment="1">
      <alignment horizontal="center" vertical="center"/>
    </xf>
    <xf numFmtId="10" fontId="2" fillId="0" borderId="14" xfId="1" applyNumberFormat="1" applyFont="1" applyFill="1" applyBorder="1" applyAlignment="1">
      <alignment horizontal="center" vertical="center"/>
    </xf>
    <xf numFmtId="10" fontId="2" fillId="0" borderId="15" xfId="1" applyNumberFormat="1" applyFont="1" applyFill="1" applyBorder="1" applyAlignment="1">
      <alignment horizontal="center" vertical="center"/>
    </xf>
    <xf numFmtId="4" fontId="2" fillId="0" borderId="8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0" borderId="11" xfId="0" applyNumberFormat="1" applyFont="1" applyFill="1" applyBorder="1" applyAlignment="1">
      <alignment horizontal="center" vertical="center"/>
    </xf>
    <xf numFmtId="4" fontId="2" fillId="0" borderId="81" xfId="0" applyNumberFormat="1" applyFont="1" applyFill="1" applyBorder="1" applyAlignment="1">
      <alignment horizontal="center" vertical="center"/>
    </xf>
    <xf numFmtId="3" fontId="2" fillId="0" borderId="85" xfId="0" applyNumberFormat="1" applyFont="1" applyFill="1" applyBorder="1" applyAlignment="1">
      <alignment horizontal="center" vertical="center"/>
    </xf>
    <xf numFmtId="4" fontId="2" fillId="0" borderId="85" xfId="0" applyNumberFormat="1" applyFont="1" applyFill="1" applyBorder="1" applyAlignment="1">
      <alignment horizontal="center" vertical="center"/>
    </xf>
    <xf numFmtId="3" fontId="2" fillId="0" borderId="49" xfId="0" applyNumberFormat="1" applyFont="1" applyFill="1" applyBorder="1" applyAlignment="1">
      <alignment horizontal="center" vertical="center"/>
    </xf>
    <xf numFmtId="4" fontId="2" fillId="0" borderId="21" xfId="0" applyNumberFormat="1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23" xfId="0" applyNumberFormat="1" applyFont="1" applyFill="1" applyBorder="1" applyAlignment="1">
      <alignment horizontal="center" vertical="center"/>
    </xf>
    <xf numFmtId="165" fontId="3" fillId="0" borderId="15" xfId="0" applyNumberFormat="1" applyFont="1" applyFill="1" applyBorder="1" applyAlignment="1">
      <alignment horizontal="center" vertical="center"/>
    </xf>
    <xf numFmtId="3" fontId="3" fillId="0" borderId="14" xfId="0" applyNumberFormat="1" applyFont="1" applyFill="1" applyBorder="1" applyAlignment="1">
      <alignment horizontal="center" vertical="center"/>
    </xf>
    <xf numFmtId="3" fontId="3" fillId="0" borderId="15" xfId="0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164" fontId="2" fillId="0" borderId="17" xfId="1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/>
    </xf>
    <xf numFmtId="0" fontId="2" fillId="0" borderId="57" xfId="0" applyFont="1" applyFill="1" applyBorder="1" applyAlignment="1">
      <alignment horizontal="center"/>
    </xf>
    <xf numFmtId="0" fontId="2" fillId="0" borderId="64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center" vertical="center"/>
    </xf>
    <xf numFmtId="4" fontId="2" fillId="0" borderId="35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2" fillId="0" borderId="32" xfId="0" applyNumberFormat="1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2" fillId="0" borderId="33" xfId="1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/>
    </xf>
    <xf numFmtId="3" fontId="5" fillId="0" borderId="12" xfId="2" applyNumberFormat="1" applyFill="1" applyBorder="1" applyAlignment="1">
      <alignment vertical="center"/>
    </xf>
    <xf numFmtId="165" fontId="3" fillId="0" borderId="32" xfId="0" applyNumberFormat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2" fillId="0" borderId="64" xfId="0" applyFont="1" applyFill="1" applyBorder="1" applyAlignment="1">
      <alignment horizontal="center"/>
    </xf>
    <xf numFmtId="0" fontId="2" fillId="0" borderId="65" xfId="0" applyFont="1" applyFill="1" applyBorder="1" applyAlignment="1">
      <alignment horizontal="center"/>
    </xf>
    <xf numFmtId="3" fontId="2" fillId="0" borderId="63" xfId="0" applyNumberFormat="1" applyFont="1" applyFill="1" applyBorder="1" applyAlignment="1">
      <alignment horizontal="center" vertical="center"/>
    </xf>
    <xf numFmtId="3" fontId="2" fillId="0" borderId="69" xfId="0" applyNumberFormat="1" applyFont="1" applyFill="1" applyBorder="1" applyAlignment="1">
      <alignment horizontal="center" vertical="center"/>
    </xf>
    <xf numFmtId="3" fontId="2" fillId="0" borderId="96" xfId="0" applyNumberFormat="1" applyFont="1" applyFill="1" applyBorder="1" applyAlignment="1">
      <alignment horizontal="center" vertical="center"/>
    </xf>
    <xf numFmtId="3" fontId="2" fillId="0" borderId="98" xfId="0" applyNumberFormat="1" applyFont="1" applyFill="1" applyBorder="1" applyAlignment="1">
      <alignment horizontal="center" vertical="center"/>
    </xf>
    <xf numFmtId="164" fontId="2" fillId="0" borderId="15" xfId="1" applyNumberFormat="1" applyFont="1" applyFill="1" applyBorder="1" applyAlignment="1">
      <alignment horizontal="center" vertical="center"/>
    </xf>
    <xf numFmtId="3" fontId="2" fillId="0" borderId="21" xfId="0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center" vertical="center"/>
    </xf>
    <xf numFmtId="3" fontId="2" fillId="0" borderId="15" xfId="0" applyNumberFormat="1" applyFont="1" applyFill="1" applyBorder="1" applyAlignment="1">
      <alignment horizontal="center" vertical="center"/>
    </xf>
    <xf numFmtId="0" fontId="2" fillId="0" borderId="66" xfId="0" applyFont="1" applyFill="1" applyBorder="1" applyAlignment="1">
      <alignment horizontal="center"/>
    </xf>
    <xf numFmtId="166" fontId="2" fillId="0" borderId="60" xfId="0" applyNumberFormat="1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166" fontId="2" fillId="0" borderId="61" xfId="0" applyNumberFormat="1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166" fontId="2" fillId="0" borderId="62" xfId="0" applyNumberFormat="1" applyFont="1" applyFill="1" applyBorder="1" applyAlignment="1">
      <alignment horizontal="center"/>
    </xf>
    <xf numFmtId="0" fontId="0" fillId="0" borderId="12" xfId="0" quotePrefix="1" applyFill="1" applyBorder="1" applyAlignment="1">
      <alignment horizontal="center" vertical="center"/>
    </xf>
    <xf numFmtId="0" fontId="0" fillId="0" borderId="0" xfId="0" applyFill="1"/>
    <xf numFmtId="169" fontId="2" fillId="0" borderId="20" xfId="0" applyNumberFormat="1" applyFont="1" applyFill="1" applyBorder="1" applyAlignment="1">
      <alignment horizontal="center" vertical="center"/>
    </xf>
    <xf numFmtId="172" fontId="2" fillId="0" borderId="16" xfId="0" applyNumberFormat="1" applyFont="1" applyFill="1" applyBorder="1" applyAlignment="1">
      <alignment horizontal="center" vertical="center"/>
    </xf>
    <xf numFmtId="172" fontId="2" fillId="0" borderId="12" xfId="0" applyNumberFormat="1" applyFont="1" applyFill="1" applyBorder="1" applyAlignment="1">
      <alignment horizontal="center" vertical="center"/>
    </xf>
    <xf numFmtId="172" fontId="2" fillId="0" borderId="22" xfId="0" applyNumberFormat="1" applyFont="1" applyFill="1" applyBorder="1" applyAlignment="1">
      <alignment horizontal="center" vertical="center"/>
    </xf>
    <xf numFmtId="172" fontId="3" fillId="0" borderId="14" xfId="0" applyNumberFormat="1" applyFont="1" applyFill="1" applyBorder="1" applyAlignment="1">
      <alignment horizontal="center" vertical="center"/>
    </xf>
    <xf numFmtId="172" fontId="3" fillId="0" borderId="26" xfId="0" applyNumberFormat="1" applyFont="1" applyFill="1" applyBorder="1" applyAlignment="1">
      <alignment horizontal="center" vertical="center"/>
    </xf>
    <xf numFmtId="169" fontId="2" fillId="0" borderId="16" xfId="0" applyNumberFormat="1" applyFont="1" applyFill="1" applyBorder="1" applyAlignment="1">
      <alignment horizontal="center" vertical="center"/>
    </xf>
    <xf numFmtId="169" fontId="2" fillId="0" borderId="22" xfId="0" applyNumberFormat="1" applyFont="1" applyFill="1" applyBorder="1" applyAlignment="1">
      <alignment horizontal="center" vertical="center"/>
    </xf>
    <xf numFmtId="169" fontId="2" fillId="0" borderId="24" xfId="0" applyNumberFormat="1" applyFont="1" applyFill="1" applyBorder="1" applyAlignment="1">
      <alignment horizontal="center" vertical="center"/>
    </xf>
    <xf numFmtId="169" fontId="2" fillId="0" borderId="16" xfId="1" applyNumberFormat="1" applyFont="1" applyFill="1" applyBorder="1" applyAlignment="1">
      <alignment horizontal="center" vertical="center"/>
    </xf>
    <xf numFmtId="172" fontId="2" fillId="0" borderId="26" xfId="0" applyNumberFormat="1" applyFont="1" applyFill="1" applyBorder="1" applyAlignment="1">
      <alignment horizontal="center" vertical="center"/>
    </xf>
    <xf numFmtId="172" fontId="2" fillId="0" borderId="20" xfId="0" applyNumberFormat="1" applyFont="1" applyFill="1" applyBorder="1" applyAlignment="1">
      <alignment horizontal="center" vertical="center"/>
    </xf>
    <xf numFmtId="0" fontId="13" fillId="0" borderId="91" xfId="0" applyFont="1" applyFill="1" applyBorder="1" applyAlignment="1">
      <alignment horizontal="center" wrapText="1"/>
    </xf>
    <xf numFmtId="0" fontId="13" fillId="0" borderId="95" xfId="0" applyFont="1" applyFill="1" applyBorder="1" applyAlignment="1">
      <alignment horizontal="center" wrapText="1"/>
    </xf>
    <xf numFmtId="0" fontId="13" fillId="0" borderId="77" xfId="0" applyFont="1" applyFill="1" applyBorder="1" applyAlignment="1">
      <alignment horizontal="center" wrapText="1"/>
    </xf>
    <xf numFmtId="0" fontId="13" fillId="0" borderId="90" xfId="0" applyFont="1" applyFill="1" applyBorder="1" applyAlignment="1">
      <alignment horizontal="center" wrapText="1"/>
    </xf>
    <xf numFmtId="0" fontId="12" fillId="0" borderId="77" xfId="0" applyFont="1" applyFill="1" applyBorder="1" applyAlignment="1">
      <alignment horizontal="center" wrapText="1"/>
    </xf>
    <xf numFmtId="0" fontId="14" fillId="0" borderId="95" xfId="0" applyFont="1" applyFill="1" applyBorder="1" applyAlignment="1">
      <alignment wrapText="1"/>
    </xf>
    <xf numFmtId="0" fontId="12" fillId="0" borderId="16" xfId="0" applyFont="1" applyFill="1" applyBorder="1" applyAlignment="1">
      <alignment horizontal="center" wrapText="1"/>
    </xf>
    <xf numFmtId="0" fontId="2" fillId="0" borderId="17" xfId="1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wrapText="1"/>
    </xf>
    <xf numFmtId="4" fontId="2" fillId="0" borderId="63" xfId="0" applyNumberFormat="1" applyFont="1" applyFill="1" applyBorder="1" applyAlignment="1">
      <alignment horizontal="center" vertical="center"/>
    </xf>
    <xf numFmtId="4" fontId="2" fillId="0" borderId="64" xfId="0" applyNumberFormat="1" applyFont="1" applyFill="1" applyBorder="1" applyAlignment="1">
      <alignment horizontal="center" vertical="center"/>
    </xf>
    <xf numFmtId="3" fontId="2" fillId="0" borderId="64" xfId="0" applyNumberFormat="1" applyFont="1" applyFill="1" applyBorder="1" applyAlignment="1">
      <alignment horizontal="center" vertical="center"/>
    </xf>
    <xf numFmtId="3" fontId="2" fillId="0" borderId="65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 wrapText="1"/>
    </xf>
    <xf numFmtId="168" fontId="2" fillId="0" borderId="14" xfId="1" applyNumberFormat="1" applyFont="1" applyFill="1" applyBorder="1" applyAlignment="1">
      <alignment horizontal="center" vertical="center"/>
    </xf>
    <xf numFmtId="170" fontId="2" fillId="0" borderId="14" xfId="1" applyNumberFormat="1" applyFont="1" applyFill="1" applyBorder="1" applyAlignment="1">
      <alignment horizontal="center" vertical="center"/>
    </xf>
    <xf numFmtId="169" fontId="2" fillId="0" borderId="14" xfId="0" applyNumberFormat="1" applyFont="1" applyFill="1" applyBorder="1" applyAlignment="1">
      <alignment horizontal="center" vertical="center"/>
    </xf>
    <xf numFmtId="165" fontId="2" fillId="0" borderId="24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171" fontId="2" fillId="0" borderId="12" xfId="0" applyNumberFormat="1" applyFont="1" applyFill="1" applyBorder="1" applyAlignment="1">
      <alignment horizontal="center" vertical="center"/>
    </xf>
    <xf numFmtId="171" fontId="3" fillId="0" borderId="14" xfId="0" applyNumberFormat="1" applyFont="1" applyFill="1" applyBorder="1" applyAlignment="1">
      <alignment horizontal="center" vertical="center"/>
    </xf>
    <xf numFmtId="3" fontId="2" fillId="0" borderId="75" xfId="0" applyNumberFormat="1" applyFont="1" applyFill="1" applyBorder="1" applyAlignment="1">
      <alignment horizontal="center" vertical="center"/>
    </xf>
    <xf numFmtId="0" fontId="5" fillId="0" borderId="53" xfId="2" applyFill="1" applyBorder="1" applyAlignment="1">
      <alignment vertical="center"/>
    </xf>
    <xf numFmtId="0" fontId="0" fillId="0" borderId="53" xfId="0" quotePrefix="1" applyFill="1" applyBorder="1" applyAlignment="1">
      <alignment horizontal="center" vertical="center"/>
    </xf>
    <xf numFmtId="3" fontId="2" fillId="0" borderId="113" xfId="0" applyNumberFormat="1" applyFont="1" applyFill="1" applyBorder="1" applyAlignment="1">
      <alignment horizontal="center" vertical="center"/>
    </xf>
    <xf numFmtId="3" fontId="2" fillId="0" borderId="114" xfId="0" applyNumberFormat="1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vertical="center"/>
    </xf>
    <xf numFmtId="164" fontId="2" fillId="0" borderId="40" xfId="1" applyNumberFormat="1" applyFont="1" applyFill="1" applyBorder="1" applyAlignment="1">
      <alignment horizontal="center" vertical="center"/>
    </xf>
    <xf numFmtId="164" fontId="2" fillId="0" borderId="118" xfId="1" applyNumberFormat="1" applyFont="1" applyFill="1" applyBorder="1" applyAlignment="1">
      <alignment horizontal="center" vertical="center"/>
    </xf>
    <xf numFmtId="4" fontId="2" fillId="0" borderId="69" xfId="0" applyNumberFormat="1" applyFont="1" applyFill="1" applyBorder="1" applyAlignment="1">
      <alignment horizontal="center" vertical="center"/>
    </xf>
    <xf numFmtId="4" fontId="2" fillId="0" borderId="96" xfId="0" applyNumberFormat="1" applyFont="1" applyFill="1" applyBorder="1" applyAlignment="1">
      <alignment horizontal="center" vertical="center"/>
    </xf>
    <xf numFmtId="4" fontId="2" fillId="0" borderId="98" xfId="0" applyNumberFormat="1" applyFont="1" applyFill="1" applyBorder="1" applyAlignment="1">
      <alignment horizontal="center" vertical="center"/>
    </xf>
    <xf numFmtId="4" fontId="2" fillId="0" borderId="70" xfId="0" applyNumberFormat="1" applyFont="1" applyFill="1" applyBorder="1" applyAlignment="1">
      <alignment horizontal="center" vertical="center"/>
    </xf>
    <xf numFmtId="3" fontId="2" fillId="0" borderId="70" xfId="0" applyNumberFormat="1" applyFont="1" applyFill="1" applyBorder="1" applyAlignment="1">
      <alignment horizontal="center" vertical="center"/>
    </xf>
    <xf numFmtId="3" fontId="2" fillId="0" borderId="71" xfId="0" applyNumberFormat="1" applyFont="1" applyFill="1" applyBorder="1" applyAlignment="1">
      <alignment horizontal="center" vertical="center"/>
    </xf>
    <xf numFmtId="3" fontId="2" fillId="0" borderId="62" xfId="0" applyNumberFormat="1" applyFont="1" applyFill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center" vertical="center"/>
    </xf>
    <xf numFmtId="4" fontId="2" fillId="0" borderId="100" xfId="0" applyNumberFormat="1" applyFont="1" applyFill="1" applyBorder="1" applyAlignment="1">
      <alignment horizontal="center" vertical="center"/>
    </xf>
    <xf numFmtId="3" fontId="2" fillId="0" borderId="128" xfId="0" applyNumberFormat="1" applyFont="1" applyFill="1" applyBorder="1" applyAlignment="1">
      <alignment horizontal="center" vertical="center"/>
    </xf>
    <xf numFmtId="4" fontId="2" fillId="0" borderId="125" xfId="0" applyNumberFormat="1" applyFont="1" applyFill="1" applyBorder="1" applyAlignment="1">
      <alignment horizontal="center" vertical="center"/>
    </xf>
    <xf numFmtId="4" fontId="2" fillId="0" borderId="129" xfId="0" applyNumberFormat="1" applyFont="1" applyFill="1" applyBorder="1" applyAlignment="1">
      <alignment horizontal="center" vertical="center"/>
    </xf>
    <xf numFmtId="3" fontId="2" fillId="0" borderId="117" xfId="0" applyNumberFormat="1" applyFont="1" applyFill="1" applyBorder="1" applyAlignment="1">
      <alignment horizontal="center" vertical="center"/>
    </xf>
    <xf numFmtId="4" fontId="2" fillId="0" borderId="126" xfId="0" applyNumberFormat="1" applyFont="1" applyFill="1" applyBorder="1" applyAlignment="1">
      <alignment horizontal="center" vertical="center"/>
    </xf>
    <xf numFmtId="3" fontId="2" fillId="0" borderId="126" xfId="0" applyNumberFormat="1" applyFont="1" applyFill="1" applyBorder="1" applyAlignment="1">
      <alignment horizontal="center" vertical="center"/>
    </xf>
    <xf numFmtId="3" fontId="2" fillId="0" borderId="127" xfId="0" applyNumberFormat="1" applyFont="1" applyFill="1" applyBorder="1" applyAlignment="1">
      <alignment horizontal="center" vertical="center"/>
    </xf>
    <xf numFmtId="4" fontId="2" fillId="0" borderId="124" xfId="0" applyNumberFormat="1" applyFont="1" applyFill="1" applyBorder="1" applyAlignment="1">
      <alignment horizontal="center" vertical="center"/>
    </xf>
    <xf numFmtId="165" fontId="2" fillId="0" borderId="116" xfId="0" applyNumberFormat="1" applyFont="1" applyFill="1" applyBorder="1" applyAlignment="1">
      <alignment horizontal="center" vertical="center"/>
    </xf>
    <xf numFmtId="165" fontId="2" fillId="0" borderId="81" xfId="0" applyNumberFormat="1" applyFont="1" applyFill="1" applyBorder="1" applyAlignment="1">
      <alignment horizontal="center" vertical="center"/>
    </xf>
    <xf numFmtId="165" fontId="3" fillId="0" borderId="83" xfId="0" applyNumberFormat="1" applyFont="1" applyFill="1" applyBorder="1" applyAlignment="1">
      <alignment horizontal="center" vertical="center"/>
    </xf>
    <xf numFmtId="3" fontId="2" fillId="0" borderId="116" xfId="0" applyNumberFormat="1" applyFont="1" applyFill="1" applyBorder="1" applyAlignment="1">
      <alignment horizontal="center" vertical="center"/>
    </xf>
    <xf numFmtId="3" fontId="3" fillId="0" borderId="83" xfId="0" applyNumberFormat="1" applyFont="1" applyFill="1" applyBorder="1" applyAlignment="1">
      <alignment horizontal="center" vertical="center"/>
    </xf>
    <xf numFmtId="0" fontId="3" fillId="0" borderId="115" xfId="0" applyFont="1" applyFill="1" applyBorder="1" applyAlignment="1">
      <alignment horizontal="center" vertical="center"/>
    </xf>
    <xf numFmtId="0" fontId="2" fillId="0" borderId="85" xfId="0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center" vertical="center"/>
    </xf>
    <xf numFmtId="164" fontId="2" fillId="0" borderId="85" xfId="1" applyNumberFormat="1" applyFont="1" applyFill="1" applyBorder="1" applyAlignment="1">
      <alignment horizontal="center" vertical="center"/>
    </xf>
    <xf numFmtId="0" fontId="2" fillId="0" borderId="115" xfId="0" applyFont="1" applyFill="1" applyBorder="1" applyAlignment="1">
      <alignment horizontal="center" vertical="center"/>
    </xf>
    <xf numFmtId="0" fontId="2" fillId="0" borderId="124" xfId="0" applyFont="1" applyFill="1" applyBorder="1" applyAlignment="1">
      <alignment horizontal="center" vertical="center"/>
    </xf>
    <xf numFmtId="0" fontId="2" fillId="0" borderId="125" xfId="0" applyFont="1" applyFill="1" applyBorder="1" applyAlignment="1">
      <alignment horizontal="center"/>
    </xf>
    <xf numFmtId="0" fontId="2" fillId="0" borderId="126" xfId="0" applyFont="1" applyFill="1" applyBorder="1" applyAlignment="1">
      <alignment horizontal="center" vertical="center"/>
    </xf>
    <xf numFmtId="0" fontId="2" fillId="0" borderId="127" xfId="0" applyFont="1" applyFill="1" applyBorder="1" applyAlignment="1">
      <alignment horizontal="center" vertical="center"/>
    </xf>
    <xf numFmtId="164" fontId="2" fillId="0" borderId="83" xfId="1" applyNumberFormat="1" applyFont="1" applyFill="1" applyBorder="1" applyAlignment="1">
      <alignment horizontal="center" vertical="center"/>
    </xf>
    <xf numFmtId="3" fontId="2" fillId="0" borderId="83" xfId="0" applyNumberFormat="1" applyFont="1" applyFill="1" applyBorder="1" applyAlignment="1">
      <alignment horizontal="center" vertical="center"/>
    </xf>
    <xf numFmtId="165" fontId="2" fillId="0" borderId="83" xfId="0" applyNumberFormat="1" applyFont="1" applyFill="1" applyBorder="1" applyAlignment="1">
      <alignment horizontal="center" vertical="center"/>
    </xf>
    <xf numFmtId="0" fontId="2" fillId="0" borderId="85" xfId="1" applyNumberFormat="1" applyFont="1" applyFill="1" applyBorder="1" applyAlignment="1">
      <alignment horizontal="center" vertical="center"/>
    </xf>
    <xf numFmtId="3" fontId="2" fillId="0" borderId="119" xfId="0" applyNumberFormat="1" applyFont="1" applyFill="1" applyBorder="1" applyAlignment="1">
      <alignment horizontal="center" vertical="center"/>
    </xf>
    <xf numFmtId="3" fontId="2" fillId="0" borderId="120" xfId="0" applyNumberFormat="1" applyFont="1" applyFill="1" applyBorder="1" applyAlignment="1">
      <alignment horizontal="center" vertical="center"/>
    </xf>
    <xf numFmtId="4" fontId="2" fillId="0" borderId="78" xfId="0" applyNumberFormat="1" applyFont="1" applyFill="1" applyBorder="1" applyAlignment="1">
      <alignment horizontal="center" vertical="center"/>
    </xf>
    <xf numFmtId="3" fontId="2" fillId="0" borderId="99" xfId="0" applyNumberFormat="1" applyFont="1" applyFill="1" applyBorder="1" applyAlignment="1">
      <alignment horizontal="center" vertical="center"/>
    </xf>
    <xf numFmtId="4" fontId="2" fillId="0" borderId="82" xfId="0" applyNumberFormat="1" applyFont="1" applyFill="1" applyBorder="1" applyAlignment="1">
      <alignment horizontal="center" vertical="center"/>
    </xf>
    <xf numFmtId="4" fontId="2" fillId="0" borderId="120" xfId="0" applyNumberFormat="1" applyFont="1" applyFill="1" applyBorder="1" applyAlignment="1">
      <alignment horizontal="center" vertical="center"/>
    </xf>
    <xf numFmtId="165" fontId="2" fillId="0" borderId="99" xfId="0" applyNumberFormat="1" applyFont="1" applyFill="1" applyBorder="1" applyAlignment="1">
      <alignment horizontal="center" vertical="center"/>
    </xf>
    <xf numFmtId="165" fontId="2" fillId="0" borderId="82" xfId="0" applyNumberFormat="1" applyFont="1" applyFill="1" applyBorder="1" applyAlignment="1">
      <alignment horizontal="center" vertical="center"/>
    </xf>
    <xf numFmtId="165" fontId="3" fillId="0" borderId="78" xfId="0" applyNumberFormat="1" applyFont="1" applyFill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0" borderId="82" xfId="0" applyFont="1" applyFill="1" applyBorder="1" applyAlignment="1">
      <alignment horizontal="center" vertical="center"/>
    </xf>
    <xf numFmtId="0" fontId="2" fillId="0" borderId="89" xfId="0" applyFont="1" applyFill="1" applyBorder="1" applyAlignment="1">
      <alignment horizontal="center" vertical="center"/>
    </xf>
    <xf numFmtId="0" fontId="2" fillId="0" borderId="88" xfId="1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120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4" fontId="2" fillId="0" borderId="61" xfId="0" applyNumberFormat="1" applyFont="1" applyFill="1" applyBorder="1" applyAlignment="1">
      <alignment horizontal="center" vertical="center"/>
    </xf>
    <xf numFmtId="3" fontId="2" fillId="0" borderId="61" xfId="0" applyNumberFormat="1" applyFont="1" applyFill="1" applyBorder="1" applyAlignment="1">
      <alignment horizontal="center" vertical="center"/>
    </xf>
    <xf numFmtId="3" fontId="3" fillId="0" borderId="32" xfId="0" applyNumberFormat="1" applyFont="1" applyFill="1" applyBorder="1" applyAlignment="1">
      <alignment horizontal="center" vertical="center"/>
    </xf>
    <xf numFmtId="0" fontId="2" fillId="0" borderId="126" xfId="0" applyFont="1" applyFill="1" applyBorder="1" applyAlignment="1">
      <alignment horizontal="center"/>
    </xf>
    <xf numFmtId="0" fontId="2" fillId="0" borderId="127" xfId="0" applyFont="1" applyFill="1" applyBorder="1" applyAlignment="1">
      <alignment horizontal="center"/>
    </xf>
    <xf numFmtId="3" fontId="2" fillId="0" borderId="124" xfId="0" applyNumberFormat="1" applyFont="1" applyFill="1" applyBorder="1" applyAlignment="1">
      <alignment horizontal="center" vertical="center"/>
    </xf>
    <xf numFmtId="4" fontId="2" fillId="0" borderId="66" xfId="0" applyNumberFormat="1" applyFont="1" applyFill="1" applyBorder="1" applyAlignment="1">
      <alignment horizontal="center" vertical="center"/>
    </xf>
    <xf numFmtId="4" fontId="2" fillId="0" borderId="67" xfId="0" applyNumberFormat="1" applyFont="1" applyFill="1" applyBorder="1" applyAlignment="1">
      <alignment horizontal="center" vertical="center"/>
    </xf>
    <xf numFmtId="3" fontId="2" fillId="0" borderId="67" xfId="0" applyNumberFormat="1" applyFont="1" applyFill="1" applyBorder="1" applyAlignment="1">
      <alignment horizontal="center" vertical="center"/>
    </xf>
    <xf numFmtId="3" fontId="2" fillId="0" borderId="68" xfId="0" applyNumberFormat="1" applyFont="1" applyFill="1" applyBorder="1" applyAlignment="1">
      <alignment horizontal="center" vertical="center"/>
    </xf>
    <xf numFmtId="3" fontId="2" fillId="0" borderId="4" xfId="0" applyNumberFormat="1" applyFont="1" applyFill="1" applyBorder="1" applyAlignment="1">
      <alignment horizontal="center" vertical="center"/>
    </xf>
    <xf numFmtId="3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10" fontId="2" fillId="0" borderId="81" xfId="1" applyNumberFormat="1" applyFont="1" applyFill="1" applyBorder="1" applyAlignment="1">
      <alignment horizontal="center" vertical="center"/>
    </xf>
    <xf numFmtId="0" fontId="13" fillId="0" borderId="133" xfId="0" applyFont="1" applyFill="1" applyBorder="1" applyAlignment="1">
      <alignment horizontal="center" wrapText="1"/>
    </xf>
    <xf numFmtId="0" fontId="14" fillId="0" borderId="136" xfId="0" applyFont="1" applyFill="1" applyBorder="1" applyAlignment="1">
      <alignment wrapText="1"/>
    </xf>
    <xf numFmtId="0" fontId="13" fillId="0" borderId="63" xfId="0" applyFont="1" applyFill="1" applyBorder="1" applyAlignment="1">
      <alignment horizontal="center" wrapText="1"/>
    </xf>
    <xf numFmtId="0" fontId="13" fillId="0" borderId="64" xfId="0" applyFont="1" applyFill="1" applyBorder="1" applyAlignment="1">
      <alignment horizontal="center" wrapText="1"/>
    </xf>
    <xf numFmtId="3" fontId="13" fillId="0" borderId="64" xfId="0" applyNumberFormat="1" applyFont="1" applyFill="1" applyBorder="1" applyAlignment="1">
      <alignment horizontal="center" wrapText="1"/>
    </xf>
    <xf numFmtId="0" fontId="13" fillId="0" borderId="65" xfId="0" applyFont="1" applyFill="1" applyBorder="1" applyAlignment="1">
      <alignment horizontal="center" wrapText="1"/>
    </xf>
    <xf numFmtId="0" fontId="13" fillId="0" borderId="96" xfId="0" applyFont="1" applyFill="1" applyBorder="1" applyAlignment="1">
      <alignment horizontal="center" wrapText="1"/>
    </xf>
    <xf numFmtId="0" fontId="13" fillId="0" borderId="134" xfId="0" applyFont="1" applyFill="1" applyBorder="1" applyAlignment="1">
      <alignment horizontal="center" wrapText="1"/>
    </xf>
    <xf numFmtId="3" fontId="13" fillId="0" borderId="134" xfId="0" applyNumberFormat="1" applyFont="1" applyFill="1" applyBorder="1" applyAlignment="1">
      <alignment horizontal="center" wrapText="1"/>
    </xf>
    <xf numFmtId="3" fontId="13" fillId="0" borderId="96" xfId="0" applyNumberFormat="1" applyFont="1" applyFill="1" applyBorder="1" applyAlignment="1">
      <alignment horizontal="center" wrapText="1"/>
    </xf>
    <xf numFmtId="3" fontId="13" fillId="0" borderId="65" xfId="0" applyNumberFormat="1" applyFont="1" applyFill="1" applyBorder="1" applyAlignment="1">
      <alignment horizontal="center" wrapText="1"/>
    </xf>
    <xf numFmtId="0" fontId="13" fillId="0" borderId="137" xfId="0" applyFont="1" applyFill="1" applyBorder="1" applyAlignment="1">
      <alignment horizontal="center" wrapText="1"/>
    </xf>
    <xf numFmtId="3" fontId="13" fillId="0" borderId="137" xfId="0" applyNumberFormat="1" applyFont="1" applyFill="1" applyBorder="1" applyAlignment="1">
      <alignment horizontal="center" wrapText="1"/>
    </xf>
    <xf numFmtId="4" fontId="13" fillId="0" borderId="96" xfId="0" applyNumberFormat="1" applyFont="1" applyFill="1" applyBorder="1" applyAlignment="1">
      <alignment horizontal="center" wrapText="1"/>
    </xf>
    <xf numFmtId="0" fontId="14" fillId="0" borderId="64" xfId="0" applyFont="1" applyFill="1" applyBorder="1" applyAlignment="1">
      <alignment wrapText="1"/>
    </xf>
    <xf numFmtId="3" fontId="13" fillId="0" borderId="63" xfId="0" applyNumberFormat="1" applyFont="1" applyFill="1" applyBorder="1" applyAlignment="1">
      <alignment horizontal="center" wrapText="1"/>
    </xf>
    <xf numFmtId="3" fontId="3" fillId="0" borderId="65" xfId="0" applyNumberFormat="1" applyFont="1" applyFill="1" applyBorder="1" applyAlignment="1">
      <alignment horizontal="center" vertical="center"/>
    </xf>
    <xf numFmtId="2" fontId="14" fillId="0" borderId="64" xfId="0" applyNumberFormat="1" applyFont="1" applyFill="1" applyBorder="1" applyAlignment="1">
      <alignment wrapText="1"/>
    </xf>
    <xf numFmtId="0" fontId="14" fillId="0" borderId="96" xfId="0" applyFont="1" applyFill="1" applyBorder="1" applyAlignment="1">
      <alignment wrapText="1"/>
    </xf>
    <xf numFmtId="0" fontId="2" fillId="0" borderId="67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3" fontId="3" fillId="0" borderId="118" xfId="0" applyNumberFormat="1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164" fontId="2" fillId="0" borderId="93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16" fillId="0" borderId="135" xfId="0" applyNumberFormat="1" applyFont="1" applyFill="1" applyBorder="1" applyAlignment="1">
      <alignment horizontal="center" wrapText="1"/>
    </xf>
    <xf numFmtId="3" fontId="16" fillId="0" borderId="18" xfId="0" applyNumberFormat="1" applyFont="1" applyFill="1" applyBorder="1" applyAlignment="1">
      <alignment horizontal="center" wrapText="1"/>
    </xf>
    <xf numFmtId="10" fontId="16" fillId="0" borderId="90" xfId="0" applyNumberFormat="1" applyFont="1" applyFill="1" applyBorder="1" applyAlignment="1">
      <alignment horizontal="center" wrapText="1"/>
    </xf>
    <xf numFmtId="10" fontId="16" fillId="0" borderId="65" xfId="0" applyNumberFormat="1" applyFont="1" applyFill="1" applyBorder="1" applyAlignment="1">
      <alignment horizontal="center" wrapText="1"/>
    </xf>
    <xf numFmtId="0" fontId="16" fillId="0" borderId="63" xfId="0" applyFont="1" applyFill="1" applyBorder="1" applyAlignment="1">
      <alignment horizontal="center" wrapText="1"/>
    </xf>
    <xf numFmtId="3" fontId="16" fillId="0" borderId="17" xfId="0" applyNumberFormat="1" applyFont="1" applyFill="1" applyBorder="1" applyAlignment="1">
      <alignment horizontal="center" vertical="center"/>
    </xf>
    <xf numFmtId="3" fontId="16" fillId="0" borderId="64" xfId="0" applyNumberFormat="1" applyFont="1" applyFill="1" applyBorder="1" applyAlignment="1">
      <alignment horizontal="center" wrapText="1"/>
    </xf>
    <xf numFmtId="3" fontId="16" fillId="0" borderId="13" xfId="0" applyNumberFormat="1" applyFont="1" applyFill="1" applyBorder="1" applyAlignment="1">
      <alignment horizontal="center" vertical="center"/>
    </xf>
    <xf numFmtId="2" fontId="2" fillId="0" borderId="81" xfId="1" applyNumberFormat="1" applyFont="1" applyFill="1" applyBorder="1" applyAlignment="1">
      <alignment horizontal="center" vertical="center"/>
    </xf>
    <xf numFmtId="4" fontId="16" fillId="0" borderId="135" xfId="0" applyNumberFormat="1" applyFont="1" applyFill="1" applyBorder="1" applyAlignment="1">
      <alignment horizontal="center" wrapText="1"/>
    </xf>
    <xf numFmtId="164" fontId="2" fillId="0" borderId="87" xfId="1" applyNumberFormat="1" applyFont="1" applyFill="1" applyBorder="1" applyAlignment="1">
      <alignment horizontal="center" vertical="center"/>
    </xf>
    <xf numFmtId="164" fontId="2" fillId="0" borderId="77" xfId="1" applyNumberFormat="1" applyFont="1" applyFill="1" applyBorder="1" applyAlignment="1">
      <alignment horizontal="center" vertical="center"/>
    </xf>
    <xf numFmtId="166" fontId="2" fillId="0" borderId="102" xfId="0" applyNumberFormat="1" applyFont="1" applyFill="1" applyBorder="1" applyAlignment="1">
      <alignment horizontal="center"/>
    </xf>
    <xf numFmtId="166" fontId="2" fillId="0" borderId="103" xfId="0" applyNumberFormat="1" applyFont="1" applyFill="1" applyBorder="1" applyAlignment="1">
      <alignment horizontal="center"/>
    </xf>
    <xf numFmtId="166" fontId="2" fillId="0" borderId="104" xfId="0" applyNumberFormat="1" applyFont="1" applyFill="1" applyBorder="1" applyAlignment="1">
      <alignment horizontal="center"/>
    </xf>
    <xf numFmtId="4" fontId="2" fillId="0" borderId="116" xfId="0" applyNumberFormat="1" applyFont="1" applyFill="1" applyBorder="1" applyAlignment="1">
      <alignment horizontal="center" vertical="center"/>
    </xf>
    <xf numFmtId="4" fontId="2" fillId="0" borderId="31" xfId="0" applyNumberFormat="1" applyFont="1" applyFill="1" applyBorder="1" applyAlignment="1">
      <alignment horizontal="center" vertical="center"/>
    </xf>
    <xf numFmtId="0" fontId="5" fillId="0" borderId="56" xfId="2" applyFill="1" applyBorder="1" applyAlignment="1">
      <alignment vertical="center"/>
    </xf>
    <xf numFmtId="0" fontId="9" fillId="0" borderId="0" xfId="0" applyFont="1" applyFill="1"/>
    <xf numFmtId="0" fontId="7" fillId="0" borderId="0" xfId="0" applyFont="1" applyFill="1" applyAlignment="1">
      <alignment horizontal="center" vertical="center"/>
    </xf>
    <xf numFmtId="0" fontId="3" fillId="0" borderId="27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8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1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vertical="center" wrapText="1"/>
    </xf>
    <xf numFmtId="0" fontId="2" fillId="0" borderId="117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39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40" xfId="0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3" fontId="2" fillId="0" borderId="6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3" fontId="2" fillId="0" borderId="100" xfId="0" applyNumberFormat="1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164" fontId="2" fillId="0" borderId="140" xfId="1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3" fontId="2" fillId="0" borderId="43" xfId="0" applyNumberFormat="1" applyFont="1" applyFill="1" applyBorder="1" applyAlignment="1">
      <alignment horizontal="center" vertical="center"/>
    </xf>
    <xf numFmtId="4" fontId="2" fillId="0" borderId="62" xfId="0" applyNumberFormat="1" applyFont="1" applyFill="1" applyBorder="1" applyAlignment="1">
      <alignment horizontal="center" vertical="center"/>
    </xf>
    <xf numFmtId="4" fontId="2" fillId="0" borderId="40" xfId="0" applyNumberFormat="1" applyFont="1" applyFill="1" applyBorder="1" applyAlignment="1">
      <alignment horizontal="center" vertical="center"/>
    </xf>
    <xf numFmtId="3" fontId="2" fillId="0" borderId="76" xfId="0" applyNumberFormat="1" applyFont="1" applyFill="1" applyBorder="1" applyAlignment="1">
      <alignment horizontal="center" vertical="center"/>
    </xf>
    <xf numFmtId="10" fontId="2" fillId="0" borderId="78" xfId="1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3" fontId="2" fillId="0" borderId="12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 wrapText="1"/>
    </xf>
    <xf numFmtId="4" fontId="2" fillId="0" borderId="121" xfId="0" applyNumberFormat="1" applyFont="1" applyFill="1" applyBorder="1" applyAlignment="1">
      <alignment horizontal="center" vertical="center"/>
    </xf>
    <xf numFmtId="4" fontId="2" fillId="0" borderId="76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0" borderId="41" xfId="0" applyNumberFormat="1" applyFont="1" applyFill="1" applyBorder="1" applyAlignment="1">
      <alignment horizontal="center" vertical="center"/>
    </xf>
    <xf numFmtId="0" fontId="2" fillId="0" borderId="57" xfId="0" applyFont="1" applyFill="1" applyBorder="1" applyAlignment="1">
      <alignment vertical="center" wrapText="1"/>
    </xf>
    <xf numFmtId="4" fontId="2" fillId="0" borderId="72" xfId="0" applyNumberFormat="1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vertical="center" wrapText="1"/>
    </xf>
    <xf numFmtId="4" fontId="2" fillId="0" borderId="122" xfId="0" applyNumberFormat="1" applyFont="1" applyFill="1" applyBorder="1" applyAlignment="1">
      <alignment horizontal="center" vertical="center"/>
    </xf>
    <xf numFmtId="3" fontId="2" fillId="0" borderId="123" xfId="0" applyNumberFormat="1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vertical="center" wrapText="1"/>
    </xf>
    <xf numFmtId="3" fontId="2" fillId="0" borderId="74" xfId="0" applyNumberFormat="1" applyFont="1" applyFill="1" applyBorder="1" applyAlignment="1">
      <alignment horizontal="center" vertical="center"/>
    </xf>
    <xf numFmtId="4" fontId="2" fillId="0" borderId="102" xfId="0" applyNumberFormat="1" applyFont="1" applyFill="1" applyBorder="1" applyAlignment="1">
      <alignment horizontal="center" vertical="center"/>
    </xf>
    <xf numFmtId="4" fontId="2" fillId="0" borderId="103" xfId="0" applyNumberFormat="1" applyFont="1" applyFill="1" applyBorder="1" applyAlignment="1">
      <alignment horizontal="center" vertical="center"/>
    </xf>
    <xf numFmtId="4" fontId="2" fillId="0" borderId="73" xfId="0" applyNumberFormat="1" applyFont="1" applyFill="1" applyBorder="1" applyAlignment="1">
      <alignment horizontal="center" vertical="center"/>
    </xf>
    <xf numFmtId="3" fontId="2" fillId="0" borderId="103" xfId="0" applyNumberFormat="1" applyFont="1" applyFill="1" applyBorder="1" applyAlignment="1">
      <alignment horizontal="center" vertical="center"/>
    </xf>
    <xf numFmtId="3" fontId="2" fillId="0" borderId="73" xfId="0" applyNumberFormat="1" applyFont="1" applyFill="1" applyBorder="1" applyAlignment="1">
      <alignment horizontal="center" vertical="center"/>
    </xf>
    <xf numFmtId="3" fontId="2" fillId="0" borderId="44" xfId="0" applyNumberFormat="1" applyFont="1" applyFill="1" applyBorder="1" applyAlignment="1">
      <alignment horizontal="center" vertical="center"/>
    </xf>
    <xf numFmtId="4" fontId="2" fillId="0" borderId="6" xfId="0" applyNumberFormat="1" applyFont="1" applyFill="1" applyBorder="1" applyAlignment="1">
      <alignment horizontal="center" vertical="center"/>
    </xf>
    <xf numFmtId="4" fontId="2" fillId="0" borderId="4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 wrapText="1"/>
    </xf>
    <xf numFmtId="3" fontId="2" fillId="0" borderId="39" xfId="0" applyNumberFormat="1" applyFont="1" applyFill="1" applyBorder="1" applyAlignment="1">
      <alignment horizontal="center" vertical="center"/>
    </xf>
    <xf numFmtId="3" fontId="3" fillId="0" borderId="40" xfId="0" applyNumberFormat="1" applyFont="1" applyFill="1" applyBorder="1" applyAlignment="1">
      <alignment horizontal="center" vertical="center"/>
    </xf>
    <xf numFmtId="3" fontId="3" fillId="0" borderId="62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3" fontId="2" fillId="0" borderId="4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167" fontId="2" fillId="0" borderId="8" xfId="3" applyNumberFormat="1" applyFont="1" applyFill="1" applyBorder="1" applyAlignment="1">
      <alignment horizontal="center" vertical="center"/>
    </xf>
    <xf numFmtId="167" fontId="2" fillId="0" borderId="0" xfId="3" applyNumberFormat="1" applyFont="1" applyFill="1" applyAlignment="1">
      <alignment horizontal="center" vertical="center"/>
    </xf>
    <xf numFmtId="164" fontId="2" fillId="0" borderId="4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29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2" fillId="0" borderId="57" xfId="0" applyFont="1" applyFill="1" applyBorder="1"/>
    <xf numFmtId="9" fontId="2" fillId="0" borderId="60" xfId="0" applyNumberFormat="1" applyFont="1" applyFill="1" applyBorder="1" applyAlignment="1">
      <alignment horizontal="center" vertical="center"/>
    </xf>
    <xf numFmtId="9" fontId="2" fillId="0" borderId="57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9" fontId="2" fillId="0" borderId="61" xfId="0" applyNumberFormat="1" applyFont="1" applyFill="1" applyBorder="1" applyAlignment="1">
      <alignment horizontal="center" vertical="center"/>
    </xf>
    <xf numFmtId="9" fontId="2" fillId="0" borderId="58" xfId="0" applyNumberFormat="1" applyFont="1" applyFill="1" applyBorder="1" applyAlignment="1">
      <alignment horizontal="center" vertical="center"/>
    </xf>
    <xf numFmtId="9" fontId="2" fillId="0" borderId="62" xfId="0" applyNumberFormat="1" applyFont="1" applyFill="1" applyBorder="1" applyAlignment="1">
      <alignment horizontal="center" vertical="center"/>
    </xf>
    <xf numFmtId="9" fontId="2" fillId="0" borderId="59" xfId="1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3" fillId="0" borderId="101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vertical="center"/>
    </xf>
    <xf numFmtId="3" fontId="2" fillId="0" borderId="6" xfId="0" applyNumberFormat="1" applyFont="1" applyFill="1" applyBorder="1" applyAlignment="1">
      <alignment horizontal="center" vertical="center"/>
    </xf>
    <xf numFmtId="4" fontId="2" fillId="0" borderId="57" xfId="0" applyNumberFormat="1" applyFont="1" applyFill="1" applyBorder="1" applyAlignment="1">
      <alignment horizontal="center" vertical="center"/>
    </xf>
    <xf numFmtId="4" fontId="2" fillId="0" borderId="58" xfId="0" applyNumberFormat="1" applyFont="1" applyFill="1" applyBorder="1" applyAlignment="1">
      <alignment horizontal="center" vertical="center"/>
    </xf>
    <xf numFmtId="3" fontId="2" fillId="0" borderId="58" xfId="0" applyNumberFormat="1" applyFont="1" applyFill="1" applyBorder="1" applyAlignment="1">
      <alignment horizontal="center" vertical="center"/>
    </xf>
    <xf numFmtId="3" fontId="2" fillId="0" borderId="59" xfId="0" applyNumberFormat="1" applyFont="1" applyFill="1" applyBorder="1" applyAlignment="1">
      <alignment horizontal="center" vertical="center"/>
    </xf>
    <xf numFmtId="3" fontId="3" fillId="0" borderId="78" xfId="0" applyNumberFormat="1" applyFont="1" applyFill="1" applyBorder="1" applyAlignment="1">
      <alignment horizontal="center" vertical="center"/>
    </xf>
    <xf numFmtId="3" fontId="2" fillId="0" borderId="2" xfId="0" applyNumberFormat="1" applyFont="1" applyFill="1" applyBorder="1" applyAlignment="1">
      <alignment horizontal="center" vertical="center"/>
    </xf>
    <xf numFmtId="164" fontId="2" fillId="0" borderId="88" xfId="1" applyNumberFormat="1" applyFont="1" applyFill="1" applyBorder="1" applyAlignment="1">
      <alignment horizontal="center" vertical="center"/>
    </xf>
    <xf numFmtId="9" fontId="2" fillId="0" borderId="57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0" borderId="59" xfId="0" applyNumberFormat="1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vertical="center"/>
    </xf>
    <xf numFmtId="0" fontId="2" fillId="0" borderId="0" xfId="0" applyFont="1" applyFill="1" applyBorder="1"/>
    <xf numFmtId="0" fontId="3" fillId="0" borderId="38" xfId="0" applyFont="1" applyFill="1" applyBorder="1" applyAlignment="1">
      <alignment horizontal="center" vertical="center"/>
    </xf>
    <xf numFmtId="0" fontId="2" fillId="0" borderId="138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vertical="center"/>
    </xf>
    <xf numFmtId="3" fontId="2" fillId="0" borderId="42" xfId="0" applyNumberFormat="1" applyFont="1" applyFill="1" applyBorder="1" applyAlignment="1">
      <alignment horizontal="center" vertical="center"/>
    </xf>
    <xf numFmtId="165" fontId="2" fillId="0" borderId="40" xfId="0" applyNumberFormat="1" applyFont="1" applyFill="1" applyBorder="1" applyAlignment="1">
      <alignment horizontal="center" vertical="center"/>
    </xf>
    <xf numFmtId="3" fontId="2" fillId="0" borderId="139" xfId="0" applyNumberFormat="1" applyFont="1" applyFill="1" applyBorder="1" applyAlignment="1">
      <alignment horizontal="center" vertical="center"/>
    </xf>
    <xf numFmtId="3" fontId="3" fillId="0" borderId="111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108" xfId="0" applyNumberFormat="1" applyFont="1" applyFill="1" applyBorder="1" applyAlignment="1">
      <alignment horizontal="center" vertical="center"/>
    </xf>
    <xf numFmtId="0" fontId="2" fillId="0" borderId="80" xfId="0" applyFont="1" applyFill="1" applyBorder="1" applyAlignment="1">
      <alignment horizontal="center" vertical="center"/>
    </xf>
    <xf numFmtId="9" fontId="2" fillId="0" borderId="60" xfId="0" applyNumberFormat="1" applyFont="1" applyFill="1" applyBorder="1" applyAlignment="1">
      <alignment horizontal="center"/>
    </xf>
    <xf numFmtId="0" fontId="3" fillId="0" borderId="76" xfId="0" applyFont="1" applyFill="1" applyBorder="1" applyAlignment="1">
      <alignment horizontal="center" vertical="center"/>
    </xf>
    <xf numFmtId="0" fontId="2" fillId="0" borderId="99" xfId="0" applyFont="1" applyFill="1" applyBorder="1" applyAlignment="1">
      <alignment horizontal="center" vertical="center"/>
    </xf>
    <xf numFmtId="0" fontId="2" fillId="0" borderId="94" xfId="0" applyFont="1" applyFill="1" applyBorder="1" applyAlignment="1">
      <alignment horizontal="center" vertical="center"/>
    </xf>
    <xf numFmtId="4" fontId="2" fillId="0" borderId="50" xfId="0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9" fontId="2" fillId="0" borderId="72" xfId="0" applyNumberFormat="1" applyFont="1" applyFill="1" applyBorder="1" applyAlignment="1">
      <alignment horizontal="center"/>
    </xf>
    <xf numFmtId="9" fontId="2" fillId="0" borderId="61" xfId="0" applyNumberFormat="1" applyFont="1" applyFill="1" applyBorder="1" applyAlignment="1">
      <alignment horizontal="center"/>
    </xf>
    <xf numFmtId="9" fontId="2" fillId="0" borderId="73" xfId="0" applyNumberFormat="1" applyFont="1" applyFill="1" applyBorder="1" applyAlignment="1">
      <alignment horizontal="center"/>
    </xf>
    <xf numFmtId="9" fontId="2" fillId="0" borderId="62" xfId="0" applyNumberFormat="1" applyFont="1" applyFill="1" applyBorder="1" applyAlignment="1">
      <alignment horizontal="center"/>
    </xf>
    <xf numFmtId="9" fontId="2" fillId="0" borderId="74" xfId="0" applyNumberFormat="1" applyFont="1" applyFill="1" applyBorder="1" applyAlignment="1">
      <alignment horizontal="center"/>
    </xf>
    <xf numFmtId="0" fontId="2" fillId="0" borderId="92" xfId="0" applyFont="1" applyFill="1" applyBorder="1" applyAlignment="1">
      <alignment horizontal="center" vertical="center"/>
    </xf>
    <xf numFmtId="0" fontId="2" fillId="0" borderId="102" xfId="0" applyFont="1" applyFill="1" applyBorder="1" applyAlignment="1">
      <alignment vertical="center" wrapText="1"/>
    </xf>
    <xf numFmtId="0" fontId="2" fillId="0" borderId="103" xfId="0" applyFont="1" applyFill="1" applyBorder="1" applyAlignment="1">
      <alignment vertical="center" wrapText="1"/>
    </xf>
    <xf numFmtId="0" fontId="2" fillId="0" borderId="104" xfId="0" applyFont="1" applyFill="1" applyBorder="1" applyAlignment="1">
      <alignment vertical="center" wrapText="1"/>
    </xf>
    <xf numFmtId="9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/>
    <xf numFmtId="0" fontId="2" fillId="0" borderId="106" xfId="0" applyFont="1" applyFill="1" applyBorder="1" applyAlignment="1">
      <alignment vertical="center" wrapText="1"/>
    </xf>
    <xf numFmtId="9" fontId="2" fillId="0" borderId="102" xfId="0" applyNumberFormat="1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9" fontId="2" fillId="0" borderId="103" xfId="0" applyNumberFormat="1" applyFont="1" applyFill="1" applyBorder="1" applyAlignment="1">
      <alignment horizontal="center"/>
    </xf>
    <xf numFmtId="0" fontId="2" fillId="0" borderId="71" xfId="0" applyFont="1" applyFill="1" applyBorder="1" applyAlignment="1">
      <alignment horizontal="center"/>
    </xf>
    <xf numFmtId="9" fontId="2" fillId="0" borderId="104" xfId="0" applyNumberFormat="1" applyFont="1" applyFill="1" applyBorder="1" applyAlignment="1">
      <alignment horizontal="center"/>
    </xf>
    <xf numFmtId="3" fontId="2" fillId="0" borderId="40" xfId="0" applyNumberFormat="1" applyFont="1" applyFill="1" applyBorder="1" applyAlignment="1">
      <alignment horizontal="center" vertical="center"/>
    </xf>
    <xf numFmtId="3" fontId="2" fillId="0" borderId="104" xfId="0" applyNumberFormat="1" applyFont="1" applyFill="1" applyBorder="1" applyAlignment="1">
      <alignment horizontal="center" vertical="center"/>
    </xf>
    <xf numFmtId="3" fontId="2" fillId="0" borderId="105" xfId="0" applyNumberFormat="1" applyFont="1" applyFill="1" applyBorder="1" applyAlignment="1">
      <alignment horizontal="center" vertical="center"/>
    </xf>
    <xf numFmtId="3" fontId="2" fillId="0" borderId="106" xfId="0" applyNumberFormat="1" applyFont="1" applyFill="1" applyBorder="1" applyAlignment="1">
      <alignment horizontal="center" vertical="center"/>
    </xf>
    <xf numFmtId="3" fontId="3" fillId="0" borderId="107" xfId="0" applyNumberFormat="1" applyFont="1" applyFill="1" applyBorder="1" applyAlignment="1">
      <alignment horizontal="center" vertical="center"/>
    </xf>
    <xf numFmtId="3" fontId="3" fillId="0" borderId="109" xfId="0" applyNumberFormat="1" applyFont="1" applyFill="1" applyBorder="1" applyAlignment="1">
      <alignment horizontal="center" vertical="center"/>
    </xf>
    <xf numFmtId="9" fontId="2" fillId="0" borderId="103" xfId="0" applyNumberFormat="1" applyFont="1" applyFill="1" applyBorder="1" applyAlignment="1">
      <alignment horizontal="center" vertical="center"/>
    </xf>
    <xf numFmtId="9" fontId="2" fillId="0" borderId="104" xfId="0" applyNumberFormat="1" applyFont="1" applyFill="1" applyBorder="1" applyAlignment="1">
      <alignment horizontal="center" vertical="center"/>
    </xf>
    <xf numFmtId="3" fontId="2" fillId="0" borderId="78" xfId="0" applyNumberFormat="1" applyFont="1" applyFill="1" applyBorder="1" applyAlignment="1">
      <alignment horizontal="center" vertical="center"/>
    </xf>
    <xf numFmtId="3" fontId="2" fillId="0" borderId="66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3" fontId="3" fillId="0" borderId="29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" fontId="3" fillId="0" borderId="77" xfId="0" applyNumberFormat="1" applyFont="1" applyFill="1" applyBorder="1" applyAlignment="1">
      <alignment horizontal="center" vertical="center"/>
    </xf>
    <xf numFmtId="0" fontId="2" fillId="0" borderId="132" xfId="0" applyFont="1" applyFill="1" applyBorder="1" applyAlignment="1">
      <alignment horizontal="center" vertical="center"/>
    </xf>
    <xf numFmtId="0" fontId="2" fillId="0" borderId="102" xfId="0" applyFont="1" applyFill="1" applyBorder="1" applyAlignment="1">
      <alignment horizontal="center"/>
    </xf>
    <xf numFmtId="0" fontId="2" fillId="0" borderId="103" xfId="0" applyFont="1" applyFill="1" applyBorder="1" applyAlignment="1">
      <alignment horizontal="center" vertical="center"/>
    </xf>
    <xf numFmtId="0" fontId="2" fillId="0" borderId="10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16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3" fillId="0" borderId="115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87" xfId="0" applyFont="1" applyFill="1" applyBorder="1" applyAlignment="1">
      <alignment vertical="center" wrapText="1"/>
    </xf>
    <xf numFmtId="0" fontId="2" fillId="0" borderId="84" xfId="0" applyFont="1" applyFill="1" applyBorder="1" applyAlignment="1">
      <alignment vertical="center" wrapText="1"/>
    </xf>
    <xf numFmtId="0" fontId="2" fillId="0" borderId="130" xfId="0" applyFont="1" applyFill="1" applyBorder="1" applyAlignment="1">
      <alignment vertical="center" wrapText="1"/>
    </xf>
    <xf numFmtId="0" fontId="2" fillId="0" borderId="105" xfId="0" applyFont="1" applyFill="1" applyBorder="1" applyAlignment="1">
      <alignment vertical="center" wrapText="1"/>
    </xf>
    <xf numFmtId="0" fontId="2" fillId="0" borderId="131" xfId="0" applyFont="1" applyFill="1" applyBorder="1" applyAlignment="1">
      <alignment vertical="center" wrapText="1"/>
    </xf>
    <xf numFmtId="0" fontId="2" fillId="0" borderId="132" xfId="0" applyFont="1" applyFill="1" applyBorder="1" applyAlignment="1">
      <alignment vertical="center" wrapText="1"/>
    </xf>
    <xf numFmtId="0" fontId="3" fillId="0" borderId="87" xfId="0" applyFont="1" applyFill="1" applyBorder="1" applyAlignment="1">
      <alignment vertical="center" wrapText="1"/>
    </xf>
    <xf numFmtId="0" fontId="3" fillId="0" borderId="28" xfId="0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 wrapText="1"/>
    </xf>
    <xf numFmtId="3" fontId="2" fillId="0" borderId="101" xfId="0" applyNumberFormat="1" applyFont="1" applyFill="1" applyBorder="1" applyAlignment="1">
      <alignment horizontal="center" vertical="center"/>
    </xf>
    <xf numFmtId="0" fontId="2" fillId="0" borderId="102" xfId="0" applyFont="1" applyFill="1" applyBorder="1"/>
    <xf numFmtId="0" fontId="15" fillId="0" borderId="26" xfId="0" applyFont="1" applyFill="1" applyBorder="1" applyAlignment="1">
      <alignment horizontal="center" wrapText="1"/>
    </xf>
    <xf numFmtId="0" fontId="13" fillId="0" borderId="16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vertical="center"/>
    </xf>
    <xf numFmtId="164" fontId="2" fillId="0" borderId="111" xfId="1" applyNumberFormat="1" applyFont="1" applyFill="1" applyBorder="1" applyAlignment="1">
      <alignment horizontal="center" vertical="center"/>
    </xf>
    <xf numFmtId="3" fontId="3" fillId="0" borderId="101" xfId="0" applyNumberFormat="1" applyFont="1" applyFill="1" applyBorder="1" applyAlignment="1">
      <alignment horizontal="center" vertical="center"/>
    </xf>
    <xf numFmtId="3" fontId="2" fillId="0" borderId="112" xfId="0" applyNumberFormat="1" applyFont="1" applyFill="1" applyBorder="1" applyAlignment="1">
      <alignment horizontal="center" vertical="center"/>
    </xf>
    <xf numFmtId="3" fontId="2" fillId="0" borderId="110" xfId="0" applyNumberFormat="1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4" fontId="2" fillId="0" borderId="39" xfId="0" applyNumberFormat="1" applyFont="1" applyFill="1" applyBorder="1" applyAlignment="1">
      <alignment horizontal="center" vertical="center"/>
    </xf>
    <xf numFmtId="4" fontId="11" fillId="0" borderId="44" xfId="0" applyNumberFormat="1" applyFont="1" applyFill="1" applyBorder="1" applyAlignment="1">
      <alignment horizontal="center" vertical="center"/>
    </xf>
    <xf numFmtId="3" fontId="2" fillId="0" borderId="51" xfId="0" applyNumberFormat="1" applyFont="1" applyFill="1" applyBorder="1" applyAlignment="1">
      <alignment horizontal="center" vertical="center"/>
    </xf>
    <xf numFmtId="3" fontId="2" fillId="0" borderId="111" xfId="0" applyNumberFormat="1" applyFont="1" applyFill="1" applyBorder="1" applyAlignment="1">
      <alignment horizontal="center" vertical="center"/>
    </xf>
    <xf numFmtId="0" fontId="2" fillId="0" borderId="41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7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82" xfId="1" applyNumberFormat="1" applyFont="1" applyFill="1" applyBorder="1" applyAlignment="1">
      <alignment horizontal="center" vertical="center"/>
    </xf>
    <xf numFmtId="164" fontId="2" fillId="0" borderId="7" xfId="1" applyNumberFormat="1" applyFont="1" applyFill="1" applyBorder="1" applyAlignment="1">
      <alignment horizontal="center" vertical="center"/>
    </xf>
    <xf numFmtId="164" fontId="2" fillId="0" borderId="92" xfId="1" applyNumberFormat="1" applyFont="1" applyFill="1" applyBorder="1" applyAlignment="1">
      <alignment horizontal="center" vertical="center"/>
    </xf>
    <xf numFmtId="164" fontId="2" fillId="0" borderId="46" xfId="1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5" fillId="0" borderId="27" xfId="2" applyBorder="1" applyAlignment="1">
      <alignment horizontal="center" vertical="center"/>
    </xf>
    <xf numFmtId="0" fontId="5" fillId="0" borderId="54" xfId="2" applyBorder="1" applyAlignment="1">
      <alignment horizontal="center" vertical="center"/>
    </xf>
    <xf numFmtId="0" fontId="5" fillId="2" borderId="27" xfId="2" applyFill="1" applyBorder="1" applyAlignment="1">
      <alignment horizontal="center" vertical="center"/>
    </xf>
    <xf numFmtId="0" fontId="5" fillId="2" borderId="54" xfId="2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 vertical="center"/>
    </xf>
    <xf numFmtId="0" fontId="5" fillId="0" borderId="27" xfId="2" applyFill="1" applyBorder="1" applyAlignment="1">
      <alignment horizontal="center" vertical="center"/>
    </xf>
    <xf numFmtId="0" fontId="5" fillId="0" borderId="54" xfId="2" applyFill="1" applyBorder="1" applyAlignment="1">
      <alignment horizontal="center" vertical="center"/>
    </xf>
    <xf numFmtId="0" fontId="8" fillId="0" borderId="27" xfId="2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8" fillId="2" borderId="54" xfId="2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0" borderId="58" xfId="0" applyFont="1" applyFill="1" applyBorder="1" applyAlignment="1">
      <alignment horizontal="center" vertical="center" wrapText="1"/>
    </xf>
    <xf numFmtId="0" fontId="2" fillId="0" borderId="59" xfId="0" applyFont="1" applyFill="1" applyBorder="1" applyAlignment="1">
      <alignment horizontal="center" vertical="center" wrapText="1"/>
    </xf>
  </cellXfs>
  <cellStyles count="4">
    <cellStyle name="Hipervínculo" xfId="2" builtinId="8"/>
    <cellStyle name="Millares" xfId="3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85725</xdr:rowOff>
    </xdr:from>
    <xdr:to>
      <xdr:col>2</xdr:col>
      <xdr:colOff>2133600</xdr:colOff>
      <xdr:row>2</xdr:row>
      <xdr:rowOff>68925</xdr:rowOff>
    </xdr:to>
    <xdr:sp macro="" textlink="">
      <xdr:nvSpPr>
        <xdr:cNvPr id="3" name="2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2574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85725</xdr:rowOff>
    </xdr:from>
    <xdr:to>
      <xdr:col>2</xdr:col>
      <xdr:colOff>2066925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21907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85725</xdr:rowOff>
    </xdr:from>
    <xdr:to>
      <xdr:col>2</xdr:col>
      <xdr:colOff>2152650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22764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2</xdr:col>
      <xdr:colOff>2085975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22098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85725</xdr:rowOff>
    </xdr:from>
    <xdr:to>
      <xdr:col>2</xdr:col>
      <xdr:colOff>2066925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21907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85725</xdr:rowOff>
    </xdr:from>
    <xdr:to>
      <xdr:col>2</xdr:col>
      <xdr:colOff>2009775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21336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76200</xdr:rowOff>
    </xdr:from>
    <xdr:to>
      <xdr:col>2</xdr:col>
      <xdr:colOff>2181225</xdr:colOff>
      <xdr:row>2</xdr:row>
      <xdr:rowOff>59400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2305050" y="76200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85725</xdr:rowOff>
    </xdr:from>
    <xdr:to>
      <xdr:col>2</xdr:col>
      <xdr:colOff>2171700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22955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85725</xdr:rowOff>
    </xdr:from>
    <xdr:to>
      <xdr:col>2</xdr:col>
      <xdr:colOff>2143125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22669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85725</xdr:rowOff>
    </xdr:from>
    <xdr:to>
      <xdr:col>2</xdr:col>
      <xdr:colOff>2133600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22574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85725</xdr:rowOff>
    </xdr:from>
    <xdr:to>
      <xdr:col>2</xdr:col>
      <xdr:colOff>2047875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21717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85725</xdr:rowOff>
    </xdr:from>
    <xdr:to>
      <xdr:col>2</xdr:col>
      <xdr:colOff>2171700</xdr:colOff>
      <xdr:row>2</xdr:row>
      <xdr:rowOff>68925</xdr:rowOff>
    </xdr:to>
    <xdr:sp macro="" textlink="">
      <xdr:nvSpPr>
        <xdr:cNvPr id="3" name="2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955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85725</xdr:rowOff>
    </xdr:from>
    <xdr:to>
      <xdr:col>2</xdr:col>
      <xdr:colOff>1828800</xdr:colOff>
      <xdr:row>2</xdr:row>
      <xdr:rowOff>78450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733550" y="85725"/>
          <a:ext cx="1685925" cy="307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85725</xdr:rowOff>
    </xdr:from>
    <xdr:to>
      <xdr:col>2</xdr:col>
      <xdr:colOff>2028825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21526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22383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85725</xdr:rowOff>
    </xdr:from>
    <xdr:to>
      <xdr:col>2</xdr:col>
      <xdr:colOff>2200275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23241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85725</xdr:rowOff>
    </xdr:from>
    <xdr:to>
      <xdr:col>2</xdr:col>
      <xdr:colOff>2066925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21907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22383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85725</xdr:rowOff>
    </xdr:from>
    <xdr:to>
      <xdr:col>2</xdr:col>
      <xdr:colOff>2047875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21717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22383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85725</xdr:rowOff>
    </xdr:from>
    <xdr:to>
      <xdr:col>2</xdr:col>
      <xdr:colOff>2133600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22574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85725</xdr:rowOff>
    </xdr:from>
    <xdr:to>
      <xdr:col>2</xdr:col>
      <xdr:colOff>2047875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21717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85725</xdr:rowOff>
    </xdr:from>
    <xdr:to>
      <xdr:col>2</xdr:col>
      <xdr:colOff>2238375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3622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22383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0</xdr:row>
      <xdr:rowOff>85725</xdr:rowOff>
    </xdr:from>
    <xdr:to>
      <xdr:col>2</xdr:col>
      <xdr:colOff>2057400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218122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22383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  <xdr:twoCellAnchor>
    <xdr:from>
      <xdr:col>2</xdr:col>
      <xdr:colOff>428625</xdr:colOff>
      <xdr:row>0</xdr:row>
      <xdr:rowOff>85725</xdr:rowOff>
    </xdr:from>
    <xdr:to>
      <xdr:col>2</xdr:col>
      <xdr:colOff>2114550</xdr:colOff>
      <xdr:row>2</xdr:row>
      <xdr:rowOff>68925</xdr:rowOff>
    </xdr:to>
    <xdr:sp macro="" textlink="">
      <xdr:nvSpPr>
        <xdr:cNvPr id="3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/>
      </xdr:nvSpPr>
      <xdr:spPr>
        <a:xfrm>
          <a:off x="2238375" y="85725"/>
          <a:ext cx="1685925" cy="297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85725</xdr:rowOff>
    </xdr:from>
    <xdr:to>
      <xdr:col>2</xdr:col>
      <xdr:colOff>2143125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2669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85725</xdr:rowOff>
    </xdr:from>
    <xdr:to>
      <xdr:col>2</xdr:col>
      <xdr:colOff>2238375</xdr:colOff>
      <xdr:row>2</xdr:row>
      <xdr:rowOff>68925</xdr:rowOff>
    </xdr:to>
    <xdr:sp macro="" textlink="">
      <xdr:nvSpPr>
        <xdr:cNvPr id="3" name="2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23622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0</xdr:row>
      <xdr:rowOff>95250</xdr:rowOff>
    </xdr:from>
    <xdr:to>
      <xdr:col>2</xdr:col>
      <xdr:colOff>2076450</xdr:colOff>
      <xdr:row>2</xdr:row>
      <xdr:rowOff>78450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200275" y="95250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85725</xdr:rowOff>
    </xdr:from>
    <xdr:to>
      <xdr:col>2</xdr:col>
      <xdr:colOff>2105025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22885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85725</xdr:rowOff>
    </xdr:from>
    <xdr:to>
      <xdr:col>2</xdr:col>
      <xdr:colOff>2152650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276475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2</xdr:col>
      <xdr:colOff>2085975</xdr:colOff>
      <xdr:row>2</xdr:row>
      <xdr:rowOff>68925</xdr:rowOff>
    </xdr:to>
    <xdr:sp macro="" textlink="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209800" y="85725"/>
          <a:ext cx="1685925" cy="28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100" b="1">
              <a:solidFill>
                <a:srgbClr val="FFFF00"/>
              </a:solidFill>
            </a:rPr>
            <a:t>REGRESAR AL ÍNDICE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avilaa/Desktop/Sectur/Estadisticas/Base%20de%20datos%20Subse/PUEBLOS_M&#193;GICOS_AGRUPADA_ENTIDAD_FEDERATI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Ags"/>
      <sheetName val="B.C."/>
      <sheetName val="B.C.S."/>
      <sheetName val="Camp"/>
      <sheetName val="Coah"/>
      <sheetName val="Col"/>
      <sheetName val="Chis"/>
      <sheetName val="Chih"/>
      <sheetName val="Dgo"/>
      <sheetName val="Gto"/>
      <sheetName val="Gro"/>
      <sheetName val="Hgo"/>
      <sheetName val="Jal"/>
      <sheetName val="Mex"/>
      <sheetName val="Mich"/>
      <sheetName val="Mor"/>
      <sheetName val="Nay"/>
      <sheetName val="NL"/>
      <sheetName val="Oax"/>
      <sheetName val="Pue"/>
      <sheetName val="Qro"/>
      <sheetName val="QRoo"/>
      <sheetName val="SLP"/>
      <sheetName val="Sin"/>
      <sheetName val="Son"/>
      <sheetName val="Tab"/>
      <sheetName val="Tam"/>
      <sheetName val="Tlax"/>
      <sheetName val="Ver"/>
      <sheetName val="Yuc"/>
      <sheetName val="Zac"/>
      <sheetName val="Nac"/>
    </sheetNames>
    <sheetDataSet>
      <sheetData sheetId="0" refreshError="1"/>
      <sheetData sheetId="1">
        <row r="20">
          <cell r="G20">
            <v>355</v>
          </cell>
          <cell r="H20">
            <v>3135</v>
          </cell>
        </row>
        <row r="21">
          <cell r="G21">
            <v>29186</v>
          </cell>
        </row>
        <row r="25">
          <cell r="G25">
            <v>75822</v>
          </cell>
          <cell r="H25">
            <v>456838</v>
          </cell>
        </row>
        <row r="26">
          <cell r="G26">
            <v>60348</v>
          </cell>
          <cell r="H26">
            <v>400355</v>
          </cell>
        </row>
        <row r="27">
          <cell r="G27">
            <v>1.9189187443357865</v>
          </cell>
          <cell r="H27">
            <v>1.9238326730999999</v>
          </cell>
        </row>
        <row r="28">
          <cell r="G28">
            <v>1.7163840572040632</v>
          </cell>
          <cell r="H28">
            <v>1.7591382708000001</v>
          </cell>
        </row>
        <row r="31">
          <cell r="G31">
            <v>9422</v>
          </cell>
          <cell r="H31">
            <v>45121</v>
          </cell>
        </row>
        <row r="32">
          <cell r="G32">
            <v>4181</v>
          </cell>
          <cell r="H32">
            <v>25531</v>
          </cell>
        </row>
        <row r="33">
          <cell r="G33">
            <v>3.4198332855991613</v>
          </cell>
          <cell r="H33">
            <v>3.4170964894</v>
          </cell>
        </row>
        <row r="34">
          <cell r="G34">
            <v>3.2997516651167182</v>
          </cell>
          <cell r="H34">
            <v>3.3757456886999999</v>
          </cell>
        </row>
        <row r="37">
          <cell r="G37">
            <v>66399</v>
          </cell>
          <cell r="H37">
            <v>411717</v>
          </cell>
        </row>
        <row r="38">
          <cell r="G38">
            <v>56166</v>
          </cell>
          <cell r="H38">
            <v>374824</v>
          </cell>
        </row>
        <row r="39">
          <cell r="G39">
            <v>1.7057542949499631</v>
          </cell>
          <cell r="H39">
            <v>1.7601177498</v>
          </cell>
        </row>
        <row r="40">
          <cell r="G40">
            <v>1.5984900384382652</v>
          </cell>
          <cell r="H40">
            <v>1.6490111190000001</v>
          </cell>
        </row>
        <row r="43">
          <cell r="G43">
            <v>25169</v>
          </cell>
          <cell r="H43">
            <v>314041</v>
          </cell>
        </row>
        <row r="44">
          <cell r="G44">
            <v>30050</v>
          </cell>
          <cell r="H44">
            <v>360702</v>
          </cell>
        </row>
        <row r="45">
          <cell r="G45">
            <v>1.67823984069764</v>
          </cell>
          <cell r="H45">
            <v>1.705165627</v>
          </cell>
        </row>
        <row r="46">
          <cell r="G46">
            <v>1.5682335480877405</v>
          </cell>
          <cell r="H46">
            <v>1.5835888624000001</v>
          </cell>
        </row>
        <row r="57">
          <cell r="G57">
            <v>28605</v>
          </cell>
          <cell r="H57">
            <v>206604</v>
          </cell>
        </row>
        <row r="58">
          <cell r="G58">
            <v>22838</v>
          </cell>
          <cell r="H58">
            <v>177588</v>
          </cell>
        </row>
        <row r="59">
          <cell r="G59">
            <v>2.3964473004927638</v>
          </cell>
          <cell r="H59">
            <v>2.2635146453999999</v>
          </cell>
        </row>
        <row r="60">
          <cell r="G60">
            <v>2.2224516195114283</v>
          </cell>
          <cell r="H60">
            <v>2.1230842679999999</v>
          </cell>
        </row>
        <row r="63">
          <cell r="G63">
            <v>17866</v>
          </cell>
          <cell r="H63">
            <v>235960</v>
          </cell>
        </row>
        <row r="64">
          <cell r="G64">
            <v>8459</v>
          </cell>
          <cell r="H64">
            <v>176930</v>
          </cell>
        </row>
        <row r="65">
          <cell r="G65">
            <v>2.4300644782958583</v>
          </cell>
          <cell r="H65">
            <v>2.3445622514000002</v>
          </cell>
        </row>
        <row r="66">
          <cell r="G66">
            <v>2.4653829174312918</v>
          </cell>
          <cell r="H66">
            <v>2.3866060076000002</v>
          </cell>
        </row>
        <row r="69">
          <cell r="G69">
            <v>89534</v>
          </cell>
          <cell r="H69">
            <v>590190</v>
          </cell>
        </row>
        <row r="70">
          <cell r="G70">
            <v>77583</v>
          </cell>
          <cell r="H70">
            <v>554716</v>
          </cell>
        </row>
        <row r="71">
          <cell r="G71">
            <v>1.9267768517003272</v>
          </cell>
          <cell r="H71">
            <v>2.0109183085</v>
          </cell>
        </row>
        <row r="72">
          <cell r="G72">
            <v>1.7205445444215062</v>
          </cell>
          <cell r="H72">
            <v>1.8507776369</v>
          </cell>
        </row>
        <row r="75">
          <cell r="G75">
            <v>11747</v>
          </cell>
          <cell r="H75">
            <v>82377</v>
          </cell>
        </row>
        <row r="76">
          <cell r="G76">
            <v>6973</v>
          </cell>
          <cell r="H76">
            <v>62619</v>
          </cell>
        </row>
        <row r="77">
          <cell r="G77">
            <v>3.0196993460508561</v>
          </cell>
          <cell r="H77">
            <v>2.8195700138999999</v>
          </cell>
        </row>
        <row r="78">
          <cell r="G78">
            <v>2.7705219768395097</v>
          </cell>
          <cell r="H78">
            <v>2.5739784803000001</v>
          </cell>
        </row>
        <row r="81">
          <cell r="G81">
            <v>11293</v>
          </cell>
          <cell r="H81">
            <v>57023</v>
          </cell>
        </row>
        <row r="82">
          <cell r="G82">
            <v>12387</v>
          </cell>
          <cell r="H82">
            <v>60601</v>
          </cell>
        </row>
        <row r="83">
          <cell r="G83">
            <v>3.0235585100741966</v>
          </cell>
          <cell r="H83">
            <v>2.9180226445000002</v>
          </cell>
        </row>
        <row r="84">
          <cell r="G84">
            <v>2.6268060553789132</v>
          </cell>
          <cell r="H84">
            <v>2.7722134051</v>
          </cell>
        </row>
        <row r="87">
          <cell r="G87">
            <v>28683</v>
          </cell>
          <cell r="H87">
            <v>242185</v>
          </cell>
        </row>
        <row r="88">
          <cell r="G88">
            <v>22474</v>
          </cell>
          <cell r="H88">
            <v>243039</v>
          </cell>
        </row>
        <row r="89">
          <cell r="G89">
            <v>2.6064446151194365</v>
          </cell>
          <cell r="H89">
            <v>2.3719156253999998</v>
          </cell>
        </row>
        <row r="90">
          <cell r="G90">
            <v>2.3743012432951232</v>
          </cell>
          <cell r="H90">
            <v>2.0460442810999999</v>
          </cell>
        </row>
        <row r="93">
          <cell r="G93">
            <v>100991</v>
          </cell>
          <cell r="H93">
            <v>770878</v>
          </cell>
        </row>
        <row r="94">
          <cell r="G94">
            <v>90399</v>
          </cell>
          <cell r="H94">
            <v>761058</v>
          </cell>
        </row>
        <row r="95">
          <cell r="G95">
            <v>1.8588725855600221</v>
          </cell>
          <cell r="H95">
            <v>1.8347129309000001</v>
          </cell>
        </row>
        <row r="96">
          <cell r="G96">
            <v>1.6671969498836934</v>
          </cell>
          <cell r="H96">
            <v>1.6759493703999999</v>
          </cell>
        </row>
        <row r="99">
          <cell r="G99">
            <v>19993</v>
          </cell>
          <cell r="H99">
            <v>147205</v>
          </cell>
        </row>
        <row r="100">
          <cell r="G100">
            <v>13004</v>
          </cell>
          <cell r="H100">
            <v>110121</v>
          </cell>
        </row>
        <row r="101">
          <cell r="G101">
            <v>3.3215939756955835</v>
          </cell>
          <cell r="H101">
            <v>3.2892392912999999</v>
          </cell>
        </row>
        <row r="102">
          <cell r="G102">
            <v>3.2342249697263923</v>
          </cell>
          <cell r="H102">
            <v>3.2654647256999998</v>
          </cell>
        </row>
        <row r="105">
          <cell r="G105">
            <v>80738</v>
          </cell>
          <cell r="H105">
            <v>553706</v>
          </cell>
        </row>
        <row r="106">
          <cell r="G106">
            <v>67660</v>
          </cell>
          <cell r="H106">
            <v>534941</v>
          </cell>
        </row>
        <row r="107">
          <cell r="G107">
            <v>1.8021158517551763</v>
          </cell>
          <cell r="H107">
            <v>1.5872928254000001</v>
          </cell>
        </row>
        <row r="108">
          <cell r="G108">
            <v>1.5308978231170514</v>
          </cell>
          <cell r="H108">
            <v>1.3165716250999999</v>
          </cell>
        </row>
        <row r="111">
          <cell r="G111">
            <v>38535</v>
          </cell>
          <cell r="H111">
            <v>177895</v>
          </cell>
        </row>
        <row r="112">
          <cell r="G112">
            <v>27987</v>
          </cell>
          <cell r="H112">
            <v>160009</v>
          </cell>
        </row>
        <row r="113">
          <cell r="G113">
            <v>1.9773368461814609</v>
          </cell>
          <cell r="H113">
            <v>1.9233617638</v>
          </cell>
        </row>
        <row r="114">
          <cell r="G114">
            <v>1.6524250954944579</v>
          </cell>
          <cell r="H114">
            <v>1.5805574038000001</v>
          </cell>
        </row>
        <row r="153">
          <cell r="G153">
            <v>107</v>
          </cell>
          <cell r="H153">
            <v>2313</v>
          </cell>
        </row>
        <row r="154">
          <cell r="G154">
            <v>31</v>
          </cell>
          <cell r="H154">
            <v>305</v>
          </cell>
        </row>
        <row r="155">
          <cell r="H155">
            <v>279</v>
          </cell>
        </row>
        <row r="156">
          <cell r="H156">
            <v>577</v>
          </cell>
        </row>
        <row r="158">
          <cell r="H158">
            <v>562</v>
          </cell>
        </row>
        <row r="159">
          <cell r="G159">
            <v>15</v>
          </cell>
          <cell r="H159">
            <v>33</v>
          </cell>
        </row>
        <row r="160">
          <cell r="H160">
            <v>299</v>
          </cell>
        </row>
        <row r="161">
          <cell r="G161">
            <v>21</v>
          </cell>
          <cell r="H161">
            <v>1464</v>
          </cell>
        </row>
        <row r="162">
          <cell r="H162">
            <v>56</v>
          </cell>
        </row>
        <row r="163">
          <cell r="H163">
            <v>31</v>
          </cell>
        </row>
        <row r="164">
          <cell r="H164">
            <v>170</v>
          </cell>
        </row>
        <row r="165">
          <cell r="G165">
            <v>35</v>
          </cell>
          <cell r="H165">
            <v>735</v>
          </cell>
        </row>
        <row r="167">
          <cell r="H167">
            <v>220</v>
          </cell>
        </row>
        <row r="168">
          <cell r="H168">
            <v>90</v>
          </cell>
        </row>
        <row r="169">
          <cell r="H169">
            <v>228</v>
          </cell>
        </row>
        <row r="170">
          <cell r="H170">
            <v>10</v>
          </cell>
        </row>
        <row r="171">
          <cell r="H171">
            <v>9</v>
          </cell>
        </row>
        <row r="172">
          <cell r="H172">
            <v>0</v>
          </cell>
        </row>
        <row r="173">
          <cell r="H173">
            <v>70</v>
          </cell>
        </row>
        <row r="175">
          <cell r="G175">
            <v>46</v>
          </cell>
          <cell r="H175">
            <v>566</v>
          </cell>
        </row>
        <row r="176">
          <cell r="H176">
            <v>20</v>
          </cell>
        </row>
        <row r="179">
          <cell r="H179">
            <v>106</v>
          </cell>
        </row>
        <row r="181">
          <cell r="H181">
            <v>3</v>
          </cell>
        </row>
        <row r="186">
          <cell r="H186">
            <v>2</v>
          </cell>
        </row>
        <row r="192">
          <cell r="H192">
            <v>1</v>
          </cell>
        </row>
        <row r="199">
          <cell r="H199">
            <v>28</v>
          </cell>
        </row>
      </sheetData>
      <sheetData sheetId="2">
        <row r="20">
          <cell r="D20">
            <v>445</v>
          </cell>
          <cell r="E20">
            <v>8321</v>
          </cell>
        </row>
        <row r="21">
          <cell r="D21">
            <v>64764</v>
          </cell>
        </row>
        <row r="25">
          <cell r="D25">
            <v>26633</v>
          </cell>
          <cell r="E25">
            <v>1019795</v>
          </cell>
        </row>
        <row r="26">
          <cell r="D26">
            <v>29534</v>
          </cell>
          <cell r="E26">
            <v>1021966</v>
          </cell>
        </row>
        <row r="27">
          <cell r="D27">
            <v>1.9627374492</v>
          </cell>
          <cell r="E27">
            <v>2.1100584813999999</v>
          </cell>
        </row>
        <row r="28">
          <cell r="D28">
            <v>1.8460524151</v>
          </cell>
          <cell r="E28">
            <v>1.9136581209000001</v>
          </cell>
        </row>
        <row r="31">
          <cell r="D31">
            <v>2335</v>
          </cell>
          <cell r="E31">
            <v>109129</v>
          </cell>
        </row>
        <row r="32">
          <cell r="D32">
            <v>1932</v>
          </cell>
          <cell r="E32">
            <v>73527</v>
          </cell>
        </row>
        <row r="33">
          <cell r="D33">
            <v>3.4064120645</v>
          </cell>
          <cell r="E33">
            <v>3.5419937637999999</v>
          </cell>
        </row>
        <row r="34">
          <cell r="D34">
            <v>3.3338443372</v>
          </cell>
          <cell r="E34">
            <v>3.47593613</v>
          </cell>
        </row>
        <row r="37">
          <cell r="D37">
            <v>24298</v>
          </cell>
          <cell r="E37">
            <v>910666</v>
          </cell>
        </row>
        <row r="38">
          <cell r="D38">
            <v>27602</v>
          </cell>
          <cell r="E38">
            <v>948439</v>
          </cell>
        </row>
        <row r="39">
          <cell r="D39">
            <v>1.8237423218</v>
          </cell>
          <cell r="E39">
            <v>1.9384099899</v>
          </cell>
        </row>
        <row r="40">
          <cell r="D40">
            <v>1.7417397652</v>
          </cell>
          <cell r="E40">
            <v>1.7925042013000001</v>
          </cell>
        </row>
        <row r="43">
          <cell r="D43">
            <v>33833</v>
          </cell>
          <cell r="E43">
            <v>1225831</v>
          </cell>
        </row>
        <row r="44">
          <cell r="D44">
            <v>41536</v>
          </cell>
          <cell r="E44">
            <v>1181379</v>
          </cell>
        </row>
        <row r="45">
          <cell r="D45">
            <v>1.7528456875</v>
          </cell>
          <cell r="E45">
            <v>1.8294870743</v>
          </cell>
        </row>
        <row r="46">
          <cell r="D46">
            <v>1.6721138280000001</v>
          </cell>
          <cell r="E46">
            <v>1.7191657955999999</v>
          </cell>
        </row>
        <row r="57">
          <cell r="D57">
            <v>14670</v>
          </cell>
          <cell r="E57">
            <v>547199</v>
          </cell>
        </row>
        <row r="58">
          <cell r="D58">
            <v>15471</v>
          </cell>
          <cell r="E58">
            <v>464938</v>
          </cell>
        </row>
        <row r="59">
          <cell r="D59">
            <v>2.2774937034999998</v>
          </cell>
          <cell r="E59">
            <v>2.5283355933</v>
          </cell>
        </row>
        <row r="60">
          <cell r="D60">
            <v>2.1943634088000001</v>
          </cell>
          <cell r="E60">
            <v>2.4080997382999998</v>
          </cell>
        </row>
        <row r="63">
          <cell r="D63">
            <v>22485</v>
          </cell>
          <cell r="E63">
            <v>1014490</v>
          </cell>
        </row>
        <row r="64">
          <cell r="D64">
            <v>12700</v>
          </cell>
          <cell r="E64">
            <v>627659</v>
          </cell>
        </row>
        <row r="65">
          <cell r="D65">
            <v>2.4251161139000001</v>
          </cell>
          <cell r="E65">
            <v>2.4848743243999998</v>
          </cell>
        </row>
        <row r="66">
          <cell r="D66">
            <v>2.5264743905999998</v>
          </cell>
          <cell r="E66">
            <v>2.4809857779</v>
          </cell>
        </row>
        <row r="69">
          <cell r="D69">
            <v>44770</v>
          </cell>
          <cell r="E69">
            <v>1768262</v>
          </cell>
        </row>
        <row r="70">
          <cell r="D70">
            <v>49185</v>
          </cell>
          <cell r="E70">
            <v>1630148</v>
          </cell>
        </row>
        <row r="71">
          <cell r="D71">
            <v>2.0377918099999999</v>
          </cell>
          <cell r="E71">
            <v>2.1342068131</v>
          </cell>
        </row>
        <row r="72">
          <cell r="D72">
            <v>1.9126251299999999</v>
          </cell>
          <cell r="E72">
            <v>1.9848745080000001</v>
          </cell>
        </row>
        <row r="75">
          <cell r="D75">
            <v>8452</v>
          </cell>
          <cell r="E75">
            <v>320664</v>
          </cell>
        </row>
        <row r="76">
          <cell r="D76">
            <v>12935</v>
          </cell>
          <cell r="E76">
            <v>323911</v>
          </cell>
        </row>
        <row r="77">
          <cell r="D77">
            <v>2.5156960050000001</v>
          </cell>
          <cell r="E77">
            <v>2.9050828272999998</v>
          </cell>
        </row>
        <row r="78">
          <cell r="D78">
            <v>2.4560814055</v>
          </cell>
          <cell r="E78">
            <v>2.6342723545000002</v>
          </cell>
        </row>
        <row r="81">
          <cell r="D81">
            <v>10812</v>
          </cell>
          <cell r="E81">
            <v>214366</v>
          </cell>
        </row>
        <row r="82">
          <cell r="D82">
            <v>18985</v>
          </cell>
          <cell r="E82">
            <v>425310</v>
          </cell>
        </row>
        <row r="83">
          <cell r="D83">
            <v>2.5802028930000001</v>
          </cell>
          <cell r="E83">
            <v>3.0942742629</v>
          </cell>
        </row>
        <row r="84">
          <cell r="D84">
            <v>2.4179436410999999</v>
          </cell>
          <cell r="E84">
            <v>2.6965987597000001</v>
          </cell>
        </row>
        <row r="87">
          <cell r="D87">
            <v>10380</v>
          </cell>
          <cell r="E87">
            <v>529389</v>
          </cell>
        </row>
        <row r="88">
          <cell r="D88">
            <v>14702</v>
          </cell>
          <cell r="E88">
            <v>514735</v>
          </cell>
        </row>
        <row r="89">
          <cell r="D89">
            <v>2.5292399908999998</v>
          </cell>
          <cell r="E89">
            <v>2.7411911605000001</v>
          </cell>
        </row>
        <row r="90">
          <cell r="D90">
            <v>2.3649769661</v>
          </cell>
          <cell r="E90">
            <v>2.3152175587000001</v>
          </cell>
        </row>
        <row r="93">
          <cell r="D93">
            <v>60466</v>
          </cell>
          <cell r="E93">
            <v>2245626</v>
          </cell>
        </row>
        <row r="94">
          <cell r="D94">
            <v>71070</v>
          </cell>
          <cell r="E94">
            <v>2203346</v>
          </cell>
        </row>
        <row r="95">
          <cell r="D95">
            <v>1.8451318471</v>
          </cell>
          <cell r="E95">
            <v>1.9568574642000001</v>
          </cell>
        </row>
        <row r="96">
          <cell r="D96">
            <v>1.7444517642999999</v>
          </cell>
          <cell r="E96">
            <v>1.8093857294</v>
          </cell>
        </row>
        <row r="99">
          <cell r="D99">
            <v>11829</v>
          </cell>
          <cell r="E99">
            <v>517045</v>
          </cell>
        </row>
        <row r="100">
          <cell r="D100">
            <v>13018</v>
          </cell>
          <cell r="E100">
            <v>428839</v>
          </cell>
        </row>
        <row r="101">
          <cell r="D101">
            <v>3.3304479070999999</v>
          </cell>
          <cell r="E101">
            <v>3.4285503716000001</v>
          </cell>
        </row>
        <row r="102">
          <cell r="D102">
            <v>3.2993595083999998</v>
          </cell>
          <cell r="E102">
            <v>3.3604759763000001</v>
          </cell>
        </row>
        <row r="105">
          <cell r="D105">
            <v>32960</v>
          </cell>
          <cell r="E105">
            <v>1225218</v>
          </cell>
        </row>
        <row r="106">
          <cell r="D106">
            <v>37447</v>
          </cell>
          <cell r="E106">
            <v>1298385</v>
          </cell>
        </row>
        <row r="107">
          <cell r="D107">
            <v>1.5860118481000001</v>
          </cell>
          <cell r="E107">
            <v>1.7562747327999999</v>
          </cell>
        </row>
        <row r="108">
          <cell r="D108">
            <v>1.4559335259999999</v>
          </cell>
          <cell r="E108">
            <v>1.5062509702</v>
          </cell>
        </row>
        <row r="111">
          <cell r="D111">
            <v>8389</v>
          </cell>
          <cell r="E111">
            <v>316711</v>
          </cell>
        </row>
        <row r="112">
          <cell r="D112">
            <v>9507</v>
          </cell>
          <cell r="E112">
            <v>326960</v>
          </cell>
        </row>
        <row r="113">
          <cell r="D113">
            <v>1.8927743942999999</v>
          </cell>
          <cell r="E113">
            <v>2.1012136006</v>
          </cell>
        </row>
        <row r="114">
          <cell r="D114">
            <v>1.6876035946000001</v>
          </cell>
          <cell r="E114">
            <v>1.7702170787</v>
          </cell>
        </row>
        <row r="153">
          <cell r="D153">
            <v>130</v>
          </cell>
          <cell r="E153">
            <v>7857</v>
          </cell>
        </row>
        <row r="154">
          <cell r="D154">
            <v>30</v>
          </cell>
          <cell r="E154">
            <v>1301</v>
          </cell>
        </row>
        <row r="155">
          <cell r="D155">
            <v>349</v>
          </cell>
          <cell r="E155">
            <v>40355</v>
          </cell>
        </row>
        <row r="156">
          <cell r="D156">
            <v>182</v>
          </cell>
          <cell r="E156">
            <v>13941</v>
          </cell>
        </row>
        <row r="157">
          <cell r="D157">
            <v>3</v>
          </cell>
          <cell r="E157">
            <v>1303</v>
          </cell>
        </row>
        <row r="158">
          <cell r="D158">
            <v>70</v>
          </cell>
          <cell r="E158">
            <v>1694</v>
          </cell>
        </row>
        <row r="159">
          <cell r="D159">
            <v>122</v>
          </cell>
          <cell r="E159">
            <v>2096</v>
          </cell>
        </row>
        <row r="160">
          <cell r="D160">
            <v>18</v>
          </cell>
          <cell r="E160">
            <v>1960</v>
          </cell>
        </row>
        <row r="161">
          <cell r="D161">
            <v>108</v>
          </cell>
          <cell r="E161">
            <v>1200</v>
          </cell>
        </row>
        <row r="162">
          <cell r="D162">
            <v>5</v>
          </cell>
          <cell r="E162">
            <v>440</v>
          </cell>
        </row>
        <row r="163">
          <cell r="D163">
            <v>10</v>
          </cell>
          <cell r="E163">
            <v>395</v>
          </cell>
        </row>
        <row r="164">
          <cell r="D164">
            <v>23</v>
          </cell>
          <cell r="E164">
            <v>541</v>
          </cell>
        </row>
        <row r="165">
          <cell r="D165">
            <v>383</v>
          </cell>
          <cell r="E165">
            <v>6520</v>
          </cell>
        </row>
        <row r="166">
          <cell r="E166">
            <v>693</v>
          </cell>
        </row>
        <row r="167">
          <cell r="D167">
            <v>15</v>
          </cell>
          <cell r="E167">
            <v>3296</v>
          </cell>
        </row>
        <row r="168">
          <cell r="E168">
            <v>810</v>
          </cell>
        </row>
        <row r="169">
          <cell r="D169">
            <v>57</v>
          </cell>
          <cell r="E169">
            <v>1762</v>
          </cell>
        </row>
        <row r="170">
          <cell r="D170">
            <v>133</v>
          </cell>
          <cell r="E170">
            <v>1220</v>
          </cell>
        </row>
        <row r="171">
          <cell r="E171">
            <v>106</v>
          </cell>
        </row>
        <row r="172">
          <cell r="E172">
            <v>210</v>
          </cell>
        </row>
        <row r="173">
          <cell r="E173">
            <v>16</v>
          </cell>
        </row>
        <row r="174">
          <cell r="D174">
            <v>54</v>
          </cell>
          <cell r="E174">
            <v>215</v>
          </cell>
        </row>
        <row r="175">
          <cell r="D175">
            <v>1</v>
          </cell>
          <cell r="E175">
            <v>875</v>
          </cell>
        </row>
        <row r="177">
          <cell r="E177">
            <v>72</v>
          </cell>
        </row>
        <row r="179">
          <cell r="D179">
            <v>21</v>
          </cell>
          <cell r="E179">
            <v>422</v>
          </cell>
        </row>
        <row r="180">
          <cell r="E180">
            <v>4136</v>
          </cell>
        </row>
        <row r="181">
          <cell r="D181">
            <v>152</v>
          </cell>
          <cell r="E181">
            <v>2582</v>
          </cell>
        </row>
        <row r="182">
          <cell r="E182">
            <v>8</v>
          </cell>
        </row>
        <row r="183">
          <cell r="D183">
            <v>5</v>
          </cell>
          <cell r="E183">
            <v>63</v>
          </cell>
        </row>
        <row r="186">
          <cell r="E186">
            <v>272</v>
          </cell>
        </row>
        <row r="189">
          <cell r="E189">
            <v>16</v>
          </cell>
        </row>
        <row r="196">
          <cell r="E196">
            <v>40</v>
          </cell>
        </row>
        <row r="202">
          <cell r="E202">
            <v>205</v>
          </cell>
        </row>
        <row r="205">
          <cell r="D205">
            <v>387</v>
          </cell>
          <cell r="E205">
            <v>1181</v>
          </cell>
        </row>
        <row r="206">
          <cell r="D206">
            <v>7</v>
          </cell>
          <cell r="E206">
            <v>7</v>
          </cell>
        </row>
        <row r="207">
          <cell r="E207">
            <v>476</v>
          </cell>
        </row>
        <row r="209">
          <cell r="D209">
            <v>70</v>
          </cell>
          <cell r="E209">
            <v>468</v>
          </cell>
        </row>
        <row r="212">
          <cell r="E212">
            <v>129</v>
          </cell>
        </row>
      </sheetData>
      <sheetData sheetId="3">
        <row r="20">
          <cell r="F20">
            <v>1191</v>
          </cell>
          <cell r="G20">
            <v>6006</v>
          </cell>
        </row>
        <row r="21">
          <cell r="F21">
            <v>19872</v>
          </cell>
        </row>
        <row r="25">
          <cell r="F25">
            <v>75448</v>
          </cell>
          <cell r="G25">
            <v>202965</v>
          </cell>
        </row>
        <row r="26">
          <cell r="F26">
            <v>80413</v>
          </cell>
          <cell r="G26">
            <v>215109</v>
          </cell>
        </row>
        <row r="27">
          <cell r="F27">
            <v>2.0901688356746968</v>
          </cell>
          <cell r="G27">
            <v>2.2522387887000002</v>
          </cell>
        </row>
        <row r="28">
          <cell r="F28">
            <v>1.8672914100128473</v>
          </cell>
          <cell r="G28">
            <v>2.0435634646</v>
          </cell>
        </row>
        <row r="31">
          <cell r="F31">
            <v>8800</v>
          </cell>
          <cell r="G31">
            <v>30293</v>
          </cell>
        </row>
        <row r="32">
          <cell r="F32">
            <v>5835</v>
          </cell>
          <cell r="G32">
            <v>19069</v>
          </cell>
        </row>
        <row r="33">
          <cell r="F33">
            <v>3.6079645754818186</v>
          </cell>
          <cell r="G33">
            <v>3.6412546438</v>
          </cell>
        </row>
        <row r="34">
          <cell r="F34">
            <v>3.3236281473431708</v>
          </cell>
          <cell r="G34">
            <v>3.4714245329</v>
          </cell>
        </row>
        <row r="37">
          <cell r="F37">
            <v>66648</v>
          </cell>
          <cell r="G37">
            <v>172672</v>
          </cell>
        </row>
        <row r="38">
          <cell r="F38">
            <v>74578</v>
          </cell>
          <cell r="G38">
            <v>196040</v>
          </cell>
        </row>
        <row r="39">
          <cell r="F39">
            <v>1.8894605644817069</v>
          </cell>
          <cell r="G39">
            <v>2.0084929322999998</v>
          </cell>
        </row>
        <row r="40">
          <cell r="F40">
            <v>1.7533054507250141</v>
          </cell>
          <cell r="G40">
            <v>1.9045762016000001</v>
          </cell>
        </row>
        <row r="43">
          <cell r="F43">
            <v>79642</v>
          </cell>
          <cell r="G43">
            <v>213124</v>
          </cell>
        </row>
        <row r="44">
          <cell r="F44">
            <v>93538</v>
          </cell>
          <cell r="G44">
            <v>268907</v>
          </cell>
        </row>
        <row r="45">
          <cell r="F45">
            <v>1.7690648455627482</v>
          </cell>
          <cell r="G45">
            <v>1.8647880956</v>
          </cell>
        </row>
        <row r="46">
          <cell r="F46">
            <v>1.5682241805333383</v>
          </cell>
          <cell r="G46">
            <v>1.7260961778999999</v>
          </cell>
        </row>
        <row r="57">
          <cell r="F57">
            <v>38291</v>
          </cell>
          <cell r="G57">
            <v>110856</v>
          </cell>
        </row>
        <row r="58">
          <cell r="F58">
            <v>32618</v>
          </cell>
          <cell r="G58">
            <v>107835</v>
          </cell>
        </row>
        <row r="59">
          <cell r="F59">
            <v>2.4199271647969942</v>
          </cell>
          <cell r="G59">
            <v>2.6835258563000002</v>
          </cell>
        </row>
        <row r="60">
          <cell r="F60">
            <v>2.2330000269873289</v>
          </cell>
          <cell r="G60">
            <v>2.4880889495999998</v>
          </cell>
        </row>
        <row r="63">
          <cell r="F63">
            <v>55662</v>
          </cell>
          <cell r="G63">
            <v>132142</v>
          </cell>
        </row>
        <row r="64">
          <cell r="F64">
            <v>37895</v>
          </cell>
          <cell r="G64">
            <v>98914</v>
          </cell>
        </row>
        <row r="65">
          <cell r="F65">
            <v>2.5075943600545219</v>
          </cell>
          <cell r="G65">
            <v>2.6990536995999999</v>
          </cell>
        </row>
        <row r="66">
          <cell r="F66">
            <v>2.4429002152910702</v>
          </cell>
          <cell r="G66">
            <v>2.6596707781000002</v>
          </cell>
        </row>
        <row r="69">
          <cell r="F69">
            <v>115239</v>
          </cell>
          <cell r="G69">
            <v>300819</v>
          </cell>
        </row>
        <row r="70">
          <cell r="F70">
            <v>122949</v>
          </cell>
          <cell r="G70">
            <v>332515</v>
          </cell>
        </row>
        <row r="71">
          <cell r="F71">
            <v>2.1391976324035675</v>
          </cell>
          <cell r="G71">
            <v>2.2896320094</v>
          </cell>
        </row>
        <row r="72">
          <cell r="F72">
            <v>1.9159928838005345</v>
          </cell>
          <cell r="G72">
            <v>2.0931114933999999</v>
          </cell>
        </row>
        <row r="75">
          <cell r="F75">
            <v>20639</v>
          </cell>
          <cell r="G75">
            <v>80307</v>
          </cell>
        </row>
        <row r="76">
          <cell r="F76">
            <v>19780</v>
          </cell>
          <cell r="G76">
            <v>108401</v>
          </cell>
        </row>
        <row r="77">
          <cell r="F77">
            <v>3.0512188805142739</v>
          </cell>
          <cell r="G77">
            <v>3.1769893535999998</v>
          </cell>
        </row>
        <row r="78">
          <cell r="F78">
            <v>2.600976277143443</v>
          </cell>
          <cell r="G78">
            <v>2.7264021113000001</v>
          </cell>
        </row>
        <row r="81">
          <cell r="F81">
            <v>18196</v>
          </cell>
          <cell r="G81">
            <v>59963</v>
          </cell>
        </row>
        <row r="82">
          <cell r="F82">
            <v>18563</v>
          </cell>
          <cell r="G82">
            <v>88490</v>
          </cell>
        </row>
        <row r="83">
          <cell r="F83">
            <v>3.1298504246330401</v>
          </cell>
          <cell r="G83">
            <v>3.1676501749999999</v>
          </cell>
        </row>
        <row r="84">
          <cell r="F84">
            <v>2.8340789212303288</v>
          </cell>
          <cell r="G84">
            <v>2.850607927</v>
          </cell>
        </row>
        <row r="87">
          <cell r="F87">
            <v>50551</v>
          </cell>
          <cell r="G87">
            <v>170468</v>
          </cell>
        </row>
        <row r="88">
          <cell r="F88">
            <v>65039</v>
          </cell>
          <cell r="G88">
            <v>167607</v>
          </cell>
        </row>
        <row r="89">
          <cell r="F89">
            <v>2.5391814843235858</v>
          </cell>
          <cell r="G89">
            <v>2.6858907147000002</v>
          </cell>
        </row>
        <row r="90">
          <cell r="F90">
            <v>1.9906399351520596</v>
          </cell>
          <cell r="G90">
            <v>2.3136739874000001</v>
          </cell>
        </row>
        <row r="93">
          <cell r="F93">
            <v>155089</v>
          </cell>
          <cell r="G93">
            <v>416088</v>
          </cell>
        </row>
        <row r="94">
          <cell r="F94">
            <v>173951</v>
          </cell>
          <cell r="G94">
            <v>484016</v>
          </cell>
        </row>
        <row r="95">
          <cell r="F95">
            <v>1.9252001268175929</v>
          </cell>
          <cell r="G95">
            <v>2.0537793597</v>
          </cell>
        </row>
        <row r="96">
          <cell r="F96">
            <v>1.7064824576235291</v>
          </cell>
          <cell r="G96">
            <v>1.8672151334</v>
          </cell>
        </row>
        <row r="99">
          <cell r="F99">
            <v>32755</v>
          </cell>
          <cell r="G99">
            <v>112265</v>
          </cell>
        </row>
        <row r="100">
          <cell r="F100">
            <v>28771</v>
          </cell>
          <cell r="G100">
            <v>111980</v>
          </cell>
        </row>
        <row r="101">
          <cell r="F101">
            <v>3.5210946493108133</v>
          </cell>
          <cell r="G101">
            <v>3.5680046092</v>
          </cell>
        </row>
        <row r="102">
          <cell r="F102">
            <v>3.2745401455909038</v>
          </cell>
          <cell r="G102">
            <v>3.3890444111</v>
          </cell>
        </row>
        <row r="105">
          <cell r="F105">
            <v>90851</v>
          </cell>
          <cell r="G105">
            <v>232702</v>
          </cell>
        </row>
        <row r="106">
          <cell r="F106">
            <v>103750</v>
          </cell>
          <cell r="G106">
            <v>263808</v>
          </cell>
        </row>
        <row r="107">
          <cell r="F107">
            <v>1.7358588649638267</v>
          </cell>
          <cell r="G107">
            <v>1.9644433551</v>
          </cell>
        </row>
        <row r="108">
          <cell r="F108">
            <v>1.4473435968156239</v>
          </cell>
          <cell r="G108">
            <v>1.6663185959</v>
          </cell>
        </row>
        <row r="111">
          <cell r="F111">
            <v>26726</v>
          </cell>
          <cell r="G111">
            <v>73541</v>
          </cell>
        </row>
        <row r="112">
          <cell r="F112">
            <v>29529</v>
          </cell>
          <cell r="G112">
            <v>69018</v>
          </cell>
        </row>
        <row r="113">
          <cell r="F113">
            <v>2.1257181689584224</v>
          </cell>
          <cell r="G113">
            <v>2.3260868878999998</v>
          </cell>
        </row>
        <row r="114">
          <cell r="F114">
            <v>1.7187189113832673</v>
          </cell>
          <cell r="G114">
            <v>1.9160834246</v>
          </cell>
        </row>
        <row r="153">
          <cell r="F153">
            <v>983</v>
          </cell>
          <cell r="G153">
            <v>5519</v>
          </cell>
        </row>
        <row r="154">
          <cell r="F154">
            <v>213</v>
          </cell>
          <cell r="G154">
            <v>619</v>
          </cell>
        </row>
        <row r="155">
          <cell r="F155">
            <v>790</v>
          </cell>
          <cell r="G155">
            <v>4088</v>
          </cell>
        </row>
        <row r="156">
          <cell r="F156">
            <v>848</v>
          </cell>
          <cell r="G156">
            <v>3001</v>
          </cell>
        </row>
        <row r="157">
          <cell r="F157">
            <v>23</v>
          </cell>
          <cell r="G157">
            <v>541</v>
          </cell>
        </row>
        <row r="158">
          <cell r="F158">
            <v>30</v>
          </cell>
          <cell r="G158">
            <v>93</v>
          </cell>
        </row>
        <row r="159">
          <cell r="G159">
            <v>284</v>
          </cell>
        </row>
        <row r="160">
          <cell r="F160">
            <v>33</v>
          </cell>
          <cell r="G160">
            <v>41</v>
          </cell>
        </row>
        <row r="161">
          <cell r="F161">
            <v>86</v>
          </cell>
          <cell r="G161">
            <v>128</v>
          </cell>
        </row>
        <row r="162">
          <cell r="F162">
            <v>96</v>
          </cell>
          <cell r="G162">
            <v>1360</v>
          </cell>
        </row>
        <row r="163">
          <cell r="F163">
            <v>3</v>
          </cell>
          <cell r="G163">
            <v>3</v>
          </cell>
        </row>
        <row r="164">
          <cell r="F164">
            <v>54</v>
          </cell>
          <cell r="G164">
            <v>59</v>
          </cell>
        </row>
        <row r="165">
          <cell r="F165">
            <v>90</v>
          </cell>
          <cell r="G165">
            <v>126</v>
          </cell>
        </row>
        <row r="166">
          <cell r="F166">
            <v>8</v>
          </cell>
          <cell r="G166">
            <v>64</v>
          </cell>
        </row>
        <row r="167">
          <cell r="F167">
            <v>49</v>
          </cell>
          <cell r="G167">
            <v>629</v>
          </cell>
        </row>
        <row r="168">
          <cell r="F168">
            <v>2</v>
          </cell>
          <cell r="G168">
            <v>248</v>
          </cell>
        </row>
        <row r="169">
          <cell r="F169">
            <v>49</v>
          </cell>
          <cell r="G169">
            <v>155</v>
          </cell>
        </row>
        <row r="170">
          <cell r="F170">
            <v>29</v>
          </cell>
          <cell r="G170">
            <v>109</v>
          </cell>
        </row>
        <row r="171">
          <cell r="F171">
            <v>17</v>
          </cell>
          <cell r="G171">
            <v>22</v>
          </cell>
        </row>
        <row r="172">
          <cell r="F172">
            <v>184</v>
          </cell>
          <cell r="G172">
            <v>398</v>
          </cell>
        </row>
        <row r="173">
          <cell r="G173">
            <v>72</v>
          </cell>
        </row>
        <row r="174">
          <cell r="F174">
            <v>6</v>
          </cell>
          <cell r="G174">
            <v>7</v>
          </cell>
        </row>
        <row r="175">
          <cell r="F175">
            <v>1</v>
          </cell>
          <cell r="G175">
            <v>434</v>
          </cell>
        </row>
        <row r="179">
          <cell r="F179">
            <v>1</v>
          </cell>
          <cell r="G179">
            <v>317</v>
          </cell>
        </row>
        <row r="180">
          <cell r="G180">
            <v>222</v>
          </cell>
        </row>
        <row r="181">
          <cell r="F181">
            <v>150</v>
          </cell>
          <cell r="G181">
            <v>224</v>
          </cell>
        </row>
        <row r="182">
          <cell r="G182">
            <v>1687</v>
          </cell>
        </row>
        <row r="183">
          <cell r="F183">
            <v>50</v>
          </cell>
          <cell r="G183">
            <v>57</v>
          </cell>
        </row>
        <row r="184">
          <cell r="F184">
            <v>7</v>
          </cell>
          <cell r="G184">
            <v>248</v>
          </cell>
        </row>
        <row r="192">
          <cell r="G192">
            <v>6</v>
          </cell>
        </row>
        <row r="193">
          <cell r="G193">
            <v>6</v>
          </cell>
        </row>
        <row r="203">
          <cell r="F203">
            <v>42</v>
          </cell>
          <cell r="G203">
            <v>115</v>
          </cell>
        </row>
        <row r="204">
          <cell r="F204">
            <v>2</v>
          </cell>
          <cell r="G204">
            <v>2</v>
          </cell>
        </row>
        <row r="212">
          <cell r="G212">
            <v>177</v>
          </cell>
        </row>
      </sheetData>
      <sheetData sheetId="4">
        <row r="20">
          <cell r="D20">
            <v>152</v>
          </cell>
          <cell r="E20">
            <v>6829</v>
          </cell>
        </row>
        <row r="21">
          <cell r="D21">
            <v>3089</v>
          </cell>
        </row>
        <row r="25">
          <cell r="D25">
            <v>5904</v>
          </cell>
          <cell r="E25">
            <v>425297</v>
          </cell>
        </row>
        <row r="26">
          <cell r="D26">
            <v>5489</v>
          </cell>
          <cell r="E26">
            <v>383770</v>
          </cell>
        </row>
        <row r="27">
          <cell r="D27">
            <v>2.7350938866000001</v>
          </cell>
          <cell r="E27">
            <v>2.8090511614999998</v>
          </cell>
        </row>
        <row r="28">
          <cell r="D28">
            <v>2.5449784975999998</v>
          </cell>
          <cell r="E28">
            <v>2.4412786833000002</v>
          </cell>
        </row>
        <row r="31">
          <cell r="D31">
            <v>1748</v>
          </cell>
          <cell r="E31">
            <v>116077</v>
          </cell>
        </row>
        <row r="32">
          <cell r="D32">
            <v>1374</v>
          </cell>
          <cell r="E32">
            <v>64890</v>
          </cell>
        </row>
        <row r="33">
          <cell r="D33">
            <v>3.7684995321999999</v>
          </cell>
          <cell r="E33">
            <v>3.8723006780999998</v>
          </cell>
        </row>
        <row r="34">
          <cell r="D34">
            <v>3.5188369813999998</v>
          </cell>
          <cell r="E34">
            <v>3.5482857127999998</v>
          </cell>
        </row>
        <row r="37">
          <cell r="D37">
            <v>4156</v>
          </cell>
          <cell r="E37">
            <v>309219</v>
          </cell>
        </row>
        <row r="38">
          <cell r="D38">
            <v>4114</v>
          </cell>
          <cell r="E38">
            <v>318880</v>
          </cell>
        </row>
        <row r="39">
          <cell r="D39">
            <v>2.2994148780999999</v>
          </cell>
          <cell r="E39">
            <v>2.4097079377999999</v>
          </cell>
        </row>
        <row r="40">
          <cell r="D40">
            <v>2.2194795826</v>
          </cell>
          <cell r="E40">
            <v>2.2159867681000001</v>
          </cell>
        </row>
        <row r="43">
          <cell r="D43">
            <v>2648</v>
          </cell>
          <cell r="E43">
            <v>209864</v>
          </cell>
        </row>
        <row r="44">
          <cell r="D44">
            <v>2651</v>
          </cell>
          <cell r="E44">
            <v>292036</v>
          </cell>
        </row>
        <row r="45">
          <cell r="D45">
            <v>2.0279497731</v>
          </cell>
          <cell r="E45">
            <v>2.0579228938999998</v>
          </cell>
        </row>
        <row r="46">
          <cell r="D46">
            <v>1.9194933466999999</v>
          </cell>
          <cell r="E46">
            <v>1.9748251989000001</v>
          </cell>
        </row>
        <row r="57">
          <cell r="D57">
            <v>2845</v>
          </cell>
          <cell r="E57">
            <v>202997</v>
          </cell>
        </row>
        <row r="58">
          <cell r="D58">
            <v>2017</v>
          </cell>
          <cell r="E58">
            <v>183937</v>
          </cell>
        </row>
        <row r="59">
          <cell r="D59">
            <v>3.3081264107999999</v>
          </cell>
          <cell r="E59">
            <v>3.290637587</v>
          </cell>
        </row>
        <row r="60">
          <cell r="D60">
            <v>3.1559080963000001</v>
          </cell>
          <cell r="E60">
            <v>2.9425300976000002</v>
          </cell>
        </row>
        <row r="63">
          <cell r="D63">
            <v>1043</v>
          </cell>
          <cell r="E63">
            <v>161830</v>
          </cell>
        </row>
        <row r="64">
          <cell r="D64">
            <v>401</v>
          </cell>
          <cell r="E64">
            <v>112606</v>
          </cell>
        </row>
        <row r="65">
          <cell r="D65">
            <v>3.5446153846000001</v>
          </cell>
          <cell r="E65">
            <v>3.3059460912</v>
          </cell>
        </row>
        <row r="66">
          <cell r="D66">
            <v>3.7410468319999999</v>
          </cell>
          <cell r="E66">
            <v>2.9440767959</v>
          </cell>
        </row>
        <row r="69">
          <cell r="D69">
            <v>7627</v>
          </cell>
          <cell r="E69">
            <v>505031</v>
          </cell>
        </row>
        <row r="70">
          <cell r="D70">
            <v>7208</v>
          </cell>
          <cell r="E70">
            <v>526014</v>
          </cell>
        </row>
        <row r="71">
          <cell r="D71">
            <v>2.6255086292000001</v>
          </cell>
          <cell r="E71">
            <v>2.8190630095999998</v>
          </cell>
        </row>
        <row r="72">
          <cell r="D72">
            <v>2.4096127353000001</v>
          </cell>
          <cell r="E72">
            <v>2.4435016525000002</v>
          </cell>
        </row>
        <row r="75">
          <cell r="D75">
            <v>2822</v>
          </cell>
          <cell r="E75">
            <v>186417</v>
          </cell>
        </row>
        <row r="76">
          <cell r="D76">
            <v>1944</v>
          </cell>
          <cell r="E76">
            <v>167681</v>
          </cell>
        </row>
        <row r="77">
          <cell r="D77">
            <v>3.6313993174000001</v>
          </cell>
          <cell r="E77">
            <v>3.6617054673</v>
          </cell>
        </row>
        <row r="78">
          <cell r="D78">
            <v>3.3473325765999999</v>
          </cell>
          <cell r="E78">
            <v>3.1435896628000002</v>
          </cell>
        </row>
        <row r="81">
          <cell r="D81">
            <v>3627</v>
          </cell>
          <cell r="E81">
            <v>307693</v>
          </cell>
        </row>
        <row r="82">
          <cell r="D82">
            <v>4923</v>
          </cell>
          <cell r="E82">
            <v>311597</v>
          </cell>
        </row>
        <row r="83">
          <cell r="D83">
            <v>3.4101504869000001</v>
          </cell>
          <cell r="E83">
            <v>3.2745461896000001</v>
          </cell>
        </row>
        <row r="84">
          <cell r="D84">
            <v>2.8758404302999998</v>
          </cell>
          <cell r="E84">
            <v>2.8940976213999998</v>
          </cell>
        </row>
        <row r="87">
          <cell r="D87">
            <v>3554</v>
          </cell>
          <cell r="E87">
            <v>262589</v>
          </cell>
        </row>
        <row r="88">
          <cell r="D88">
            <v>2563</v>
          </cell>
          <cell r="E88">
            <v>211793</v>
          </cell>
        </row>
        <row r="89">
          <cell r="D89">
            <v>3.2420957543000002</v>
          </cell>
          <cell r="E89">
            <v>3.4316184536000001</v>
          </cell>
        </row>
        <row r="90">
          <cell r="D90">
            <v>3.1648730089999999</v>
          </cell>
          <cell r="E90">
            <v>2.9142107158999999</v>
          </cell>
        </row>
        <row r="93">
          <cell r="D93">
            <v>8552</v>
          </cell>
          <cell r="E93">
            <v>635161</v>
          </cell>
        </row>
        <row r="94">
          <cell r="D94">
            <v>8140</v>
          </cell>
          <cell r="E94">
            <v>675805</v>
          </cell>
        </row>
        <row r="95">
          <cell r="D95">
            <v>2.5162057313999999</v>
          </cell>
          <cell r="E95">
            <v>2.5608602557000002</v>
          </cell>
        </row>
        <row r="96">
          <cell r="D96">
            <v>2.341195608</v>
          </cell>
          <cell r="E96">
            <v>2.2397389192000001</v>
          </cell>
        </row>
        <row r="99">
          <cell r="D99">
            <v>3917</v>
          </cell>
          <cell r="E99">
            <v>299388</v>
          </cell>
        </row>
        <row r="100">
          <cell r="D100">
            <v>3375</v>
          </cell>
          <cell r="E100">
            <v>251119</v>
          </cell>
        </row>
        <row r="101">
          <cell r="D101">
            <v>3.6639344262</v>
          </cell>
          <cell r="E101">
            <v>3.7188026343999998</v>
          </cell>
        </row>
        <row r="102">
          <cell r="D102">
            <v>3.4253023863999998</v>
          </cell>
          <cell r="E102">
            <v>3.4620281368999999</v>
          </cell>
        </row>
        <row r="105">
          <cell r="D105">
            <v>6114</v>
          </cell>
          <cell r="E105">
            <v>461672</v>
          </cell>
        </row>
        <row r="106">
          <cell r="D106">
            <v>5752</v>
          </cell>
          <cell r="E106">
            <v>426164</v>
          </cell>
        </row>
        <row r="107">
          <cell r="D107">
            <v>2.6410616147999999</v>
          </cell>
          <cell r="E107">
            <v>2.5877514545999998</v>
          </cell>
        </row>
        <row r="108">
          <cell r="D108">
            <v>2.4285560410999998</v>
          </cell>
          <cell r="E108">
            <v>2.1984516075</v>
          </cell>
        </row>
        <row r="111">
          <cell r="D111">
            <v>2730</v>
          </cell>
          <cell r="E111">
            <v>182031</v>
          </cell>
        </row>
        <row r="112">
          <cell r="D112">
            <v>2390</v>
          </cell>
          <cell r="E112">
            <v>132352</v>
          </cell>
        </row>
        <row r="113">
          <cell r="D113">
            <v>3.0019624157</v>
          </cell>
          <cell r="E113">
            <v>3.0363126969000001</v>
          </cell>
        </row>
        <row r="114">
          <cell r="D114">
            <v>2.7318029976</v>
          </cell>
          <cell r="E114">
            <v>2.5255183706</v>
          </cell>
        </row>
        <row r="153">
          <cell r="D153">
            <v>8</v>
          </cell>
          <cell r="E153">
            <v>1139</v>
          </cell>
        </row>
        <row r="154">
          <cell r="D154">
            <v>62</v>
          </cell>
          <cell r="E154">
            <v>156751</v>
          </cell>
        </row>
        <row r="155">
          <cell r="E155">
            <v>171</v>
          </cell>
        </row>
        <row r="156">
          <cell r="E156">
            <v>1310</v>
          </cell>
        </row>
        <row r="157">
          <cell r="D157">
            <v>16</v>
          </cell>
          <cell r="E157">
            <v>4984</v>
          </cell>
        </row>
        <row r="158">
          <cell r="E158">
            <v>174</v>
          </cell>
        </row>
        <row r="159">
          <cell r="E159">
            <v>1788</v>
          </cell>
        </row>
        <row r="160">
          <cell r="E160">
            <v>966</v>
          </cell>
        </row>
        <row r="161">
          <cell r="E161">
            <v>33</v>
          </cell>
        </row>
        <row r="162">
          <cell r="D162">
            <v>2</v>
          </cell>
          <cell r="E162">
            <v>66</v>
          </cell>
        </row>
        <row r="163">
          <cell r="D163">
            <v>62</v>
          </cell>
          <cell r="E163">
            <v>20447</v>
          </cell>
        </row>
        <row r="164">
          <cell r="E164">
            <v>39</v>
          </cell>
        </row>
        <row r="165">
          <cell r="E165">
            <v>17</v>
          </cell>
        </row>
        <row r="166">
          <cell r="E166">
            <v>114</v>
          </cell>
        </row>
        <row r="167">
          <cell r="E167">
            <v>313</v>
          </cell>
        </row>
        <row r="168">
          <cell r="E168">
            <v>14</v>
          </cell>
        </row>
        <row r="169">
          <cell r="E169">
            <v>46</v>
          </cell>
        </row>
        <row r="171">
          <cell r="D171">
            <v>8</v>
          </cell>
          <cell r="E171">
            <v>622</v>
          </cell>
        </row>
        <row r="173">
          <cell r="E173">
            <v>67</v>
          </cell>
        </row>
        <row r="174">
          <cell r="E174">
            <v>56</v>
          </cell>
        </row>
        <row r="175">
          <cell r="E175">
            <v>24</v>
          </cell>
        </row>
        <row r="176">
          <cell r="D176">
            <v>4</v>
          </cell>
          <cell r="E176">
            <v>122</v>
          </cell>
        </row>
        <row r="183">
          <cell r="E183">
            <v>3160</v>
          </cell>
        </row>
        <row r="184">
          <cell r="E184">
            <v>40</v>
          </cell>
        </row>
        <row r="187">
          <cell r="E187">
            <v>34</v>
          </cell>
        </row>
        <row r="189">
          <cell r="E189">
            <v>2461</v>
          </cell>
        </row>
        <row r="193">
          <cell r="E193">
            <v>417</v>
          </cell>
        </row>
        <row r="198">
          <cell r="E198">
            <v>990</v>
          </cell>
        </row>
        <row r="199">
          <cell r="E199">
            <v>161</v>
          </cell>
        </row>
        <row r="202">
          <cell r="E202">
            <v>67</v>
          </cell>
        </row>
        <row r="208">
          <cell r="E208">
            <v>6</v>
          </cell>
        </row>
        <row r="211">
          <cell r="E211">
            <v>174</v>
          </cell>
        </row>
        <row r="216">
          <cell r="E216">
            <v>42</v>
          </cell>
        </row>
      </sheetData>
      <sheetData sheetId="5">
        <row r="20">
          <cell r="K20">
            <v>996</v>
          </cell>
          <cell r="L20">
            <v>10826</v>
          </cell>
        </row>
        <row r="21">
          <cell r="K21">
            <v>93693</v>
          </cell>
        </row>
        <row r="25">
          <cell r="K25">
            <v>71399</v>
          </cell>
          <cell r="L25">
            <v>775932</v>
          </cell>
        </row>
        <row r="26">
          <cell r="K26">
            <v>60718</v>
          </cell>
          <cell r="L26">
            <v>725641</v>
          </cell>
        </row>
        <row r="27">
          <cell r="K27">
            <v>1.9657383926414265</v>
          </cell>
          <cell r="L27">
            <v>1.9369690198</v>
          </cell>
        </row>
        <row r="28">
          <cell r="K28">
            <v>1.78736834577785</v>
          </cell>
          <cell r="L28">
            <v>1.8195661782999999</v>
          </cell>
        </row>
        <row r="31">
          <cell r="K31">
            <v>8457</v>
          </cell>
          <cell r="L31">
            <v>81934</v>
          </cell>
        </row>
        <row r="32">
          <cell r="K32">
            <v>5962</v>
          </cell>
          <cell r="L32">
            <v>61705</v>
          </cell>
        </row>
        <row r="33">
          <cell r="K33">
            <v>3.5888822595940519</v>
          </cell>
          <cell r="L33">
            <v>3.4827759726999998</v>
          </cell>
        </row>
        <row r="34">
          <cell r="K34">
            <v>3.4363071875089903</v>
          </cell>
          <cell r="L34">
            <v>3.4150341001000002</v>
          </cell>
        </row>
        <row r="37">
          <cell r="K37">
            <v>62941</v>
          </cell>
          <cell r="L37">
            <v>693998</v>
          </cell>
        </row>
        <row r="38">
          <cell r="K38">
            <v>54756</v>
          </cell>
          <cell r="L38">
            <v>663936</v>
          </cell>
        </row>
        <row r="39">
          <cell r="K39">
            <v>1.7472865718916539</v>
          </cell>
          <cell r="L39">
            <v>1.7544400334000001</v>
          </cell>
        </row>
        <row r="40">
          <cell r="K40">
            <v>1.6077073373967201</v>
          </cell>
          <cell r="L40">
            <v>1.6712791441999999</v>
          </cell>
        </row>
        <row r="43">
          <cell r="K43">
            <v>45519</v>
          </cell>
          <cell r="L43">
            <v>713943</v>
          </cell>
        </row>
        <row r="44">
          <cell r="K44">
            <v>41127</v>
          </cell>
          <cell r="L44">
            <v>747876</v>
          </cell>
        </row>
        <row r="45">
          <cell r="K45">
            <v>1.8810883622905201</v>
          </cell>
          <cell r="L45">
            <v>1.6151290439999999</v>
          </cell>
        </row>
        <row r="46">
          <cell r="K46">
            <v>1.520491983394427</v>
          </cell>
          <cell r="L46">
            <v>1.5172341452</v>
          </cell>
        </row>
        <row r="57">
          <cell r="K57">
            <v>31215</v>
          </cell>
          <cell r="L57">
            <v>339361</v>
          </cell>
        </row>
        <row r="58">
          <cell r="K58">
            <v>29592</v>
          </cell>
          <cell r="L58">
            <v>358668</v>
          </cell>
        </row>
        <row r="59">
          <cell r="K59">
            <v>2.3862829418619285</v>
          </cell>
          <cell r="L59">
            <v>2.1369240703000001</v>
          </cell>
        </row>
        <row r="60">
          <cell r="K60">
            <v>2.1092613277389094</v>
          </cell>
          <cell r="L60">
            <v>2.0124873602000002</v>
          </cell>
        </row>
        <row r="63">
          <cell r="K63">
            <v>27463</v>
          </cell>
          <cell r="L63">
            <v>490155</v>
          </cell>
        </row>
        <row r="64">
          <cell r="K64">
            <v>15732</v>
          </cell>
          <cell r="L64">
            <v>404566</v>
          </cell>
        </row>
        <row r="65">
          <cell r="K65">
            <v>2.8469126686315733</v>
          </cell>
          <cell r="L65">
            <v>2.5314056725</v>
          </cell>
        </row>
        <row r="66">
          <cell r="K66">
            <v>2.6214634952149756</v>
          </cell>
          <cell r="L66">
            <v>2.4537864045000002</v>
          </cell>
        </row>
        <row r="69">
          <cell r="K69">
            <v>81270</v>
          </cell>
          <cell r="L69">
            <v>957059</v>
          </cell>
        </row>
        <row r="70">
          <cell r="K70">
            <v>67038</v>
          </cell>
          <cell r="L70">
            <v>916817</v>
          </cell>
        </row>
        <row r="71">
          <cell r="K71">
            <v>2.2025656263064857</v>
          </cell>
          <cell r="L71">
            <v>2.0926993550000001</v>
          </cell>
        </row>
        <row r="72">
          <cell r="K72">
            <v>1.876689236980523</v>
          </cell>
          <cell r="L72">
            <v>1.9425200267</v>
          </cell>
        </row>
        <row r="75">
          <cell r="K75">
            <v>13790</v>
          </cell>
          <cell r="L75">
            <v>122491</v>
          </cell>
        </row>
        <row r="76">
          <cell r="K76">
            <v>13296</v>
          </cell>
          <cell r="L76">
            <v>151289</v>
          </cell>
        </row>
        <row r="77">
          <cell r="K77">
            <v>2.911162838613937</v>
          </cell>
          <cell r="L77">
            <v>2.6970721444999999</v>
          </cell>
        </row>
        <row r="78">
          <cell r="K78">
            <v>2.5995569710221194</v>
          </cell>
          <cell r="L78">
            <v>2.4360553984000002</v>
          </cell>
        </row>
        <row r="81">
          <cell r="K81">
            <v>27487</v>
          </cell>
          <cell r="L81">
            <v>167515</v>
          </cell>
        </row>
        <row r="82">
          <cell r="K82">
            <v>19250</v>
          </cell>
          <cell r="L82">
            <v>133272</v>
          </cell>
        </row>
        <row r="83">
          <cell r="K83">
            <v>2.8768487633996584</v>
          </cell>
          <cell r="L83">
            <v>2.7808386121000002</v>
          </cell>
        </row>
        <row r="84">
          <cell r="K84">
            <v>2.4668030613264933</v>
          </cell>
          <cell r="L84">
            <v>2.5779626578000001</v>
          </cell>
        </row>
        <row r="87">
          <cell r="K87">
            <v>44771</v>
          </cell>
          <cell r="L87">
            <v>579486</v>
          </cell>
        </row>
        <row r="88">
          <cell r="K88">
            <v>26157</v>
          </cell>
          <cell r="L88">
            <v>490441</v>
          </cell>
        </row>
        <row r="89">
          <cell r="K89">
            <v>2.5615733961092451</v>
          </cell>
          <cell r="L89">
            <v>2.1852945756</v>
          </cell>
        </row>
        <row r="90">
          <cell r="K90">
            <v>2.1884033517919068</v>
          </cell>
          <cell r="L90">
            <v>1.9496298739</v>
          </cell>
        </row>
        <row r="93">
          <cell r="K93">
            <v>116919</v>
          </cell>
          <cell r="L93">
            <v>1489875</v>
          </cell>
        </row>
        <row r="94">
          <cell r="K94">
            <v>101845</v>
          </cell>
          <cell r="L94">
            <v>1473517</v>
          </cell>
        </row>
        <row r="95">
          <cell r="K95">
            <v>1.9329472654366733</v>
          </cell>
          <cell r="L95">
            <v>1.7827448612000001</v>
          </cell>
        </row>
        <row r="96">
          <cell r="K96">
            <v>1.6796602059627368</v>
          </cell>
          <cell r="L96">
            <v>1.6661178663</v>
          </cell>
        </row>
        <row r="99">
          <cell r="K99">
            <v>28600</v>
          </cell>
          <cell r="L99">
            <v>286471</v>
          </cell>
        </row>
        <row r="100">
          <cell r="K100">
            <v>16505</v>
          </cell>
          <cell r="L100">
            <v>218403</v>
          </cell>
        </row>
        <row r="101">
          <cell r="K101">
            <v>3.4983617197538353</v>
          </cell>
          <cell r="L101">
            <v>3.3660241496999999</v>
          </cell>
        </row>
        <row r="102">
          <cell r="K102">
            <v>3.357268604058758</v>
          </cell>
          <cell r="L102">
            <v>3.3179297211000001</v>
          </cell>
        </row>
        <row r="105">
          <cell r="K105">
            <v>100074</v>
          </cell>
          <cell r="L105">
            <v>1134742</v>
          </cell>
        </row>
        <row r="106">
          <cell r="K106">
            <v>89421</v>
          </cell>
          <cell r="L106">
            <v>1143966</v>
          </cell>
        </row>
        <row r="107">
          <cell r="K107">
            <v>1.4025484907963079</v>
          </cell>
          <cell r="L107">
            <v>1.3245086086</v>
          </cell>
        </row>
        <row r="108">
          <cell r="K108">
            <v>1.2136605285035058</v>
          </cell>
          <cell r="L108">
            <v>1.1541917924</v>
          </cell>
        </row>
        <row r="111">
          <cell r="K111">
            <v>38028</v>
          </cell>
          <cell r="L111">
            <v>319581</v>
          </cell>
        </row>
        <row r="112">
          <cell r="K112">
            <v>29205</v>
          </cell>
          <cell r="L112">
            <v>304967</v>
          </cell>
        </row>
        <row r="113">
          <cell r="K113">
            <v>1.652391337751612</v>
          </cell>
          <cell r="L113">
            <v>1.7369853018999999</v>
          </cell>
        </row>
        <row r="114">
          <cell r="K114">
            <v>1.5751209207534635</v>
          </cell>
          <cell r="L114">
            <v>1.5294377012</v>
          </cell>
        </row>
        <row r="153">
          <cell r="K153">
            <v>208</v>
          </cell>
          <cell r="L153">
            <v>3034</v>
          </cell>
        </row>
        <row r="154">
          <cell r="K154">
            <v>2</v>
          </cell>
          <cell r="L154">
            <v>507</v>
          </cell>
        </row>
        <row r="155">
          <cell r="L155">
            <v>208</v>
          </cell>
        </row>
        <row r="156">
          <cell r="K156">
            <v>12</v>
          </cell>
          <cell r="L156">
            <v>965</v>
          </cell>
        </row>
        <row r="157">
          <cell r="L157">
            <v>102</v>
          </cell>
        </row>
        <row r="158">
          <cell r="K158">
            <v>23</v>
          </cell>
          <cell r="L158">
            <v>406</v>
          </cell>
        </row>
        <row r="159">
          <cell r="K159">
            <v>3</v>
          </cell>
          <cell r="L159">
            <v>72</v>
          </cell>
        </row>
        <row r="160">
          <cell r="K160">
            <v>18</v>
          </cell>
          <cell r="L160">
            <v>1281</v>
          </cell>
        </row>
        <row r="161">
          <cell r="L161">
            <v>918</v>
          </cell>
        </row>
        <row r="162">
          <cell r="K162">
            <v>6</v>
          </cell>
          <cell r="L162">
            <v>91</v>
          </cell>
        </row>
        <row r="163">
          <cell r="K163">
            <v>15</v>
          </cell>
          <cell r="L163">
            <v>151</v>
          </cell>
        </row>
        <row r="164">
          <cell r="K164">
            <v>50</v>
          </cell>
          <cell r="L164">
            <v>304</v>
          </cell>
        </row>
        <row r="165">
          <cell r="K165">
            <v>3</v>
          </cell>
          <cell r="L165">
            <v>121</v>
          </cell>
        </row>
        <row r="166">
          <cell r="L166">
            <v>403</v>
          </cell>
        </row>
        <row r="167">
          <cell r="K167">
            <v>3</v>
          </cell>
          <cell r="L167">
            <v>253</v>
          </cell>
        </row>
        <row r="169">
          <cell r="K169">
            <v>33</v>
          </cell>
          <cell r="L169">
            <v>596</v>
          </cell>
        </row>
        <row r="171">
          <cell r="L171">
            <v>160</v>
          </cell>
        </row>
        <row r="172">
          <cell r="L172">
            <v>65</v>
          </cell>
        </row>
        <row r="174">
          <cell r="L174">
            <v>39</v>
          </cell>
        </row>
        <row r="175">
          <cell r="K175">
            <v>20</v>
          </cell>
          <cell r="L175">
            <v>110</v>
          </cell>
        </row>
        <row r="177">
          <cell r="L177">
            <v>5</v>
          </cell>
        </row>
        <row r="179">
          <cell r="K179">
            <v>21</v>
          </cell>
          <cell r="L179">
            <v>21</v>
          </cell>
        </row>
        <row r="180">
          <cell r="K180">
            <v>18</v>
          </cell>
          <cell r="L180">
            <v>22</v>
          </cell>
        </row>
        <row r="181">
          <cell r="L181">
            <v>16</v>
          </cell>
        </row>
        <row r="186">
          <cell r="L186">
            <v>30</v>
          </cell>
        </row>
        <row r="189">
          <cell r="L189">
            <v>20</v>
          </cell>
        </row>
        <row r="197">
          <cell r="L197">
            <v>24</v>
          </cell>
        </row>
        <row r="215">
          <cell r="K215">
            <v>58</v>
          </cell>
          <cell r="L215">
            <v>229</v>
          </cell>
        </row>
        <row r="218">
          <cell r="K218">
            <v>6</v>
          </cell>
          <cell r="L218">
            <v>6</v>
          </cell>
        </row>
      </sheetData>
      <sheetData sheetId="6">
        <row r="20">
          <cell r="D20">
            <v>97</v>
          </cell>
          <cell r="E20">
            <v>4119</v>
          </cell>
        </row>
        <row r="21">
          <cell r="D21">
            <v>9442</v>
          </cell>
        </row>
        <row r="25">
          <cell r="D25">
            <v>10481</v>
          </cell>
          <cell r="E25">
            <v>230263</v>
          </cell>
        </row>
        <row r="26">
          <cell r="D26">
            <v>10611</v>
          </cell>
          <cell r="E26">
            <v>241942</v>
          </cell>
        </row>
        <row r="27">
          <cell r="D27">
            <v>2.0615106227000002</v>
          </cell>
          <cell r="E27">
            <v>2.0284945183</v>
          </cell>
        </row>
        <row r="28">
          <cell r="D28">
            <v>2.1892047656</v>
          </cell>
          <cell r="E28">
            <v>1.9743377809</v>
          </cell>
        </row>
        <row r="31">
          <cell r="D31">
            <v>1049</v>
          </cell>
          <cell r="E31">
            <v>16733</v>
          </cell>
        </row>
        <row r="32">
          <cell r="D32">
            <v>1267</v>
          </cell>
          <cell r="E32">
            <v>21789</v>
          </cell>
        </row>
        <row r="33">
          <cell r="D33">
            <v>3.6192829730999998</v>
          </cell>
          <cell r="E33">
            <v>3.6323764014000002</v>
          </cell>
        </row>
        <row r="34">
          <cell r="D34">
            <v>3.4732314861</v>
          </cell>
          <cell r="E34">
            <v>3.4828596258000002</v>
          </cell>
        </row>
        <row r="37">
          <cell r="D37">
            <v>9432</v>
          </cell>
          <cell r="E37">
            <v>213530</v>
          </cell>
        </row>
        <row r="38">
          <cell r="D38">
            <v>9345</v>
          </cell>
          <cell r="E38">
            <v>220153</v>
          </cell>
        </row>
        <row r="39">
          <cell r="D39">
            <v>1.8880037501</v>
          </cell>
          <cell r="E39">
            <v>1.901820748</v>
          </cell>
        </row>
        <row r="40">
          <cell r="D40">
            <v>2.0150434177999998</v>
          </cell>
          <cell r="E40">
            <v>1.8250069729</v>
          </cell>
        </row>
        <row r="43">
          <cell r="D43">
            <v>7546</v>
          </cell>
          <cell r="E43">
            <v>224030</v>
          </cell>
        </row>
        <row r="44">
          <cell r="D44">
            <v>9487</v>
          </cell>
          <cell r="E44">
            <v>247264</v>
          </cell>
        </row>
        <row r="45">
          <cell r="D45">
            <v>1.8406020247999999</v>
          </cell>
          <cell r="E45">
            <v>1.844077653</v>
          </cell>
        </row>
        <row r="46">
          <cell r="D46">
            <v>1.8025007207999999</v>
          </cell>
          <cell r="E46">
            <v>1.6537374707000001</v>
          </cell>
        </row>
        <row r="57">
          <cell r="D57">
            <v>4640</v>
          </cell>
          <cell r="E57">
            <v>124486</v>
          </cell>
        </row>
        <row r="58">
          <cell r="D58">
            <v>4744</v>
          </cell>
          <cell r="E58">
            <v>128089</v>
          </cell>
        </row>
        <row r="59">
          <cell r="D59">
            <v>2.6652608461999998</v>
          </cell>
          <cell r="E59">
            <v>2.5914535105000001</v>
          </cell>
        </row>
        <row r="60">
          <cell r="D60">
            <v>2.7430676995000001</v>
          </cell>
          <cell r="E60">
            <v>2.4092378851</v>
          </cell>
        </row>
        <row r="63">
          <cell r="D63">
            <v>3988</v>
          </cell>
          <cell r="E63">
            <v>108887</v>
          </cell>
        </row>
        <row r="64">
          <cell r="D64">
            <v>3022</v>
          </cell>
          <cell r="E64">
            <v>98751</v>
          </cell>
        </row>
        <row r="65">
          <cell r="D65">
            <v>2.7413860949000002</v>
          </cell>
          <cell r="E65">
            <v>2.6347565730000002</v>
          </cell>
        </row>
        <row r="66">
          <cell r="D66">
            <v>2.7416684439000001</v>
          </cell>
          <cell r="E66">
            <v>2.5227561676999999</v>
          </cell>
        </row>
        <row r="69">
          <cell r="D69">
            <v>15648</v>
          </cell>
          <cell r="E69">
            <v>370108</v>
          </cell>
        </row>
        <row r="70">
          <cell r="D70">
            <v>17371</v>
          </cell>
          <cell r="E70">
            <v>380848</v>
          </cell>
        </row>
        <row r="71">
          <cell r="D71">
            <v>2.0490334878000001</v>
          </cell>
          <cell r="E71">
            <v>2.0684855347000002</v>
          </cell>
        </row>
        <row r="72">
          <cell r="D72">
            <v>2.0931469686000002</v>
          </cell>
          <cell r="E72">
            <v>1.9640651920000001</v>
          </cell>
        </row>
        <row r="75">
          <cell r="D75">
            <v>3001</v>
          </cell>
          <cell r="E75">
            <v>80042</v>
          </cell>
        </row>
        <row r="76">
          <cell r="D76">
            <v>2853</v>
          </cell>
          <cell r="E76">
            <v>66742</v>
          </cell>
        </row>
        <row r="77">
          <cell r="D77">
            <v>3.1507707858999998</v>
          </cell>
          <cell r="E77">
            <v>3.2330886605</v>
          </cell>
        </row>
        <row r="78">
          <cell r="D78">
            <v>3.2780871166000001</v>
          </cell>
          <cell r="E78">
            <v>2.8470008684999999</v>
          </cell>
        </row>
        <row r="81">
          <cell r="D81">
            <v>3179</v>
          </cell>
          <cell r="E81">
            <v>65015</v>
          </cell>
        </row>
        <row r="82">
          <cell r="D82">
            <v>7355</v>
          </cell>
          <cell r="E82">
            <v>70079</v>
          </cell>
        </row>
        <row r="83">
          <cell r="D83">
            <v>3.0643575877</v>
          </cell>
          <cell r="E83">
            <v>3.3555445602999998</v>
          </cell>
        </row>
        <row r="84">
          <cell r="D84">
            <v>2.8701179912999999</v>
          </cell>
          <cell r="E84">
            <v>3.0047759034000001</v>
          </cell>
        </row>
        <row r="87">
          <cell r="D87">
            <v>5036</v>
          </cell>
          <cell r="E87">
            <v>131822</v>
          </cell>
        </row>
        <row r="88">
          <cell r="D88">
            <v>4988</v>
          </cell>
          <cell r="E88">
            <v>142075</v>
          </cell>
        </row>
        <row r="89">
          <cell r="D89">
            <v>2.9204502673000001</v>
          </cell>
          <cell r="E89">
            <v>2.8489484651999999</v>
          </cell>
        </row>
        <row r="90">
          <cell r="D90">
            <v>2.9659369520999999</v>
          </cell>
          <cell r="E90">
            <v>2.4267720472000001</v>
          </cell>
        </row>
        <row r="93">
          <cell r="D93">
            <v>18027</v>
          </cell>
          <cell r="E93">
            <v>454293</v>
          </cell>
        </row>
        <row r="94">
          <cell r="D94">
            <v>20098</v>
          </cell>
          <cell r="E94">
            <v>489206</v>
          </cell>
        </row>
        <row r="95">
          <cell r="D95">
            <v>1.9688171110999999</v>
          </cell>
          <cell r="E95">
            <v>1.9378682920999999</v>
          </cell>
        </row>
        <row r="96">
          <cell r="D96">
            <v>2.0067995711000002</v>
          </cell>
          <cell r="E96">
            <v>1.8122917549999999</v>
          </cell>
        </row>
        <row r="99">
          <cell r="D99">
            <v>4880</v>
          </cell>
          <cell r="E99">
            <v>109427</v>
          </cell>
        </row>
        <row r="100">
          <cell r="D100">
            <v>5746</v>
          </cell>
          <cell r="E100">
            <v>100208</v>
          </cell>
        </row>
        <row r="101">
          <cell r="D101">
            <v>3.4280498435000002</v>
          </cell>
          <cell r="E101">
            <v>3.5475984432000001</v>
          </cell>
        </row>
        <row r="102">
          <cell r="D102">
            <v>3.4188642906000002</v>
          </cell>
          <cell r="E102">
            <v>3.3776697223999999</v>
          </cell>
        </row>
        <row r="105">
          <cell r="D105">
            <v>11114</v>
          </cell>
          <cell r="E105">
            <v>262688</v>
          </cell>
        </row>
        <row r="106">
          <cell r="D106">
            <v>11633</v>
          </cell>
          <cell r="E106">
            <v>298129</v>
          </cell>
        </row>
        <row r="107">
          <cell r="D107">
            <v>1.9440838948000001</v>
          </cell>
          <cell r="E107">
            <v>1.7781287742</v>
          </cell>
        </row>
        <row r="108">
          <cell r="D108">
            <v>1.9969312331</v>
          </cell>
          <cell r="E108">
            <v>1.6022453833999999</v>
          </cell>
        </row>
        <row r="111">
          <cell r="D111">
            <v>2900</v>
          </cell>
          <cell r="E111">
            <v>56786</v>
          </cell>
        </row>
        <row r="112">
          <cell r="D112">
            <v>3063</v>
          </cell>
          <cell r="E112">
            <v>66509</v>
          </cell>
        </row>
        <row r="113">
          <cell r="D113">
            <v>2.2150801942</v>
          </cell>
          <cell r="E113">
            <v>2.0119493831000002</v>
          </cell>
        </row>
        <row r="114">
          <cell r="D114">
            <v>2.2749024950000001</v>
          </cell>
          <cell r="E114">
            <v>2.0020207233999998</v>
          </cell>
        </row>
        <row r="153">
          <cell r="D153">
            <v>160</v>
          </cell>
          <cell r="E153">
            <v>4535</v>
          </cell>
        </row>
        <row r="154">
          <cell r="E154">
            <v>126</v>
          </cell>
        </row>
        <row r="155">
          <cell r="D155">
            <v>30</v>
          </cell>
          <cell r="E155">
            <v>742</v>
          </cell>
        </row>
        <row r="156">
          <cell r="E156">
            <v>492</v>
          </cell>
        </row>
        <row r="157">
          <cell r="E157">
            <v>149</v>
          </cell>
        </row>
        <row r="158">
          <cell r="D158">
            <v>7</v>
          </cell>
          <cell r="E158">
            <v>170</v>
          </cell>
        </row>
        <row r="160">
          <cell r="E160">
            <v>9</v>
          </cell>
        </row>
        <row r="161">
          <cell r="E161">
            <v>317</v>
          </cell>
        </row>
        <row r="162">
          <cell r="E162">
            <v>15</v>
          </cell>
        </row>
        <row r="164">
          <cell r="E164">
            <v>209</v>
          </cell>
        </row>
        <row r="165">
          <cell r="E165">
            <v>1574</v>
          </cell>
        </row>
        <row r="166">
          <cell r="E166">
            <v>20</v>
          </cell>
        </row>
        <row r="167">
          <cell r="E167">
            <v>78</v>
          </cell>
        </row>
        <row r="168">
          <cell r="D168">
            <v>10</v>
          </cell>
          <cell r="E168">
            <v>48</v>
          </cell>
        </row>
        <row r="169">
          <cell r="E169">
            <v>35</v>
          </cell>
        </row>
        <row r="171">
          <cell r="E171">
            <v>32</v>
          </cell>
        </row>
        <row r="172">
          <cell r="E172">
            <v>37</v>
          </cell>
        </row>
        <row r="173">
          <cell r="E173">
            <v>80</v>
          </cell>
        </row>
        <row r="175">
          <cell r="E175">
            <v>92</v>
          </cell>
        </row>
        <row r="180">
          <cell r="E180">
            <v>23</v>
          </cell>
        </row>
        <row r="184">
          <cell r="E184">
            <v>2</v>
          </cell>
        </row>
      </sheetData>
      <sheetData sheetId="7">
        <row r="20">
          <cell r="H20">
            <v>1344</v>
          </cell>
          <cell r="I20">
            <v>28146</v>
          </cell>
        </row>
        <row r="21">
          <cell r="H21">
            <v>343588</v>
          </cell>
        </row>
        <row r="25">
          <cell r="H25">
            <v>390255</v>
          </cell>
          <cell r="I25">
            <v>3866319</v>
          </cell>
        </row>
        <row r="26">
          <cell r="H26">
            <v>410793</v>
          </cell>
          <cell r="I26">
            <v>3824917</v>
          </cell>
        </row>
        <row r="27">
          <cell r="H27">
            <v>2.9991618259625534</v>
          </cell>
          <cell r="I27">
            <v>3.1603457825999999</v>
          </cell>
        </row>
        <row r="28">
          <cell r="H28">
            <v>2.6349834311252858</v>
          </cell>
          <cell r="I28">
            <v>2.8057100437</v>
          </cell>
        </row>
        <row r="31">
          <cell r="H31">
            <v>154653</v>
          </cell>
          <cell r="I31">
            <v>1885424</v>
          </cell>
        </row>
        <row r="32">
          <cell r="H32">
            <v>127241</v>
          </cell>
          <cell r="I32">
            <v>1579172</v>
          </cell>
        </row>
        <row r="33">
          <cell r="H33">
            <v>3.989016812237332</v>
          </cell>
          <cell r="I33">
            <v>3.9549783563999998</v>
          </cell>
        </row>
        <row r="34">
          <cell r="H34">
            <v>3.7499852977795358</v>
          </cell>
          <cell r="I34">
            <v>3.6763747664999999</v>
          </cell>
        </row>
        <row r="37">
          <cell r="H37">
            <v>235601</v>
          </cell>
          <cell r="I37">
            <v>1980895</v>
          </cell>
        </row>
        <row r="38">
          <cell r="H38">
            <v>283552</v>
          </cell>
          <cell r="I38">
            <v>2245746</v>
          </cell>
        </row>
        <row r="39">
          <cell r="H39">
            <v>2.348693099246252</v>
          </cell>
          <cell r="I39">
            <v>2.4039898315000001</v>
          </cell>
        </row>
        <row r="40">
          <cell r="H40">
            <v>2.1344179429100412</v>
          </cell>
          <cell r="I40">
            <v>2.1934676078000002</v>
          </cell>
        </row>
        <row r="43">
          <cell r="H43">
            <v>87099</v>
          </cell>
          <cell r="I43">
            <v>641358</v>
          </cell>
        </row>
        <row r="44">
          <cell r="H44">
            <v>135648</v>
          </cell>
          <cell r="I44">
            <v>903902</v>
          </cell>
        </row>
        <row r="45">
          <cell r="H45">
            <v>2.0760362560280083</v>
          </cell>
          <cell r="I45">
            <v>2.2270632001999999</v>
          </cell>
        </row>
        <row r="46">
          <cell r="H46">
            <v>1.9000897038618838</v>
          </cell>
          <cell r="I46">
            <v>2.0471903347999998</v>
          </cell>
        </row>
        <row r="57">
          <cell r="H57">
            <v>166110</v>
          </cell>
          <cell r="I57">
            <v>1724903</v>
          </cell>
        </row>
        <row r="58">
          <cell r="H58">
            <v>161644</v>
          </cell>
          <cell r="I58">
            <v>1578952</v>
          </cell>
        </row>
        <row r="59">
          <cell r="H59">
            <v>3.6587244316360157</v>
          </cell>
          <cell r="I59">
            <v>3.7874314375</v>
          </cell>
        </row>
        <row r="60">
          <cell r="H60">
            <v>3.3748530446328733</v>
          </cell>
          <cell r="I60">
            <v>3.4673228578000002</v>
          </cell>
        </row>
        <row r="63">
          <cell r="H63">
            <v>206083</v>
          </cell>
          <cell r="I63">
            <v>1743309</v>
          </cell>
        </row>
        <row r="64">
          <cell r="H64">
            <v>128018</v>
          </cell>
          <cell r="I64">
            <v>995159</v>
          </cell>
        </row>
        <row r="65">
          <cell r="H65">
            <v>3.363040338755682</v>
          </cell>
          <cell r="I65">
            <v>3.7348166528000002</v>
          </cell>
        </row>
        <row r="66">
          <cell r="H66">
            <v>3.0835886003451125</v>
          </cell>
          <cell r="I66">
            <v>3.3637061602</v>
          </cell>
        </row>
        <row r="69">
          <cell r="H69">
            <v>448009</v>
          </cell>
          <cell r="I69">
            <v>4057794</v>
          </cell>
        </row>
        <row r="70">
          <cell r="H70">
            <v>505420</v>
          </cell>
          <cell r="I70">
            <v>4283570</v>
          </cell>
        </row>
        <row r="71">
          <cell r="H71">
            <v>2.9040806878809473</v>
          </cell>
          <cell r="I71">
            <v>3.1519248972999998</v>
          </cell>
        </row>
        <row r="72">
          <cell r="H72">
            <v>2.5165252582046582</v>
          </cell>
          <cell r="I72">
            <v>2.7477919852000001</v>
          </cell>
        </row>
        <row r="75">
          <cell r="H75">
            <v>153884</v>
          </cell>
          <cell r="I75">
            <v>1638033</v>
          </cell>
        </row>
        <row r="76">
          <cell r="H76">
            <v>126089</v>
          </cell>
          <cell r="I76">
            <v>1528097</v>
          </cell>
        </row>
        <row r="77">
          <cell r="H77">
            <v>4.0671533489427425</v>
          </cell>
          <cell r="I77">
            <v>4.0625398968999997</v>
          </cell>
        </row>
        <row r="78">
          <cell r="H78">
            <v>3.7348491798974446</v>
          </cell>
          <cell r="I78">
            <v>3.6638754954000001</v>
          </cell>
        </row>
        <row r="81">
          <cell r="H81">
            <v>211768</v>
          </cell>
          <cell r="I81">
            <v>2989969</v>
          </cell>
        </row>
        <row r="82">
          <cell r="H82">
            <v>240018</v>
          </cell>
          <cell r="I82">
            <v>2876711</v>
          </cell>
        </row>
        <row r="83">
          <cell r="H83">
            <v>3.6713082321225321</v>
          </cell>
          <cell r="I83">
            <v>3.4887487494</v>
          </cell>
        </row>
        <row r="84">
          <cell r="H84">
            <v>3.3362401796913721</v>
          </cell>
          <cell r="I84">
            <v>3.2306809918999999</v>
          </cell>
        </row>
        <row r="87">
          <cell r="H87">
            <v>165484</v>
          </cell>
          <cell r="I87">
            <v>1493253</v>
          </cell>
        </row>
        <row r="88">
          <cell r="H88">
            <v>179024</v>
          </cell>
          <cell r="I88">
            <v>1319577</v>
          </cell>
        </row>
        <row r="89">
          <cell r="H89">
            <v>3.8682352434358065</v>
          </cell>
          <cell r="I89">
            <v>4.0175036213000004</v>
          </cell>
        </row>
        <row r="90">
          <cell r="H90">
            <v>3.3875393731429915</v>
          </cell>
          <cell r="I90">
            <v>3.5435930693</v>
          </cell>
        </row>
        <row r="93">
          <cell r="H93">
            <v>477355</v>
          </cell>
          <cell r="I93">
            <v>4507677</v>
          </cell>
        </row>
        <row r="94">
          <cell r="H94">
            <v>546441</v>
          </cell>
          <cell r="I94">
            <v>4728820</v>
          </cell>
        </row>
        <row r="95">
          <cell r="H95">
            <v>2.8308912190472082</v>
          </cell>
          <cell r="I95">
            <v>3.0275596805</v>
          </cell>
        </row>
        <row r="96">
          <cell r="H96">
            <v>2.4526230612942164</v>
          </cell>
          <cell r="I96">
            <v>2.6607198670000001</v>
          </cell>
        </row>
        <row r="99">
          <cell r="H99">
            <v>259479</v>
          </cell>
          <cell r="I99">
            <v>2817198</v>
          </cell>
        </row>
        <row r="100">
          <cell r="H100">
            <v>237652</v>
          </cell>
          <cell r="I100">
            <v>2481469</v>
          </cell>
        </row>
        <row r="101">
          <cell r="H101">
            <v>3.8253896387223683</v>
          </cell>
          <cell r="I101">
            <v>3.8439445959</v>
          </cell>
        </row>
        <row r="102">
          <cell r="H102">
            <v>3.6262368831209253</v>
          </cell>
          <cell r="I102">
            <v>3.6096895130000002</v>
          </cell>
        </row>
        <row r="105">
          <cell r="H105">
            <v>405806</v>
          </cell>
          <cell r="I105">
            <v>3983041</v>
          </cell>
        </row>
        <row r="106">
          <cell r="H106">
            <v>432753</v>
          </cell>
          <cell r="I106">
            <v>3965377</v>
          </cell>
        </row>
        <row r="107">
          <cell r="H107">
            <v>2.8842445576198568</v>
          </cell>
          <cell r="I107">
            <v>3.0677342095000002</v>
          </cell>
        </row>
        <row r="108">
          <cell r="H108">
            <v>2.5012840730889376</v>
          </cell>
          <cell r="I108">
            <v>2.7063287327999999</v>
          </cell>
        </row>
        <row r="111">
          <cell r="H111">
            <v>210994</v>
          </cell>
          <cell r="I111">
            <v>2507060</v>
          </cell>
        </row>
        <row r="112">
          <cell r="H112">
            <v>201813</v>
          </cell>
          <cell r="I112">
            <v>2352643</v>
          </cell>
        </row>
        <row r="113">
          <cell r="H113">
            <v>3.3771043232837692</v>
          </cell>
          <cell r="I113">
            <v>3.3987044461</v>
          </cell>
        </row>
        <row r="114">
          <cell r="H114">
            <v>2.9475410899744667</v>
          </cell>
          <cell r="I114">
            <v>3.0163126902999999</v>
          </cell>
        </row>
        <row r="153">
          <cell r="H153">
            <v>477</v>
          </cell>
          <cell r="I153">
            <v>1565</v>
          </cell>
        </row>
        <row r="154">
          <cell r="H154">
            <v>282</v>
          </cell>
          <cell r="I154">
            <v>1314</v>
          </cell>
        </row>
        <row r="155">
          <cell r="I155">
            <v>455</v>
          </cell>
        </row>
        <row r="156">
          <cell r="H156">
            <v>365</v>
          </cell>
          <cell r="I156">
            <v>6557</v>
          </cell>
        </row>
        <row r="157">
          <cell r="H157">
            <v>57935</v>
          </cell>
          <cell r="I157">
            <v>654478</v>
          </cell>
        </row>
        <row r="158">
          <cell r="H158">
            <v>12</v>
          </cell>
          <cell r="I158">
            <v>287</v>
          </cell>
        </row>
        <row r="159">
          <cell r="H159">
            <v>73817</v>
          </cell>
          <cell r="I159">
            <v>586553</v>
          </cell>
        </row>
        <row r="160">
          <cell r="H160">
            <v>8</v>
          </cell>
          <cell r="I160">
            <v>287</v>
          </cell>
        </row>
        <row r="161">
          <cell r="I161">
            <v>49</v>
          </cell>
        </row>
        <row r="162">
          <cell r="H162">
            <v>30</v>
          </cell>
          <cell r="I162">
            <v>134</v>
          </cell>
        </row>
        <row r="163">
          <cell r="H163">
            <v>46383</v>
          </cell>
          <cell r="I163">
            <v>252603</v>
          </cell>
        </row>
        <row r="164">
          <cell r="H164">
            <v>18</v>
          </cell>
          <cell r="I164">
            <v>99</v>
          </cell>
        </row>
        <row r="165">
          <cell r="I165">
            <v>17</v>
          </cell>
        </row>
        <row r="166">
          <cell r="H166">
            <v>32</v>
          </cell>
          <cell r="I166">
            <v>1212</v>
          </cell>
        </row>
        <row r="167">
          <cell r="H167">
            <v>201</v>
          </cell>
          <cell r="I167">
            <v>545</v>
          </cell>
        </row>
        <row r="168">
          <cell r="I168">
            <v>37</v>
          </cell>
        </row>
        <row r="169">
          <cell r="I169">
            <v>23</v>
          </cell>
        </row>
        <row r="171">
          <cell r="H171">
            <v>2157</v>
          </cell>
          <cell r="I171">
            <v>79839</v>
          </cell>
        </row>
        <row r="172">
          <cell r="I172">
            <v>1</v>
          </cell>
        </row>
        <row r="173">
          <cell r="I173">
            <v>50</v>
          </cell>
        </row>
        <row r="174">
          <cell r="H174">
            <v>5266</v>
          </cell>
          <cell r="I174">
            <v>73254</v>
          </cell>
        </row>
        <row r="175">
          <cell r="I175">
            <v>62</v>
          </cell>
        </row>
        <row r="177">
          <cell r="I177">
            <v>6</v>
          </cell>
        </row>
        <row r="180">
          <cell r="I180">
            <v>81</v>
          </cell>
        </row>
        <row r="183">
          <cell r="H183">
            <v>147</v>
          </cell>
          <cell r="I183">
            <v>19905</v>
          </cell>
        </row>
        <row r="184">
          <cell r="H184">
            <v>14</v>
          </cell>
          <cell r="I184">
            <v>80</v>
          </cell>
        </row>
        <row r="185">
          <cell r="I185">
            <v>3</v>
          </cell>
        </row>
        <row r="187">
          <cell r="I187">
            <v>4</v>
          </cell>
        </row>
        <row r="189">
          <cell r="H189">
            <v>569</v>
          </cell>
          <cell r="I189">
            <v>8114</v>
          </cell>
        </row>
        <row r="190">
          <cell r="I190">
            <v>20</v>
          </cell>
        </row>
        <row r="192">
          <cell r="I192">
            <v>1</v>
          </cell>
        </row>
        <row r="193">
          <cell r="H193">
            <v>65</v>
          </cell>
          <cell r="I193">
            <v>3957</v>
          </cell>
        </row>
        <row r="195">
          <cell r="I195">
            <v>2916</v>
          </cell>
        </row>
        <row r="198">
          <cell r="I198">
            <v>533</v>
          </cell>
        </row>
        <row r="199">
          <cell r="I199">
            <v>955</v>
          </cell>
        </row>
        <row r="202">
          <cell r="H202">
            <v>15</v>
          </cell>
          <cell r="I202">
            <v>808</v>
          </cell>
        </row>
        <row r="206">
          <cell r="I206">
            <v>1129</v>
          </cell>
        </row>
        <row r="208">
          <cell r="I208">
            <v>2</v>
          </cell>
        </row>
        <row r="211">
          <cell r="I211">
            <v>20</v>
          </cell>
        </row>
        <row r="213">
          <cell r="I213">
            <v>303</v>
          </cell>
        </row>
        <row r="216">
          <cell r="I216">
            <v>149</v>
          </cell>
        </row>
        <row r="218">
          <cell r="I218">
            <v>25</v>
          </cell>
        </row>
      </sheetData>
      <sheetData sheetId="8">
        <row r="20">
          <cell r="G20">
            <v>1081</v>
          </cell>
          <cell r="H20">
            <v>23209</v>
          </cell>
        </row>
        <row r="21">
          <cell r="G21">
            <v>11502</v>
          </cell>
        </row>
        <row r="25">
          <cell r="G25">
            <v>39501</v>
          </cell>
          <cell r="H25">
            <v>1371575</v>
          </cell>
        </row>
        <row r="26">
          <cell r="G26">
            <v>24386</v>
          </cell>
          <cell r="H26">
            <v>1090437</v>
          </cell>
        </row>
        <row r="27">
          <cell r="G27">
            <v>2.7145045079094525</v>
          </cell>
          <cell r="H27">
            <v>2.0722847426</v>
          </cell>
        </row>
        <row r="28">
          <cell r="G28">
            <v>2.2737496472852579</v>
          </cell>
          <cell r="H28">
            <v>1.7111068625000001</v>
          </cell>
        </row>
        <row r="31">
          <cell r="G31">
            <v>15789</v>
          </cell>
          <cell r="H31">
            <v>231886</v>
          </cell>
        </row>
        <row r="32">
          <cell r="G32">
            <v>5423</v>
          </cell>
          <cell r="H32">
            <v>77413</v>
          </cell>
        </row>
        <row r="33">
          <cell r="G33">
            <v>3.7350856695265753</v>
          </cell>
          <cell r="H33">
            <v>3.6916864743</v>
          </cell>
        </row>
        <row r="34">
          <cell r="G34">
            <v>3.9788434227799936</v>
          </cell>
          <cell r="H34">
            <v>3.6167706135</v>
          </cell>
        </row>
        <row r="37">
          <cell r="G37">
            <v>23713</v>
          </cell>
          <cell r="H37">
            <v>1139689</v>
          </cell>
        </row>
        <row r="38">
          <cell r="G38">
            <v>18963</v>
          </cell>
          <cell r="H38">
            <v>1013024</v>
          </cell>
        </row>
        <row r="39">
          <cell r="G39">
            <v>2.0343562809269304</v>
          </cell>
          <cell r="H39">
            <v>1.7427871174</v>
          </cell>
        </row>
        <row r="40">
          <cell r="G40">
            <v>1.7860086893060274</v>
          </cell>
          <cell r="H40">
            <v>1.5654821297999999</v>
          </cell>
        </row>
        <row r="43">
          <cell r="G43">
            <v>9344</v>
          </cell>
          <cell r="H43">
            <v>806475</v>
          </cell>
        </row>
        <row r="44">
          <cell r="G44">
            <v>10549</v>
          </cell>
          <cell r="H44">
            <v>993098</v>
          </cell>
        </row>
        <row r="45">
          <cell r="G45">
            <v>1.7847566978834442</v>
          </cell>
          <cell r="H45">
            <v>1.5393695327000001</v>
          </cell>
        </row>
        <row r="46">
          <cell r="G46">
            <v>1.6440274342453314</v>
          </cell>
          <cell r="H46">
            <v>1.4754252714</v>
          </cell>
        </row>
        <row r="57">
          <cell r="G57">
            <v>17286</v>
          </cell>
          <cell r="H57">
            <v>617777</v>
          </cell>
        </row>
        <row r="58">
          <cell r="G58">
            <v>10856</v>
          </cell>
          <cell r="H58">
            <v>585037</v>
          </cell>
        </row>
        <row r="59">
          <cell r="G59">
            <v>3.3716425280074747</v>
          </cell>
          <cell r="H59">
            <v>2.4305968226000001</v>
          </cell>
        </row>
        <row r="60">
          <cell r="G60">
            <v>2.9177070562449336</v>
          </cell>
          <cell r="H60">
            <v>2.0119599231</v>
          </cell>
        </row>
        <row r="63">
          <cell r="G63">
            <v>14813</v>
          </cell>
          <cell r="H63">
            <v>654745</v>
          </cell>
        </row>
        <row r="64">
          <cell r="G64">
            <v>5162</v>
          </cell>
          <cell r="H64">
            <v>444261</v>
          </cell>
        </row>
        <row r="65">
          <cell r="G65">
            <v>3.2986810999190572</v>
          </cell>
          <cell r="H65">
            <v>2.6192656163999999</v>
          </cell>
        </row>
        <row r="66">
          <cell r="G66">
            <v>3.0438786623188108</v>
          </cell>
          <cell r="H66">
            <v>2.4319290943</v>
          </cell>
        </row>
        <row r="69">
          <cell r="G69">
            <v>43694</v>
          </cell>
          <cell r="H69">
            <v>1710876</v>
          </cell>
        </row>
        <row r="70">
          <cell r="G70">
            <v>29088</v>
          </cell>
          <cell r="H70">
            <v>1478772</v>
          </cell>
        </row>
        <row r="71">
          <cell r="G71">
            <v>2.6419266037378999</v>
          </cell>
          <cell r="H71">
            <v>2.0416659787999998</v>
          </cell>
        </row>
        <row r="72">
          <cell r="G72">
            <v>2.1813970823096223</v>
          </cell>
          <cell r="H72">
            <v>1.7624011101999999</v>
          </cell>
        </row>
        <row r="75">
          <cell r="G75">
            <v>9824</v>
          </cell>
          <cell r="H75">
            <v>227495</v>
          </cell>
        </row>
        <row r="76">
          <cell r="G76">
            <v>6970</v>
          </cell>
          <cell r="H76">
            <v>183685</v>
          </cell>
        </row>
        <row r="77">
          <cell r="G77">
            <v>3.9702418886373669</v>
          </cell>
          <cell r="H77">
            <v>3.4268494768000002</v>
          </cell>
        </row>
        <row r="78">
          <cell r="G78">
            <v>3.6000366011713054</v>
          </cell>
          <cell r="H78">
            <v>2.5370325572999999</v>
          </cell>
        </row>
        <row r="81">
          <cell r="G81">
            <v>24027</v>
          </cell>
          <cell r="H81">
            <v>247915</v>
          </cell>
        </row>
        <row r="82">
          <cell r="G82">
            <v>13524</v>
          </cell>
          <cell r="H82">
            <v>156806</v>
          </cell>
        </row>
        <row r="83">
          <cell r="G83">
            <v>3.3928405000243895</v>
          </cell>
          <cell r="H83">
            <v>3.4579701411000001</v>
          </cell>
        </row>
        <row r="84">
          <cell r="G84">
            <v>3.0591848157735364</v>
          </cell>
          <cell r="H84">
            <v>2.8600488452000001</v>
          </cell>
        </row>
        <row r="87">
          <cell r="G87">
            <v>14247</v>
          </cell>
          <cell r="H87">
            <v>624936</v>
          </cell>
        </row>
        <row r="88">
          <cell r="G88">
            <v>7190</v>
          </cell>
          <cell r="H88">
            <v>482539</v>
          </cell>
        </row>
        <row r="89">
          <cell r="G89">
            <v>3.5792361632535137</v>
          </cell>
          <cell r="H89">
            <v>2.6824358782000002</v>
          </cell>
        </row>
        <row r="90">
          <cell r="G90">
            <v>3.4974353870311963</v>
          </cell>
          <cell r="H90">
            <v>2.0719540447</v>
          </cell>
        </row>
        <row r="93">
          <cell r="G93">
            <v>48845</v>
          </cell>
          <cell r="H93">
            <v>2178050</v>
          </cell>
        </row>
        <row r="94">
          <cell r="G94">
            <v>34935</v>
          </cell>
          <cell r="H94">
            <v>2083534</v>
          </cell>
        </row>
        <row r="95">
          <cell r="G95">
            <v>2.5364405936962515</v>
          </cell>
          <cell r="H95">
            <v>1.8749542022000001</v>
          </cell>
        </row>
        <row r="96">
          <cell r="G96">
            <v>2.0835857915196678</v>
          </cell>
          <cell r="H96">
            <v>1.5987742935</v>
          </cell>
        </row>
        <row r="99">
          <cell r="G99">
            <v>23338</v>
          </cell>
          <cell r="H99">
            <v>474518</v>
          </cell>
        </row>
        <row r="100">
          <cell r="G100">
            <v>9971</v>
          </cell>
          <cell r="H100">
            <v>272393</v>
          </cell>
        </row>
        <row r="101">
          <cell r="G101">
            <v>3.6738311184507153</v>
          </cell>
          <cell r="H101">
            <v>3.5288320396000001</v>
          </cell>
        </row>
        <row r="102">
          <cell r="G102">
            <v>3.7226192641306688</v>
          </cell>
          <cell r="H102">
            <v>3.3272863798999999</v>
          </cell>
        </row>
        <row r="105">
          <cell r="G105">
            <v>42267</v>
          </cell>
          <cell r="H105">
            <v>1829434</v>
          </cell>
        </row>
        <row r="106">
          <cell r="G106">
            <v>26938</v>
          </cell>
          <cell r="H106">
            <v>1549478</v>
          </cell>
        </row>
        <row r="107">
          <cell r="G107">
            <v>2.5369216029523951</v>
          </cell>
          <cell r="H107">
            <v>1.5536691427</v>
          </cell>
        </row>
        <row r="108">
          <cell r="G108">
            <v>2.0584220673133418</v>
          </cell>
          <cell r="H108">
            <v>1.2041821181000001</v>
          </cell>
        </row>
        <row r="111">
          <cell r="G111">
            <v>24094</v>
          </cell>
          <cell r="H111">
            <v>585199</v>
          </cell>
        </row>
        <row r="112">
          <cell r="G112">
            <v>13774</v>
          </cell>
          <cell r="H112">
            <v>490400</v>
          </cell>
        </row>
        <row r="113">
          <cell r="G113">
            <v>2.9765550804159253</v>
          </cell>
          <cell r="H113">
            <v>2.2094314953</v>
          </cell>
        </row>
        <row r="114">
          <cell r="G114">
            <v>2.4534558996199505</v>
          </cell>
          <cell r="H114">
            <v>1.5473207943</v>
          </cell>
        </row>
        <row r="153">
          <cell r="G153">
            <v>21</v>
          </cell>
          <cell r="H153">
            <v>3997</v>
          </cell>
        </row>
        <row r="154">
          <cell r="H154">
            <v>395</v>
          </cell>
        </row>
        <row r="155">
          <cell r="H155">
            <v>1557</v>
          </cell>
        </row>
        <row r="156">
          <cell r="G156">
            <v>8</v>
          </cell>
          <cell r="H156">
            <v>2033</v>
          </cell>
        </row>
        <row r="157">
          <cell r="H157">
            <v>116</v>
          </cell>
        </row>
        <row r="158">
          <cell r="H158">
            <v>344</v>
          </cell>
        </row>
        <row r="159">
          <cell r="G159">
            <v>15</v>
          </cell>
          <cell r="H159">
            <v>253</v>
          </cell>
        </row>
        <row r="160">
          <cell r="H160">
            <v>282</v>
          </cell>
        </row>
        <row r="161">
          <cell r="H161">
            <v>1556</v>
          </cell>
        </row>
        <row r="162">
          <cell r="H162">
            <v>572</v>
          </cell>
        </row>
        <row r="163">
          <cell r="H163">
            <v>100</v>
          </cell>
        </row>
        <row r="164">
          <cell r="H164">
            <v>196</v>
          </cell>
        </row>
        <row r="165">
          <cell r="H165">
            <v>447</v>
          </cell>
        </row>
        <row r="166">
          <cell r="H166">
            <v>1974</v>
          </cell>
        </row>
        <row r="167">
          <cell r="H167">
            <v>887</v>
          </cell>
        </row>
        <row r="168">
          <cell r="H168">
            <v>129</v>
          </cell>
        </row>
        <row r="169">
          <cell r="G169">
            <v>15034</v>
          </cell>
          <cell r="H169">
            <v>97265</v>
          </cell>
        </row>
        <row r="170">
          <cell r="H170">
            <v>70</v>
          </cell>
        </row>
        <row r="171">
          <cell r="H171">
            <v>159</v>
          </cell>
        </row>
        <row r="172">
          <cell r="H172">
            <v>2</v>
          </cell>
        </row>
        <row r="174">
          <cell r="H174">
            <v>81</v>
          </cell>
        </row>
        <row r="175">
          <cell r="H175">
            <v>63</v>
          </cell>
        </row>
        <row r="177">
          <cell r="H177">
            <v>2</v>
          </cell>
        </row>
        <row r="179">
          <cell r="H179">
            <v>88</v>
          </cell>
        </row>
        <row r="180">
          <cell r="H180">
            <v>180</v>
          </cell>
        </row>
        <row r="181">
          <cell r="H181">
            <v>149</v>
          </cell>
        </row>
        <row r="184">
          <cell r="H184">
            <v>276</v>
          </cell>
        </row>
        <row r="187">
          <cell r="H187">
            <v>8</v>
          </cell>
        </row>
        <row r="188">
          <cell r="G188">
            <v>8</v>
          </cell>
          <cell r="H188">
            <v>14316</v>
          </cell>
        </row>
        <row r="192">
          <cell r="H192">
            <v>174</v>
          </cell>
        </row>
        <row r="196">
          <cell r="G196">
            <v>9</v>
          </cell>
          <cell r="H196">
            <v>890</v>
          </cell>
        </row>
        <row r="199">
          <cell r="H199">
            <v>51</v>
          </cell>
        </row>
        <row r="200">
          <cell r="H200">
            <v>663</v>
          </cell>
        </row>
        <row r="205">
          <cell r="H205">
            <v>12</v>
          </cell>
        </row>
        <row r="206">
          <cell r="H206">
            <v>18</v>
          </cell>
        </row>
        <row r="210">
          <cell r="H210">
            <v>15</v>
          </cell>
        </row>
        <row r="216">
          <cell r="H216">
            <v>2</v>
          </cell>
        </row>
      </sheetData>
      <sheetData sheetId="9">
        <row r="20">
          <cell r="F20">
            <v>168</v>
          </cell>
          <cell r="G20">
            <v>10627</v>
          </cell>
        </row>
        <row r="21">
          <cell r="F21">
            <v>10925</v>
          </cell>
        </row>
        <row r="25">
          <cell r="F25">
            <v>31138</v>
          </cell>
          <cell r="G25">
            <v>864156</v>
          </cell>
        </row>
        <row r="26">
          <cell r="F26">
            <v>21947</v>
          </cell>
          <cell r="G26">
            <v>694998</v>
          </cell>
        </row>
        <row r="27">
          <cell r="F27">
            <v>2.3528570705664524</v>
          </cell>
          <cell r="G27">
            <v>2.2541895671000001</v>
          </cell>
        </row>
        <row r="28">
          <cell r="F28">
            <v>1.7251794147589419</v>
          </cell>
          <cell r="G28">
            <v>1.8003900594</v>
          </cell>
        </row>
        <row r="31">
          <cell r="F31">
            <v>6870</v>
          </cell>
          <cell r="G31">
            <v>175505</v>
          </cell>
        </row>
        <row r="32">
          <cell r="F32">
            <v>711</v>
          </cell>
          <cell r="G32">
            <v>57790</v>
          </cell>
        </row>
        <row r="33">
          <cell r="F33">
            <v>3.4794270035513102</v>
          </cell>
          <cell r="G33">
            <v>3.6605471622999999</v>
          </cell>
        </row>
        <row r="34">
          <cell r="F34">
            <v>3.3701882835767933</v>
          </cell>
          <cell r="G34">
            <v>3.8642066334999998</v>
          </cell>
        </row>
        <row r="37">
          <cell r="F37">
            <v>24269</v>
          </cell>
          <cell r="G37">
            <v>688651</v>
          </cell>
        </row>
        <row r="38">
          <cell r="F38">
            <v>21234</v>
          </cell>
          <cell r="G38">
            <v>637208</v>
          </cell>
        </row>
        <row r="39">
          <cell r="F39">
            <v>2.03365742721375</v>
          </cell>
          <cell r="G39">
            <v>1.8957661696999999</v>
          </cell>
        </row>
        <row r="40">
          <cell r="F40">
            <v>1.6700887265747952</v>
          </cell>
          <cell r="G40">
            <v>1.6132174363</v>
          </cell>
        </row>
        <row r="43">
          <cell r="F43">
            <v>12051</v>
          </cell>
          <cell r="G43">
            <v>352709</v>
          </cell>
        </row>
        <row r="44">
          <cell r="F44">
            <v>17248</v>
          </cell>
          <cell r="G44">
            <v>496245</v>
          </cell>
        </row>
        <row r="45">
          <cell r="F45">
            <v>1.9953942018617956</v>
          </cell>
          <cell r="G45">
            <v>1.8531998401000001</v>
          </cell>
        </row>
        <row r="46">
          <cell r="F46">
            <v>1.7596472417392859</v>
          </cell>
          <cell r="G46">
            <v>1.6479790400000001</v>
          </cell>
        </row>
        <row r="57">
          <cell r="F57">
            <v>12002</v>
          </cell>
          <cell r="G57">
            <v>318444</v>
          </cell>
        </row>
        <row r="58">
          <cell r="F58">
            <v>11976</v>
          </cell>
          <cell r="G58">
            <v>281783</v>
          </cell>
        </row>
        <row r="59">
          <cell r="F59">
            <v>2.7938948384080486</v>
          </cell>
          <cell r="G59">
            <v>2.7578109666000001</v>
          </cell>
        </row>
        <row r="60">
          <cell r="F60">
            <v>2.2204092352086002</v>
          </cell>
          <cell r="G60">
            <v>2.2533442037999998</v>
          </cell>
        </row>
        <row r="63">
          <cell r="F63">
            <v>17043</v>
          </cell>
          <cell r="G63">
            <v>460314</v>
          </cell>
        </row>
        <row r="64">
          <cell r="F64">
            <v>7529</v>
          </cell>
          <cell r="G64">
            <v>272054</v>
          </cell>
        </row>
        <row r="65">
          <cell r="F65">
            <v>2.9102617708063545</v>
          </cell>
          <cell r="G65">
            <v>2.7782214783999999</v>
          </cell>
        </row>
        <row r="66">
          <cell r="F66">
            <v>2.629590834343047</v>
          </cell>
          <cell r="G66">
            <v>2.6013988023999999</v>
          </cell>
        </row>
        <row r="69">
          <cell r="F69">
            <v>36502</v>
          </cell>
          <cell r="G69">
            <v>983007</v>
          </cell>
        </row>
        <row r="70">
          <cell r="F70">
            <v>29322</v>
          </cell>
          <cell r="G70">
            <v>894300</v>
          </cell>
        </row>
        <row r="71">
          <cell r="F71">
            <v>2.3880616112838173</v>
          </cell>
          <cell r="G71">
            <v>2.3141556425999998</v>
          </cell>
        </row>
        <row r="72">
          <cell r="F72">
            <v>1.8531543063625813</v>
          </cell>
          <cell r="G72">
            <v>1.8934609138</v>
          </cell>
        </row>
        <row r="75">
          <cell r="F75">
            <v>5271</v>
          </cell>
          <cell r="G75">
            <v>190074</v>
          </cell>
        </row>
        <row r="76">
          <cell r="F76">
            <v>2598</v>
          </cell>
          <cell r="G76">
            <v>100409</v>
          </cell>
        </row>
        <row r="77">
          <cell r="F77">
            <v>3.5964901241478087</v>
          </cell>
          <cell r="G77">
            <v>3.4477408175000002</v>
          </cell>
        </row>
        <row r="78">
          <cell r="F78">
            <v>2.8432049179071979</v>
          </cell>
          <cell r="G78">
            <v>3.3154883973999998</v>
          </cell>
        </row>
        <row r="81">
          <cell r="F81">
            <v>13853</v>
          </cell>
          <cell r="G81">
            <v>310271</v>
          </cell>
        </row>
        <row r="82">
          <cell r="F82">
            <v>8335</v>
          </cell>
          <cell r="G82">
            <v>205749</v>
          </cell>
        </row>
        <row r="83">
          <cell r="F83">
            <v>3.1193426600086624</v>
          </cell>
          <cell r="G83">
            <v>3.1523244994000001</v>
          </cell>
        </row>
        <row r="84">
          <cell r="F84">
            <v>2.4387698040540013</v>
          </cell>
          <cell r="G84">
            <v>2.6667001248000002</v>
          </cell>
        </row>
        <row r="87">
          <cell r="F87">
            <v>12640</v>
          </cell>
          <cell r="G87">
            <v>339521</v>
          </cell>
        </row>
        <row r="88">
          <cell r="F88">
            <v>8457</v>
          </cell>
          <cell r="G88">
            <v>314791</v>
          </cell>
        </row>
        <row r="89">
          <cell r="F89">
            <v>3.117705486606424</v>
          </cell>
          <cell r="G89">
            <v>2.9627685322000001</v>
          </cell>
        </row>
        <row r="90">
          <cell r="F90">
            <v>2.2916199814963223</v>
          </cell>
          <cell r="G90">
            <v>2.2285797994999998</v>
          </cell>
        </row>
        <row r="93">
          <cell r="F93">
            <v>43189</v>
          </cell>
          <cell r="G93">
            <v>1216865</v>
          </cell>
        </row>
        <row r="94">
          <cell r="F94">
            <v>39194</v>
          </cell>
          <cell r="G94">
            <v>1191242</v>
          </cell>
        </row>
        <row r="95">
          <cell r="F95">
            <v>2.2531549879930814</v>
          </cell>
          <cell r="G95">
            <v>2.1379784434000002</v>
          </cell>
        </row>
        <row r="96">
          <cell r="F96">
            <v>1.7405292522942182</v>
          </cell>
          <cell r="G96">
            <v>1.7369142987999999</v>
          </cell>
        </row>
        <row r="99">
          <cell r="F99">
            <v>16961</v>
          </cell>
          <cell r="G99">
            <v>396945</v>
          </cell>
        </row>
        <row r="100">
          <cell r="F100">
            <v>7044</v>
          </cell>
          <cell r="G100">
            <v>200120</v>
          </cell>
        </row>
        <row r="101">
          <cell r="F101">
            <v>3.4243841440908085</v>
          </cell>
          <cell r="G101">
            <v>3.494242946</v>
          </cell>
        </row>
        <row r="102">
          <cell r="F102">
            <v>3.2446426422684267</v>
          </cell>
          <cell r="G102">
            <v>3.4221942410000001</v>
          </cell>
        </row>
        <row r="105">
          <cell r="F105">
            <v>33602</v>
          </cell>
          <cell r="G105">
            <v>1010885</v>
          </cell>
        </row>
        <row r="106">
          <cell r="F106">
            <v>25946</v>
          </cell>
          <cell r="G106">
            <v>874505</v>
          </cell>
        </row>
        <row r="107">
          <cell r="F107">
            <v>2.1803904743805544</v>
          </cell>
          <cell r="G107">
            <v>1.9270100187000001</v>
          </cell>
        </row>
        <row r="108">
          <cell r="F108">
            <v>1.4592008819097742</v>
          </cell>
          <cell r="G108">
            <v>1.4308359960000001</v>
          </cell>
        </row>
        <row r="111">
          <cell r="F111">
            <v>13994</v>
          </cell>
          <cell r="G111">
            <v>391393</v>
          </cell>
        </row>
        <row r="112">
          <cell r="F112">
            <v>6047</v>
          </cell>
          <cell r="G112">
            <v>241470</v>
          </cell>
        </row>
        <row r="113">
          <cell r="F113">
            <v>2.4402222693359006</v>
          </cell>
          <cell r="G113">
            <v>2.3903272951000001</v>
          </cell>
        </row>
        <row r="114">
          <cell r="F114">
            <v>1.5389700024970068</v>
          </cell>
          <cell r="G114">
            <v>1.8858865918000001</v>
          </cell>
        </row>
        <row r="153">
          <cell r="F153">
            <v>14</v>
          </cell>
          <cell r="G153">
            <v>2481</v>
          </cell>
        </row>
        <row r="154">
          <cell r="F154">
            <v>10</v>
          </cell>
          <cell r="G154">
            <v>147</v>
          </cell>
        </row>
        <row r="155">
          <cell r="G155">
            <v>170</v>
          </cell>
        </row>
        <row r="156">
          <cell r="G156">
            <v>164</v>
          </cell>
        </row>
        <row r="157">
          <cell r="G157">
            <v>20</v>
          </cell>
        </row>
        <row r="158">
          <cell r="G158">
            <v>93</v>
          </cell>
        </row>
        <row r="159">
          <cell r="G159">
            <v>24</v>
          </cell>
        </row>
        <row r="160">
          <cell r="F160">
            <v>2</v>
          </cell>
          <cell r="G160">
            <v>223</v>
          </cell>
        </row>
        <row r="161">
          <cell r="G161">
            <v>718</v>
          </cell>
        </row>
        <row r="162">
          <cell r="G162">
            <v>23</v>
          </cell>
        </row>
        <row r="163">
          <cell r="G163">
            <v>16</v>
          </cell>
        </row>
        <row r="164">
          <cell r="F164">
            <v>12</v>
          </cell>
          <cell r="G164">
            <v>315</v>
          </cell>
        </row>
        <row r="165">
          <cell r="F165">
            <v>6</v>
          </cell>
          <cell r="G165">
            <v>112</v>
          </cell>
        </row>
        <row r="166">
          <cell r="G166">
            <v>37</v>
          </cell>
        </row>
        <row r="167">
          <cell r="G167">
            <v>2</v>
          </cell>
        </row>
        <row r="169">
          <cell r="F169">
            <v>12</v>
          </cell>
          <cell r="G169">
            <v>1531</v>
          </cell>
        </row>
        <row r="170">
          <cell r="G170">
            <v>22</v>
          </cell>
        </row>
        <row r="171">
          <cell r="G171">
            <v>56</v>
          </cell>
        </row>
        <row r="175">
          <cell r="G175">
            <v>2739</v>
          </cell>
        </row>
        <row r="177">
          <cell r="G177">
            <v>40584</v>
          </cell>
        </row>
        <row r="179">
          <cell r="G179">
            <v>331</v>
          </cell>
        </row>
        <row r="180">
          <cell r="G180">
            <v>19</v>
          </cell>
        </row>
        <row r="187">
          <cell r="G187">
            <v>22</v>
          </cell>
        </row>
      </sheetData>
      <sheetData sheetId="10">
        <row r="20">
          <cell r="J20">
            <v>1437</v>
          </cell>
          <cell r="K20">
            <v>11878</v>
          </cell>
        </row>
        <row r="21">
          <cell r="J21">
            <v>148677</v>
          </cell>
        </row>
        <row r="25">
          <cell r="J25">
            <v>352832</v>
          </cell>
          <cell r="K25">
            <v>2703742</v>
          </cell>
        </row>
        <row r="26">
          <cell r="J26">
            <v>313051</v>
          </cell>
          <cell r="K26">
            <v>2451348</v>
          </cell>
        </row>
        <row r="27">
          <cell r="J27">
            <v>2.3215645992013445</v>
          </cell>
          <cell r="K27">
            <v>2.3073322785000001</v>
          </cell>
        </row>
        <row r="28">
          <cell r="J28">
            <v>2.0957178989464298</v>
          </cell>
          <cell r="K28">
            <v>1.9753262398</v>
          </cell>
        </row>
        <row r="31">
          <cell r="J31">
            <v>66856</v>
          </cell>
          <cell r="K31">
            <v>469496</v>
          </cell>
        </row>
        <row r="32">
          <cell r="J32">
            <v>37703</v>
          </cell>
          <cell r="K32">
            <v>224471</v>
          </cell>
        </row>
        <row r="33">
          <cell r="J33">
            <v>3.5779551732420067</v>
          </cell>
          <cell r="K33">
            <v>3.5783523807000002</v>
          </cell>
        </row>
        <row r="34">
          <cell r="J34">
            <v>3.4972346630417772</v>
          </cell>
          <cell r="K34">
            <v>3.4170096559999998</v>
          </cell>
        </row>
        <row r="37">
          <cell r="J37">
            <v>285977</v>
          </cell>
          <cell r="K37">
            <v>2234246</v>
          </cell>
        </row>
        <row r="38">
          <cell r="J38">
            <v>275348</v>
          </cell>
          <cell r="K38">
            <v>2226877</v>
          </cell>
        </row>
        <row r="39">
          <cell r="J39">
            <v>2.0276111226424485</v>
          </cell>
          <cell r="K39">
            <v>2.0402280361999998</v>
          </cell>
        </row>
        <row r="40">
          <cell r="J40">
            <v>1.9037193451777388</v>
          </cell>
          <cell r="K40">
            <v>1.8299978540999999</v>
          </cell>
        </row>
        <row r="43">
          <cell r="J43">
            <v>184527</v>
          </cell>
          <cell r="K43">
            <v>1611184</v>
          </cell>
        </row>
        <row r="44">
          <cell r="J44">
            <v>181344</v>
          </cell>
          <cell r="K44">
            <v>1854713</v>
          </cell>
        </row>
        <row r="45">
          <cell r="J45">
            <v>1.8789004477535372</v>
          </cell>
          <cell r="K45">
            <v>1.8656256765999999</v>
          </cell>
        </row>
        <row r="46">
          <cell r="J46">
            <v>1.9224419777517239</v>
          </cell>
          <cell r="K46">
            <v>1.7663483471000001</v>
          </cell>
        </row>
        <row r="57">
          <cell r="J57">
            <v>176927</v>
          </cell>
          <cell r="K57">
            <v>1315118</v>
          </cell>
        </row>
        <row r="58">
          <cell r="J58">
            <v>151482</v>
          </cell>
          <cell r="K58">
            <v>1185938</v>
          </cell>
        </row>
        <row r="59">
          <cell r="J59">
            <v>2.8125695789980192</v>
          </cell>
          <cell r="K59">
            <v>2.7347168009999998</v>
          </cell>
        </row>
        <row r="60">
          <cell r="J60">
            <v>2.6632412404184365</v>
          </cell>
          <cell r="K60">
            <v>2.4697548609000002</v>
          </cell>
        </row>
        <row r="63">
          <cell r="J63">
            <v>139063</v>
          </cell>
          <cell r="K63">
            <v>1408561</v>
          </cell>
        </row>
        <row r="64">
          <cell r="J64">
            <v>80810</v>
          </cell>
          <cell r="K64">
            <v>844819</v>
          </cell>
        </row>
        <row r="65">
          <cell r="J65">
            <v>2.8010662825827328</v>
          </cell>
          <cell r="K65">
            <v>2.6901501014</v>
          </cell>
        </row>
        <row r="66">
          <cell r="J66">
            <v>2.732090430971156</v>
          </cell>
          <cell r="K66">
            <v>2.5901858665000002</v>
          </cell>
        </row>
        <row r="69">
          <cell r="J69">
            <v>482173</v>
          </cell>
          <cell r="K69">
            <v>3663336</v>
          </cell>
        </row>
        <row r="70">
          <cell r="J70">
            <v>420077</v>
          </cell>
          <cell r="K70">
            <v>3323748</v>
          </cell>
        </row>
        <row r="71">
          <cell r="J71">
            <v>2.2513649272209975</v>
          </cell>
          <cell r="K71">
            <v>2.2749444179</v>
          </cell>
        </row>
        <row r="72">
          <cell r="J72">
            <v>2.1198370437039133</v>
          </cell>
          <cell r="K72">
            <v>2.0371471251000002</v>
          </cell>
        </row>
        <row r="75">
          <cell r="J75">
            <v>71692</v>
          </cell>
          <cell r="K75">
            <v>532667</v>
          </cell>
        </row>
        <row r="76">
          <cell r="J76">
            <v>74620</v>
          </cell>
          <cell r="K76">
            <v>521256</v>
          </cell>
        </row>
        <row r="77">
          <cell r="J77">
            <v>3.4927370957302961</v>
          </cell>
          <cell r="K77">
            <v>3.4048241897999998</v>
          </cell>
        </row>
        <row r="78">
          <cell r="J78">
            <v>3.1073251989725907</v>
          </cell>
          <cell r="K78">
            <v>2.8821294986999999</v>
          </cell>
        </row>
        <row r="81">
          <cell r="J81">
            <v>133109</v>
          </cell>
          <cell r="K81">
            <v>1001306</v>
          </cell>
        </row>
        <row r="82">
          <cell r="J82">
            <v>121717</v>
          </cell>
          <cell r="K82">
            <v>735158</v>
          </cell>
        </row>
        <row r="83">
          <cell r="J83">
            <v>3.1759457616712439</v>
          </cell>
          <cell r="K83">
            <v>3.1381169713000001</v>
          </cell>
        </row>
        <row r="84">
          <cell r="J84">
            <v>2.9962415573317212</v>
          </cell>
          <cell r="K84">
            <v>2.8486046170999999</v>
          </cell>
        </row>
        <row r="87">
          <cell r="J87">
            <v>162833</v>
          </cell>
          <cell r="K87">
            <v>1323308</v>
          </cell>
        </row>
        <row r="88">
          <cell r="J88">
            <v>156024</v>
          </cell>
          <cell r="K88">
            <v>1507378</v>
          </cell>
        </row>
        <row r="89">
          <cell r="J89">
            <v>3.0626607539971276</v>
          </cell>
          <cell r="K89">
            <v>3.0056831771999999</v>
          </cell>
        </row>
        <row r="90">
          <cell r="J90">
            <v>2.7100588788437414</v>
          </cell>
          <cell r="K90">
            <v>2.3472904473999998</v>
          </cell>
        </row>
        <row r="93">
          <cell r="J93">
            <v>537360</v>
          </cell>
          <cell r="K93">
            <v>4314926</v>
          </cell>
        </row>
        <row r="94">
          <cell r="J94">
            <v>494397</v>
          </cell>
          <cell r="K94">
            <v>4306061</v>
          </cell>
        </row>
        <row r="95">
          <cell r="J95">
            <v>2.1694866610829751</v>
          </cell>
          <cell r="K95">
            <v>2.1423996622999999</v>
          </cell>
        </row>
        <row r="96">
          <cell r="J96">
            <v>2.0322338878621231</v>
          </cell>
          <cell r="K96">
            <v>1.8853186243</v>
          </cell>
        </row>
        <row r="99">
          <cell r="J99">
            <v>181658</v>
          </cell>
          <cell r="K99">
            <v>1376327</v>
          </cell>
        </row>
        <row r="100">
          <cell r="J100">
            <v>137443</v>
          </cell>
          <cell r="K100">
            <v>965373</v>
          </cell>
        </row>
        <row r="101">
          <cell r="J101">
            <v>3.4426169358337022</v>
          </cell>
          <cell r="K101">
            <v>3.4520161735000001</v>
          </cell>
        </row>
        <row r="102">
          <cell r="J102">
            <v>3.3849799253897457</v>
          </cell>
          <cell r="K102">
            <v>3.3200762853999999</v>
          </cell>
        </row>
        <row r="105">
          <cell r="J105">
            <v>368487</v>
          </cell>
          <cell r="K105">
            <v>3019479</v>
          </cell>
        </row>
        <row r="106">
          <cell r="J106">
            <v>343134</v>
          </cell>
          <cell r="K106">
            <v>2929717</v>
          </cell>
        </row>
        <row r="107">
          <cell r="J107">
            <v>2.2229504851286643</v>
          </cell>
          <cell r="K107">
            <v>2.0660662177</v>
          </cell>
        </row>
        <row r="108">
          <cell r="J108">
            <v>1.9119945876828224</v>
          </cell>
          <cell r="K108">
            <v>1.6527930378</v>
          </cell>
        </row>
        <row r="111">
          <cell r="J111">
            <v>126532</v>
          </cell>
          <cell r="K111">
            <v>917440</v>
          </cell>
        </row>
        <row r="112">
          <cell r="J112">
            <v>132773</v>
          </cell>
          <cell r="K112">
            <v>981542</v>
          </cell>
        </row>
        <row r="113">
          <cell r="J113">
            <v>2.6243151240155442</v>
          </cell>
          <cell r="K113">
            <v>2.5540449606000002</v>
          </cell>
        </row>
        <row r="114">
          <cell r="J114">
            <v>2.0585070184433611</v>
          </cell>
          <cell r="K114">
            <v>1.8463701586000001</v>
          </cell>
        </row>
        <row r="153">
          <cell r="J153">
            <v>176</v>
          </cell>
          <cell r="K153">
            <v>4119</v>
          </cell>
        </row>
        <row r="154">
          <cell r="J154">
            <v>5</v>
          </cell>
          <cell r="K154">
            <v>831</v>
          </cell>
        </row>
        <row r="155">
          <cell r="J155">
            <v>53</v>
          </cell>
          <cell r="K155">
            <v>666</v>
          </cell>
        </row>
        <row r="156">
          <cell r="J156">
            <v>29</v>
          </cell>
          <cell r="K156">
            <v>892</v>
          </cell>
        </row>
        <row r="157">
          <cell r="J157">
            <v>30</v>
          </cell>
          <cell r="K157">
            <v>194</v>
          </cell>
        </row>
        <row r="158">
          <cell r="J158">
            <v>664</v>
          </cell>
          <cell r="K158">
            <v>5319</v>
          </cell>
        </row>
        <row r="159">
          <cell r="K159">
            <v>369</v>
          </cell>
        </row>
        <row r="160">
          <cell r="J160">
            <v>56</v>
          </cell>
          <cell r="K160">
            <v>759</v>
          </cell>
        </row>
        <row r="161">
          <cell r="J161">
            <v>203</v>
          </cell>
          <cell r="K161">
            <v>3021</v>
          </cell>
        </row>
        <row r="162">
          <cell r="J162">
            <v>20</v>
          </cell>
          <cell r="K162">
            <v>335</v>
          </cell>
        </row>
        <row r="163">
          <cell r="K163">
            <v>25</v>
          </cell>
        </row>
        <row r="164">
          <cell r="K164">
            <v>446</v>
          </cell>
        </row>
        <row r="165">
          <cell r="J165">
            <v>169</v>
          </cell>
          <cell r="K165">
            <v>1096</v>
          </cell>
        </row>
        <row r="166">
          <cell r="J166">
            <v>153</v>
          </cell>
          <cell r="K166">
            <v>377</v>
          </cell>
        </row>
        <row r="167">
          <cell r="K167">
            <v>1047</v>
          </cell>
        </row>
        <row r="168">
          <cell r="K168">
            <v>84</v>
          </cell>
        </row>
        <row r="169">
          <cell r="K169">
            <v>38</v>
          </cell>
        </row>
        <row r="170">
          <cell r="K170">
            <v>12</v>
          </cell>
        </row>
        <row r="171">
          <cell r="K171">
            <v>112</v>
          </cell>
        </row>
        <row r="175">
          <cell r="J175">
            <v>26</v>
          </cell>
          <cell r="K175">
            <v>580</v>
          </cell>
        </row>
        <row r="180">
          <cell r="K180">
            <v>46</v>
          </cell>
        </row>
        <row r="181">
          <cell r="K181">
            <v>188</v>
          </cell>
        </row>
        <row r="184">
          <cell r="K184">
            <v>18</v>
          </cell>
        </row>
        <row r="187">
          <cell r="K187">
            <v>9</v>
          </cell>
        </row>
        <row r="192">
          <cell r="J192">
            <v>3933</v>
          </cell>
          <cell r="K192">
            <v>4224</v>
          </cell>
        </row>
        <row r="198">
          <cell r="K198">
            <v>17</v>
          </cell>
        </row>
      </sheetData>
      <sheetData sheetId="11">
        <row r="20">
          <cell r="D20">
            <v>130</v>
          </cell>
          <cell r="E20">
            <v>11124</v>
          </cell>
        </row>
        <row r="21">
          <cell r="D21">
            <v>52217</v>
          </cell>
        </row>
        <row r="25">
          <cell r="D25">
            <v>68071</v>
          </cell>
          <cell r="E25">
            <v>2329962</v>
          </cell>
        </row>
        <row r="26">
          <cell r="D26">
            <v>74240</v>
          </cell>
          <cell r="E26">
            <v>2398183</v>
          </cell>
        </row>
        <row r="27">
          <cell r="D27">
            <v>2.8571829851000001</v>
          </cell>
          <cell r="E27">
            <v>3.4275335508999998</v>
          </cell>
        </row>
        <row r="28">
          <cell r="D28">
            <v>2.4743982989000002</v>
          </cell>
          <cell r="E28">
            <v>2.9125301030999999</v>
          </cell>
        </row>
        <row r="31">
          <cell r="D31">
            <v>22236</v>
          </cell>
          <cell r="E31">
            <v>1097556</v>
          </cell>
        </row>
        <row r="32">
          <cell r="D32">
            <v>16981</v>
          </cell>
          <cell r="E32">
            <v>822185</v>
          </cell>
        </row>
        <row r="33">
          <cell r="D33">
            <v>3.8983108224</v>
          </cell>
          <cell r="E33">
            <v>4.1301485947999996</v>
          </cell>
        </row>
        <row r="34">
          <cell r="D34">
            <v>3.6411641581</v>
          </cell>
          <cell r="E34">
            <v>3.7513643237999998</v>
          </cell>
        </row>
        <row r="37">
          <cell r="D37">
            <v>45835</v>
          </cell>
          <cell r="E37">
            <v>1232405</v>
          </cell>
        </row>
        <row r="38">
          <cell r="D38">
            <v>57259</v>
          </cell>
          <cell r="E38">
            <v>1575998</v>
          </cell>
        </row>
        <row r="39">
          <cell r="D39">
            <v>2.3517047510000002</v>
          </cell>
          <cell r="E39">
            <v>2.8017692985</v>
          </cell>
        </row>
        <row r="40">
          <cell r="D40">
            <v>2.1282595847999999</v>
          </cell>
          <cell r="E40">
            <v>2.4749073094999998</v>
          </cell>
        </row>
        <row r="43">
          <cell r="D43">
            <v>27049</v>
          </cell>
          <cell r="E43">
            <v>791651</v>
          </cell>
        </row>
        <row r="44">
          <cell r="D44">
            <v>26119</v>
          </cell>
          <cell r="E44">
            <v>892239</v>
          </cell>
        </row>
        <row r="45">
          <cell r="D45">
            <v>2.0694654325999999</v>
          </cell>
          <cell r="E45">
            <v>2.3588236958</v>
          </cell>
        </row>
        <row r="46">
          <cell r="D46">
            <v>1.9501366282000001</v>
          </cell>
          <cell r="E46">
            <v>2.3045524365999999</v>
          </cell>
        </row>
        <row r="57">
          <cell r="D57">
            <v>24956</v>
          </cell>
          <cell r="E57">
            <v>978601</v>
          </cell>
        </row>
        <row r="58">
          <cell r="D58">
            <v>22438</v>
          </cell>
          <cell r="E58">
            <v>896574</v>
          </cell>
        </row>
        <row r="59">
          <cell r="D59">
            <v>3.6059134449000001</v>
          </cell>
          <cell r="E59">
            <v>3.9761807649000001</v>
          </cell>
        </row>
        <row r="60">
          <cell r="D60">
            <v>3.2333879855999998</v>
          </cell>
          <cell r="E60">
            <v>3.5635844268999999</v>
          </cell>
        </row>
        <row r="63">
          <cell r="D63">
            <v>31286</v>
          </cell>
          <cell r="E63">
            <v>1342093</v>
          </cell>
        </row>
        <row r="64">
          <cell r="D64">
            <v>11427</v>
          </cell>
          <cell r="E64">
            <v>593271</v>
          </cell>
        </row>
        <row r="65">
          <cell r="D65">
            <v>3.3303566037999999</v>
          </cell>
          <cell r="E65">
            <v>3.7213195267999999</v>
          </cell>
        </row>
        <row r="66">
          <cell r="D66">
            <v>3.4238212690999998</v>
          </cell>
          <cell r="E66">
            <v>3.4803967025000002</v>
          </cell>
        </row>
        <row r="69">
          <cell r="D69">
            <v>81801</v>
          </cell>
          <cell r="E69">
            <v>2706521</v>
          </cell>
        </row>
        <row r="70">
          <cell r="D70">
            <v>84022</v>
          </cell>
          <cell r="E70">
            <v>2752426</v>
          </cell>
        </row>
        <row r="71">
          <cell r="D71">
            <v>2.7960660222999998</v>
          </cell>
          <cell r="E71">
            <v>3.3470189584000001</v>
          </cell>
        </row>
        <row r="72">
          <cell r="D72">
            <v>2.4491781757000002</v>
          </cell>
          <cell r="E72">
            <v>2.904667055</v>
          </cell>
        </row>
        <row r="75">
          <cell r="D75">
            <v>28954</v>
          </cell>
          <cell r="E75">
            <v>1403601</v>
          </cell>
        </row>
        <row r="76">
          <cell r="D76">
            <v>18371</v>
          </cell>
          <cell r="E76">
            <v>1201995</v>
          </cell>
        </row>
        <row r="77">
          <cell r="D77">
            <v>3.8262083657999999</v>
          </cell>
          <cell r="E77">
            <v>4.0319238519000002</v>
          </cell>
        </row>
        <row r="78">
          <cell r="D78">
            <v>3.5857637292</v>
          </cell>
          <cell r="E78">
            <v>3.6692796177</v>
          </cell>
        </row>
        <row r="81">
          <cell r="D81">
            <v>55590</v>
          </cell>
          <cell r="E81">
            <v>1951159</v>
          </cell>
        </row>
        <row r="82">
          <cell r="D82">
            <v>53081</v>
          </cell>
          <cell r="E82">
            <v>2146925</v>
          </cell>
        </row>
        <row r="83">
          <cell r="D83">
            <v>3.1428314788999998</v>
          </cell>
          <cell r="E83">
            <v>3.715762287</v>
          </cell>
        </row>
        <row r="84">
          <cell r="D84">
            <v>2.9097461733999999</v>
          </cell>
          <cell r="E84">
            <v>3.2279642639000001</v>
          </cell>
        </row>
        <row r="87">
          <cell r="D87">
            <v>27889</v>
          </cell>
          <cell r="E87">
            <v>1471465</v>
          </cell>
        </row>
        <row r="88">
          <cell r="D88">
            <v>45310</v>
          </cell>
          <cell r="E88">
            <v>1449803</v>
          </cell>
        </row>
        <row r="89">
          <cell r="D89">
            <v>3.7720232166000001</v>
          </cell>
          <cell r="E89">
            <v>3.9519060677</v>
          </cell>
        </row>
        <row r="90">
          <cell r="D90">
            <v>2.8658164122000001</v>
          </cell>
          <cell r="E90">
            <v>3.3707962006000001</v>
          </cell>
        </row>
        <row r="93">
          <cell r="D93">
            <v>95120</v>
          </cell>
          <cell r="E93">
            <v>3121613</v>
          </cell>
        </row>
        <row r="94">
          <cell r="D94">
            <v>100359</v>
          </cell>
          <cell r="E94">
            <v>3290422</v>
          </cell>
        </row>
        <row r="95">
          <cell r="D95">
            <v>2.6332600161999999</v>
          </cell>
          <cell r="E95">
            <v>3.1565223307000001</v>
          </cell>
        </row>
        <row r="96">
          <cell r="D96">
            <v>2.3381100322999999</v>
          </cell>
          <cell r="E96">
            <v>2.7476700557</v>
          </cell>
        </row>
        <row r="99">
          <cell r="D99">
            <v>47470</v>
          </cell>
          <cell r="E99">
            <v>2091812</v>
          </cell>
        </row>
        <row r="100">
          <cell r="D100">
            <v>38856</v>
          </cell>
          <cell r="E100">
            <v>1808251</v>
          </cell>
        </row>
        <row r="101">
          <cell r="D101">
            <v>3.6968536232</v>
          </cell>
          <cell r="E101">
            <v>3.9116570311999999</v>
          </cell>
        </row>
        <row r="102">
          <cell r="D102">
            <v>3.4878230971000002</v>
          </cell>
          <cell r="E102">
            <v>3.6489095391999999</v>
          </cell>
        </row>
        <row r="105">
          <cell r="D105">
            <v>71096</v>
          </cell>
          <cell r="E105">
            <v>2398169</v>
          </cell>
        </row>
        <row r="106">
          <cell r="D106">
            <v>77087</v>
          </cell>
          <cell r="E106">
            <v>2477059</v>
          </cell>
        </row>
        <row r="107">
          <cell r="D107">
            <v>2.7356029168</v>
          </cell>
          <cell r="E107">
            <v>3.3300519932000001</v>
          </cell>
        </row>
        <row r="108">
          <cell r="D108">
            <v>2.3829756677999998</v>
          </cell>
          <cell r="E108">
            <v>2.8197887488000002</v>
          </cell>
        </row>
        <row r="111">
          <cell r="D111">
            <v>34735</v>
          </cell>
          <cell r="E111">
            <v>1336507</v>
          </cell>
        </row>
        <row r="112">
          <cell r="D112">
            <v>34023</v>
          </cell>
          <cell r="E112">
            <v>1207062</v>
          </cell>
        </row>
        <row r="113">
          <cell r="D113">
            <v>3.0835108659000001</v>
          </cell>
          <cell r="E113">
            <v>3.6967199824999999</v>
          </cell>
        </row>
        <row r="114">
          <cell r="D114">
            <v>2.6538994975999999</v>
          </cell>
          <cell r="E114">
            <v>3.1037240775999999</v>
          </cell>
        </row>
        <row r="153">
          <cell r="D153">
            <v>2720</v>
          </cell>
          <cell r="E153">
            <v>256504</v>
          </cell>
        </row>
        <row r="154">
          <cell r="E154">
            <v>602</v>
          </cell>
        </row>
        <row r="155">
          <cell r="D155">
            <v>28</v>
          </cell>
          <cell r="E155">
            <v>190940</v>
          </cell>
        </row>
        <row r="156">
          <cell r="D156">
            <v>72</v>
          </cell>
          <cell r="E156">
            <v>1698</v>
          </cell>
        </row>
        <row r="157">
          <cell r="E157">
            <v>129</v>
          </cell>
        </row>
        <row r="158">
          <cell r="D158">
            <v>15</v>
          </cell>
          <cell r="E158">
            <v>289</v>
          </cell>
        </row>
        <row r="159">
          <cell r="E159">
            <v>161</v>
          </cell>
        </row>
        <row r="160">
          <cell r="D160">
            <v>4</v>
          </cell>
          <cell r="E160">
            <v>635</v>
          </cell>
        </row>
        <row r="161">
          <cell r="E161">
            <v>937</v>
          </cell>
        </row>
        <row r="162">
          <cell r="E162">
            <v>199</v>
          </cell>
        </row>
        <row r="163">
          <cell r="E163">
            <v>16</v>
          </cell>
        </row>
        <row r="164">
          <cell r="E164">
            <v>78</v>
          </cell>
        </row>
        <row r="165">
          <cell r="E165">
            <v>168</v>
          </cell>
        </row>
        <row r="166">
          <cell r="E166">
            <v>100</v>
          </cell>
        </row>
        <row r="167">
          <cell r="E167">
            <v>160</v>
          </cell>
        </row>
        <row r="168">
          <cell r="D168">
            <v>707</v>
          </cell>
          <cell r="E168">
            <v>161680</v>
          </cell>
        </row>
        <row r="169">
          <cell r="E169">
            <v>1</v>
          </cell>
        </row>
        <row r="170">
          <cell r="E170">
            <v>4</v>
          </cell>
        </row>
        <row r="171">
          <cell r="E171">
            <v>28</v>
          </cell>
        </row>
        <row r="172">
          <cell r="D172">
            <v>40</v>
          </cell>
          <cell r="E172">
            <v>61386</v>
          </cell>
        </row>
        <row r="173">
          <cell r="E173">
            <v>218</v>
          </cell>
        </row>
        <row r="174">
          <cell r="E174">
            <v>82</v>
          </cell>
        </row>
        <row r="175">
          <cell r="E175">
            <v>9</v>
          </cell>
        </row>
        <row r="177">
          <cell r="E177">
            <v>1</v>
          </cell>
        </row>
        <row r="180">
          <cell r="E180">
            <v>37</v>
          </cell>
        </row>
        <row r="181">
          <cell r="E181">
            <v>16</v>
          </cell>
        </row>
        <row r="182">
          <cell r="E182">
            <v>159</v>
          </cell>
        </row>
        <row r="184">
          <cell r="E184">
            <v>40</v>
          </cell>
        </row>
        <row r="198">
          <cell r="E198">
            <v>56</v>
          </cell>
        </row>
        <row r="202">
          <cell r="E202">
            <v>15</v>
          </cell>
        </row>
      </sheetData>
      <sheetData sheetId="12">
        <row r="20">
          <cell r="J20">
            <v>438</v>
          </cell>
          <cell r="K20">
            <v>5565</v>
          </cell>
        </row>
        <row r="21">
          <cell r="J21">
            <v>40172</v>
          </cell>
        </row>
        <row r="25">
          <cell r="J25">
            <v>99004</v>
          </cell>
          <cell r="K25">
            <v>1477050</v>
          </cell>
        </row>
        <row r="26">
          <cell r="J26">
            <v>88750</v>
          </cell>
          <cell r="K26">
            <v>1426640</v>
          </cell>
        </row>
        <row r="27">
          <cell r="J27">
            <v>2.4005275334946146</v>
          </cell>
          <cell r="K27">
            <v>2.5826620439000001</v>
          </cell>
        </row>
        <row r="28">
          <cell r="J28">
            <v>2.0955967557757655</v>
          </cell>
          <cell r="K28">
            <v>2.1788471950999999</v>
          </cell>
        </row>
        <row r="31">
          <cell r="J31">
            <v>19055</v>
          </cell>
          <cell r="K31">
            <v>363997</v>
          </cell>
        </row>
        <row r="32">
          <cell r="J32">
            <v>12122</v>
          </cell>
          <cell r="K32">
            <v>269829</v>
          </cell>
        </row>
        <row r="33">
          <cell r="J33">
            <v>3.5882140414933197</v>
          </cell>
          <cell r="K33">
            <v>3.6631643204</v>
          </cell>
        </row>
        <row r="34">
          <cell r="J34">
            <v>3.4115903000260848</v>
          </cell>
          <cell r="K34">
            <v>3.4687092919000002</v>
          </cell>
        </row>
        <row r="37">
          <cell r="J37">
            <v>79950</v>
          </cell>
          <cell r="K37">
            <v>1113054</v>
          </cell>
        </row>
        <row r="38">
          <cell r="J38">
            <v>76629</v>
          </cell>
          <cell r="K38">
            <v>1156811</v>
          </cell>
        </row>
        <row r="39">
          <cell r="J39">
            <v>2.1148046548033079</v>
          </cell>
          <cell r="K39">
            <v>2.2292935537999998</v>
          </cell>
        </row>
        <row r="40">
          <cell r="J40">
            <v>1.8872627536546698</v>
          </cell>
          <cell r="K40">
            <v>1.8779805163000001</v>
          </cell>
        </row>
        <row r="43">
          <cell r="J43">
            <v>56691</v>
          </cell>
          <cell r="K43">
            <v>741945</v>
          </cell>
        </row>
        <row r="44">
          <cell r="J44">
            <v>68679</v>
          </cell>
          <cell r="K44">
            <v>885893</v>
          </cell>
        </row>
        <row r="45">
          <cell r="J45">
            <v>2.053588539028758</v>
          </cell>
          <cell r="K45">
            <v>2.1151903841999999</v>
          </cell>
        </row>
        <row r="46">
          <cell r="J46">
            <v>1.7162293571714951</v>
          </cell>
          <cell r="K46">
            <v>1.6970727173</v>
          </cell>
        </row>
        <row r="57">
          <cell r="J57">
            <v>42969</v>
          </cell>
          <cell r="K57">
            <v>631999</v>
          </cell>
        </row>
        <row r="58">
          <cell r="J58">
            <v>36961</v>
          </cell>
          <cell r="K58">
            <v>503101</v>
          </cell>
        </row>
        <row r="59">
          <cell r="J59">
            <v>3.0117926150139054</v>
          </cell>
          <cell r="K59">
            <v>3.1760806411</v>
          </cell>
        </row>
        <row r="60">
          <cell r="J60">
            <v>2.6140011731393331</v>
          </cell>
          <cell r="K60">
            <v>2.7135872705000001</v>
          </cell>
        </row>
        <row r="63">
          <cell r="J63">
            <v>39203</v>
          </cell>
          <cell r="K63">
            <v>804601</v>
          </cell>
        </row>
        <row r="64">
          <cell r="J64">
            <v>28759</v>
          </cell>
          <cell r="K64">
            <v>529395</v>
          </cell>
        </row>
        <row r="65">
          <cell r="J65">
            <v>2.9794927738645103</v>
          </cell>
          <cell r="K65">
            <v>2.9495640163000001</v>
          </cell>
        </row>
        <row r="66">
          <cell r="J66">
            <v>2.6090951812698742</v>
          </cell>
          <cell r="K66">
            <v>2.5702372790000001</v>
          </cell>
        </row>
        <row r="69">
          <cell r="J69">
            <v>140803</v>
          </cell>
          <cell r="K69">
            <v>1940753</v>
          </cell>
        </row>
        <row r="70">
          <cell r="J70">
            <v>137182</v>
          </cell>
          <cell r="K70">
            <v>1983450</v>
          </cell>
        </row>
        <row r="71">
          <cell r="J71">
            <v>2.3346999426540282</v>
          </cell>
          <cell r="K71">
            <v>2.5337698057</v>
          </cell>
        </row>
        <row r="72">
          <cell r="J72">
            <v>1.9838772348857883</v>
          </cell>
          <cell r="K72">
            <v>2.0763373379000001</v>
          </cell>
        </row>
        <row r="75">
          <cell r="J75">
            <v>19309</v>
          </cell>
          <cell r="K75">
            <v>367056</v>
          </cell>
        </row>
        <row r="76">
          <cell r="J76">
            <v>14493</v>
          </cell>
          <cell r="K76">
            <v>276106</v>
          </cell>
        </row>
        <row r="77">
          <cell r="J77">
            <v>3.6579155155831637</v>
          </cell>
          <cell r="K77">
            <v>3.7491748021000002</v>
          </cell>
        </row>
        <row r="78">
          <cell r="J78">
            <v>3.2117226277021733</v>
          </cell>
          <cell r="K78">
            <v>3.2875243367999998</v>
          </cell>
        </row>
        <row r="81">
          <cell r="J81">
            <v>68008</v>
          </cell>
          <cell r="K81">
            <v>856049</v>
          </cell>
        </row>
        <row r="82">
          <cell r="J82">
            <v>54470</v>
          </cell>
          <cell r="K82">
            <v>701723</v>
          </cell>
        </row>
        <row r="83">
          <cell r="J83">
            <v>2.9799658622387661</v>
          </cell>
          <cell r="K83">
            <v>3.2305876473000001</v>
          </cell>
        </row>
        <row r="84">
          <cell r="J84">
            <v>2.7022053955530967</v>
          </cell>
          <cell r="K84">
            <v>2.8827261402</v>
          </cell>
        </row>
        <row r="87">
          <cell r="J87">
            <v>43782</v>
          </cell>
          <cell r="K87">
            <v>783625</v>
          </cell>
        </row>
        <row r="88">
          <cell r="J88">
            <v>31986</v>
          </cell>
          <cell r="K88">
            <v>618077</v>
          </cell>
        </row>
        <row r="89">
          <cell r="J89">
            <v>3.2542121852699304</v>
          </cell>
          <cell r="K89">
            <v>3.3077561025</v>
          </cell>
        </row>
        <row r="90">
          <cell r="J90">
            <v>2.8624209486432597</v>
          </cell>
          <cell r="K90">
            <v>2.7546564317</v>
          </cell>
        </row>
        <row r="93">
          <cell r="J93">
            <v>155695</v>
          </cell>
          <cell r="K93">
            <v>2218996</v>
          </cell>
        </row>
        <row r="94">
          <cell r="J94">
            <v>157428</v>
          </cell>
          <cell r="K94">
            <v>2312533</v>
          </cell>
        </row>
        <row r="95">
          <cell r="J95">
            <v>2.2741665363013897</v>
          </cell>
          <cell r="K95">
            <v>2.4263604562999999</v>
          </cell>
        </row>
        <row r="96">
          <cell r="J96">
            <v>1.9300745721815136</v>
          </cell>
          <cell r="K96">
            <v>1.9942859194</v>
          </cell>
        </row>
        <row r="99">
          <cell r="J99">
            <v>57428</v>
          </cell>
          <cell r="K99">
            <v>937956</v>
          </cell>
        </row>
        <row r="100">
          <cell r="J100">
            <v>37794</v>
          </cell>
          <cell r="K100">
            <v>616334</v>
          </cell>
        </row>
        <row r="101">
          <cell r="J101">
            <v>3.4842506804493385</v>
          </cell>
          <cell r="K101">
            <v>3.5688473790000002</v>
          </cell>
        </row>
        <row r="102">
          <cell r="J102">
            <v>3.3411651577880459</v>
          </cell>
          <cell r="K102">
            <v>3.3822896414999999</v>
          </cell>
        </row>
        <row r="105">
          <cell r="J105">
            <v>102950</v>
          </cell>
          <cell r="K105">
            <v>1589786</v>
          </cell>
        </row>
        <row r="106">
          <cell r="J106">
            <v>93923</v>
          </cell>
          <cell r="K106">
            <v>1569714</v>
          </cell>
        </row>
        <row r="107">
          <cell r="J107">
            <v>2.3084792051643865</v>
          </cell>
          <cell r="K107">
            <v>2.3995218742</v>
          </cell>
        </row>
        <row r="108">
          <cell r="J108">
            <v>1.9802207754119097</v>
          </cell>
          <cell r="K108">
            <v>1.980254661</v>
          </cell>
        </row>
        <row r="111">
          <cell r="J111">
            <v>38406</v>
          </cell>
          <cell r="K111">
            <v>641790</v>
          </cell>
        </row>
        <row r="112">
          <cell r="J112">
            <v>31697</v>
          </cell>
          <cell r="K112">
            <v>622222</v>
          </cell>
        </row>
        <row r="113">
          <cell r="J113">
            <v>2.575760865797792</v>
          </cell>
          <cell r="K113">
            <v>2.7538807437999999</v>
          </cell>
        </row>
        <row r="114">
          <cell r="J114">
            <v>2.2441868633990913</v>
          </cell>
          <cell r="K114">
            <v>2.3523289063999999</v>
          </cell>
        </row>
        <row r="153">
          <cell r="J153">
            <v>780</v>
          </cell>
          <cell r="K153">
            <v>363948</v>
          </cell>
        </row>
        <row r="154">
          <cell r="J154">
            <v>14</v>
          </cell>
          <cell r="K154">
            <v>537</v>
          </cell>
        </row>
        <row r="155">
          <cell r="J155">
            <v>82</v>
          </cell>
          <cell r="K155">
            <v>1266</v>
          </cell>
        </row>
        <row r="156">
          <cell r="J156">
            <v>84</v>
          </cell>
          <cell r="K156">
            <v>2348</v>
          </cell>
        </row>
        <row r="157">
          <cell r="J157">
            <v>21</v>
          </cell>
          <cell r="K157">
            <v>275</v>
          </cell>
        </row>
        <row r="158">
          <cell r="J158">
            <v>15166</v>
          </cell>
          <cell r="K158">
            <v>221931</v>
          </cell>
        </row>
        <row r="159">
          <cell r="J159">
            <v>16</v>
          </cell>
          <cell r="K159">
            <v>111</v>
          </cell>
        </row>
        <row r="160">
          <cell r="J160">
            <v>59</v>
          </cell>
          <cell r="K160">
            <v>2207</v>
          </cell>
        </row>
        <row r="161">
          <cell r="J161">
            <v>77</v>
          </cell>
          <cell r="K161">
            <v>565</v>
          </cell>
        </row>
        <row r="162">
          <cell r="J162">
            <v>20</v>
          </cell>
          <cell r="K162">
            <v>615</v>
          </cell>
        </row>
        <row r="163">
          <cell r="K163">
            <v>169</v>
          </cell>
        </row>
        <row r="164">
          <cell r="J164">
            <v>18</v>
          </cell>
          <cell r="K164">
            <v>743</v>
          </cell>
        </row>
        <row r="165">
          <cell r="K165">
            <v>236</v>
          </cell>
        </row>
        <row r="166">
          <cell r="K166">
            <v>374</v>
          </cell>
        </row>
        <row r="167">
          <cell r="J167">
            <v>7</v>
          </cell>
          <cell r="K167">
            <v>413</v>
          </cell>
        </row>
        <row r="168">
          <cell r="K168">
            <v>329</v>
          </cell>
        </row>
        <row r="170">
          <cell r="K170">
            <v>2</v>
          </cell>
        </row>
        <row r="171">
          <cell r="K171">
            <v>58</v>
          </cell>
        </row>
        <row r="172">
          <cell r="K172">
            <v>42</v>
          </cell>
        </row>
        <row r="173">
          <cell r="K173">
            <v>10</v>
          </cell>
        </row>
        <row r="174">
          <cell r="K174">
            <v>16</v>
          </cell>
        </row>
        <row r="175">
          <cell r="J175">
            <v>19</v>
          </cell>
          <cell r="K175">
            <v>21</v>
          </cell>
        </row>
        <row r="180">
          <cell r="J180">
            <v>10</v>
          </cell>
          <cell r="K180">
            <v>48</v>
          </cell>
        </row>
        <row r="182">
          <cell r="K182">
            <v>15</v>
          </cell>
        </row>
        <row r="183">
          <cell r="K183">
            <v>33</v>
          </cell>
        </row>
        <row r="184">
          <cell r="K184">
            <v>10</v>
          </cell>
        </row>
        <row r="185">
          <cell r="K185">
            <v>32</v>
          </cell>
        </row>
        <row r="186">
          <cell r="K186">
            <v>6</v>
          </cell>
        </row>
        <row r="187">
          <cell r="J187">
            <v>9</v>
          </cell>
          <cell r="K187">
            <v>2900</v>
          </cell>
        </row>
        <row r="189">
          <cell r="K189">
            <v>2</v>
          </cell>
        </row>
        <row r="194">
          <cell r="K194">
            <v>2</v>
          </cell>
        </row>
      </sheetData>
      <sheetData sheetId="13">
        <row r="20">
          <cell r="L20">
            <v>1164</v>
          </cell>
          <cell r="M20">
            <v>20384</v>
          </cell>
        </row>
        <row r="21">
          <cell r="L21">
            <v>735310</v>
          </cell>
        </row>
        <row r="25">
          <cell r="L25">
            <v>342662</v>
          </cell>
          <cell r="M25">
            <v>2766652</v>
          </cell>
        </row>
        <row r="26">
          <cell r="L26">
            <v>352630</v>
          </cell>
          <cell r="M26">
            <v>2766545</v>
          </cell>
        </row>
        <row r="27">
          <cell r="L27">
            <v>2.2117844467028895</v>
          </cell>
          <cell r="M27">
            <v>2.2382088902000001</v>
          </cell>
        </row>
        <row r="28">
          <cell r="L28">
            <v>1.9626778311805564</v>
          </cell>
          <cell r="M28">
            <v>1.9410799331999999</v>
          </cell>
        </row>
        <row r="31">
          <cell r="L31">
            <v>47711</v>
          </cell>
          <cell r="M31">
            <v>392391</v>
          </cell>
        </row>
        <row r="32">
          <cell r="L32">
            <v>34354</v>
          </cell>
          <cell r="M32">
            <v>257543</v>
          </cell>
        </row>
        <row r="33">
          <cell r="L33">
            <v>3.5752401347368639</v>
          </cell>
          <cell r="M33">
            <v>3.5878566652999999</v>
          </cell>
        </row>
        <row r="34">
          <cell r="L34">
            <v>3.4557560120805646</v>
          </cell>
          <cell r="M34">
            <v>3.4670694409</v>
          </cell>
        </row>
        <row r="37">
          <cell r="L37">
            <v>294951</v>
          </cell>
          <cell r="M37">
            <v>2374261</v>
          </cell>
        </row>
        <row r="38">
          <cell r="L38">
            <v>318277</v>
          </cell>
          <cell r="M38">
            <v>2509002</v>
          </cell>
        </row>
        <row r="39">
          <cell r="L39">
            <v>1.9907541739397501</v>
          </cell>
          <cell r="M39">
            <v>2.0151396022000001</v>
          </cell>
        </row>
        <row r="40">
          <cell r="L40">
            <v>1.8013594528875236</v>
          </cell>
          <cell r="M40">
            <v>1.7844366235</v>
          </cell>
        </row>
        <row r="43">
          <cell r="L43">
            <v>282000</v>
          </cell>
          <cell r="M43">
            <v>2516016</v>
          </cell>
        </row>
        <row r="44">
          <cell r="L44">
            <v>240943</v>
          </cell>
          <cell r="M44">
            <v>2280139</v>
          </cell>
        </row>
        <row r="45">
          <cell r="L45">
            <v>2.0060658487697518</v>
          </cell>
          <cell r="M45">
            <v>1.9739314797</v>
          </cell>
        </row>
        <row r="46">
          <cell r="L46">
            <v>1.7866697125028812</v>
          </cell>
          <cell r="M46">
            <v>1.7260955788000001</v>
          </cell>
        </row>
        <row r="57">
          <cell r="L57">
            <v>182386</v>
          </cell>
          <cell r="M57">
            <v>1540641</v>
          </cell>
        </row>
        <row r="58">
          <cell r="L58">
            <v>188764</v>
          </cell>
          <cell r="M58">
            <v>1485545</v>
          </cell>
        </row>
        <row r="59">
          <cell r="L59">
            <v>2.7292948036249798</v>
          </cell>
          <cell r="M59">
            <v>2.7225580914999998</v>
          </cell>
        </row>
        <row r="60">
          <cell r="L60">
            <v>2.3725038341190365</v>
          </cell>
          <cell r="M60">
            <v>2.3694429861000001</v>
          </cell>
        </row>
        <row r="63">
          <cell r="L63">
            <v>268057</v>
          </cell>
          <cell r="M63">
            <v>2380478</v>
          </cell>
        </row>
        <row r="64">
          <cell r="L64">
            <v>169555</v>
          </cell>
          <cell r="M64">
            <v>1363555</v>
          </cell>
        </row>
        <row r="65">
          <cell r="L65">
            <v>2.7519087981077361</v>
          </cell>
          <cell r="M65">
            <v>2.6508120698000002</v>
          </cell>
        </row>
        <row r="66">
          <cell r="L66">
            <v>2.6210371125727234</v>
          </cell>
          <cell r="M66">
            <v>2.5273599755</v>
          </cell>
        </row>
        <row r="69">
          <cell r="L69">
            <v>453711</v>
          </cell>
          <cell r="M69">
            <v>4134527</v>
          </cell>
        </row>
        <row r="70">
          <cell r="L70">
            <v>428759</v>
          </cell>
          <cell r="M70">
            <v>3890544</v>
          </cell>
        </row>
        <row r="71">
          <cell r="L71">
            <v>2.3987784166327351</v>
          </cell>
          <cell r="M71">
            <v>2.3169107095000001</v>
          </cell>
        </row>
        <row r="72">
          <cell r="L72">
            <v>2.1052608418340601</v>
          </cell>
          <cell r="M72">
            <v>2.0050073156999999</v>
          </cell>
        </row>
        <row r="75">
          <cell r="L75">
            <v>64831</v>
          </cell>
          <cell r="M75">
            <v>500034</v>
          </cell>
        </row>
        <row r="76">
          <cell r="L76">
            <v>78429</v>
          </cell>
          <cell r="M76">
            <v>611468</v>
          </cell>
        </row>
        <row r="77">
          <cell r="L77">
            <v>3.3178518055599033</v>
          </cell>
          <cell r="M77">
            <v>3.4449113769999999</v>
          </cell>
        </row>
        <row r="78">
          <cell r="L78">
            <v>2.8820346108724171</v>
          </cell>
          <cell r="M78">
            <v>2.8607775065999999</v>
          </cell>
        </row>
        <row r="81">
          <cell r="L81">
            <v>134770</v>
          </cell>
          <cell r="M81">
            <v>959499</v>
          </cell>
        </row>
        <row r="82">
          <cell r="L82">
            <v>97313</v>
          </cell>
          <cell r="M82">
            <v>741830</v>
          </cell>
        </row>
        <row r="83">
          <cell r="L83">
            <v>2.9755479824431657</v>
          </cell>
          <cell r="M83">
            <v>3.0903953019000001</v>
          </cell>
        </row>
        <row r="84">
          <cell r="L84">
            <v>2.8308368318436767</v>
          </cell>
          <cell r="M84">
            <v>2.9034335310000001</v>
          </cell>
        </row>
        <row r="87">
          <cell r="L87">
            <v>220002</v>
          </cell>
          <cell r="M87">
            <v>1643647</v>
          </cell>
        </row>
        <row r="88">
          <cell r="L88">
            <v>159823</v>
          </cell>
          <cell r="M88">
            <v>1212888</v>
          </cell>
        </row>
        <row r="89">
          <cell r="L89">
            <v>2.6460753699198465</v>
          </cell>
          <cell r="M89">
            <v>2.7622627042999999</v>
          </cell>
        </row>
        <row r="90">
          <cell r="L90">
            <v>2.3898488353540701</v>
          </cell>
          <cell r="M90">
            <v>2.4094138818999999</v>
          </cell>
        </row>
        <row r="93">
          <cell r="L93">
            <v>624664</v>
          </cell>
          <cell r="M93">
            <v>5282668</v>
          </cell>
        </row>
        <row r="94">
          <cell r="L94">
            <v>593573</v>
          </cell>
          <cell r="M94">
            <v>5046684</v>
          </cell>
        </row>
        <row r="95">
          <cell r="L95">
            <v>2.1191546079610815</v>
          </cell>
          <cell r="M95">
            <v>2.1123466416999999</v>
          </cell>
        </row>
        <row r="96">
          <cell r="L96">
            <v>1.8913297947415979</v>
          </cell>
          <cell r="M96">
            <v>1.8439494131</v>
          </cell>
        </row>
        <row r="99">
          <cell r="L99">
            <v>189171</v>
          </cell>
          <cell r="M99">
            <v>1507855</v>
          </cell>
        </row>
        <row r="100">
          <cell r="L100">
            <v>133590</v>
          </cell>
          <cell r="M100">
            <v>1021599</v>
          </cell>
        </row>
        <row r="101">
          <cell r="L101">
            <v>3.4884069567531726</v>
          </cell>
          <cell r="M101">
            <v>3.4925481030999999</v>
          </cell>
        </row>
        <row r="102">
          <cell r="L102">
            <v>3.3872625130277965</v>
          </cell>
          <cell r="M102">
            <v>3.3777863181000001</v>
          </cell>
        </row>
        <row r="105">
          <cell r="L105">
            <v>406113</v>
          </cell>
          <cell r="M105">
            <v>3232603</v>
          </cell>
        </row>
        <row r="106">
          <cell r="L106">
            <v>464164</v>
          </cell>
          <cell r="M106">
            <v>3484680</v>
          </cell>
        </row>
        <row r="107">
          <cell r="L107">
            <v>1.86616619838974</v>
          </cell>
          <cell r="M107">
            <v>1.9155908277</v>
          </cell>
        </row>
        <row r="108">
          <cell r="L108">
            <v>1.4910891861958926</v>
          </cell>
          <cell r="M108">
            <v>1.5410570990000001</v>
          </cell>
        </row>
        <row r="111">
          <cell r="L111">
            <v>132989</v>
          </cell>
          <cell r="M111">
            <v>1098245</v>
          </cell>
        </row>
        <row r="112">
          <cell r="L112">
            <v>111510</v>
          </cell>
          <cell r="M112">
            <v>852958</v>
          </cell>
        </row>
        <row r="113">
          <cell r="L113">
            <v>2.15819050900387</v>
          </cell>
          <cell r="M113">
            <v>2.1872215214000001</v>
          </cell>
        </row>
        <row r="114">
          <cell r="L114">
            <v>1.9243126065968756</v>
          </cell>
          <cell r="M114">
            <v>1.944332768</v>
          </cell>
        </row>
        <row r="153">
          <cell r="L153">
            <v>1200</v>
          </cell>
          <cell r="M153">
            <v>29869</v>
          </cell>
        </row>
        <row r="154">
          <cell r="L154">
            <v>130</v>
          </cell>
          <cell r="M154">
            <v>1385</v>
          </cell>
        </row>
        <row r="155">
          <cell r="L155">
            <v>237</v>
          </cell>
          <cell r="M155">
            <v>5348</v>
          </cell>
        </row>
        <row r="156">
          <cell r="L156">
            <v>372</v>
          </cell>
          <cell r="M156">
            <v>3911</v>
          </cell>
        </row>
        <row r="157">
          <cell r="L157">
            <v>18</v>
          </cell>
          <cell r="M157">
            <v>705</v>
          </cell>
        </row>
        <row r="158">
          <cell r="L158">
            <v>2216</v>
          </cell>
          <cell r="M158">
            <v>4149</v>
          </cell>
        </row>
        <row r="159">
          <cell r="M159">
            <v>174</v>
          </cell>
        </row>
        <row r="160">
          <cell r="L160">
            <v>185</v>
          </cell>
          <cell r="M160">
            <v>1184</v>
          </cell>
        </row>
        <row r="161">
          <cell r="L161">
            <v>662</v>
          </cell>
          <cell r="M161">
            <v>2720</v>
          </cell>
        </row>
        <row r="162">
          <cell r="L162">
            <v>21</v>
          </cell>
          <cell r="M162">
            <v>429</v>
          </cell>
        </row>
        <row r="163">
          <cell r="L163">
            <v>44</v>
          </cell>
          <cell r="M163">
            <v>270</v>
          </cell>
        </row>
        <row r="164">
          <cell r="L164">
            <v>107</v>
          </cell>
          <cell r="M164">
            <v>1852</v>
          </cell>
        </row>
        <row r="165">
          <cell r="L165">
            <v>2844</v>
          </cell>
          <cell r="M165">
            <v>11223</v>
          </cell>
        </row>
        <row r="166">
          <cell r="L166">
            <v>12</v>
          </cell>
          <cell r="M166">
            <v>543</v>
          </cell>
        </row>
        <row r="167">
          <cell r="L167">
            <v>99</v>
          </cell>
          <cell r="M167">
            <v>691</v>
          </cell>
        </row>
        <row r="168">
          <cell r="L168">
            <v>1</v>
          </cell>
          <cell r="M168">
            <v>344</v>
          </cell>
        </row>
        <row r="169">
          <cell r="L169">
            <v>100</v>
          </cell>
          <cell r="M169">
            <v>573</v>
          </cell>
        </row>
        <row r="170">
          <cell r="L170">
            <v>12</v>
          </cell>
          <cell r="M170">
            <v>58</v>
          </cell>
        </row>
        <row r="171">
          <cell r="M171">
            <v>204</v>
          </cell>
        </row>
        <row r="172">
          <cell r="M172">
            <v>183</v>
          </cell>
        </row>
        <row r="173">
          <cell r="L173">
            <v>9</v>
          </cell>
          <cell r="M173">
            <v>278</v>
          </cell>
        </row>
        <row r="174">
          <cell r="M174">
            <v>24</v>
          </cell>
        </row>
        <row r="175">
          <cell r="L175">
            <v>190</v>
          </cell>
          <cell r="M175">
            <v>24663</v>
          </cell>
        </row>
        <row r="177">
          <cell r="M177">
            <v>17</v>
          </cell>
        </row>
        <row r="179">
          <cell r="L179">
            <v>107</v>
          </cell>
          <cell r="M179">
            <v>1134</v>
          </cell>
        </row>
        <row r="180">
          <cell r="M180">
            <v>485</v>
          </cell>
        </row>
        <row r="181">
          <cell r="L181">
            <v>8</v>
          </cell>
          <cell r="M181">
            <v>46</v>
          </cell>
        </row>
        <row r="182">
          <cell r="M182">
            <v>3</v>
          </cell>
        </row>
        <row r="183">
          <cell r="M183">
            <v>2</v>
          </cell>
        </row>
        <row r="184">
          <cell r="M184">
            <v>29</v>
          </cell>
        </row>
        <row r="187">
          <cell r="M187">
            <v>23</v>
          </cell>
        </row>
        <row r="189">
          <cell r="M189">
            <v>8</v>
          </cell>
        </row>
        <row r="192">
          <cell r="M192">
            <v>4</v>
          </cell>
        </row>
        <row r="199">
          <cell r="M199">
            <v>16</v>
          </cell>
        </row>
        <row r="202">
          <cell r="M202">
            <v>24</v>
          </cell>
        </row>
        <row r="210">
          <cell r="M210">
            <v>3</v>
          </cell>
        </row>
        <row r="216">
          <cell r="M216">
            <v>1</v>
          </cell>
        </row>
      </sheetData>
      <sheetData sheetId="14">
        <row r="20">
          <cell r="N20">
            <v>429</v>
          </cell>
          <cell r="O20">
            <v>6205</v>
          </cell>
        </row>
        <row r="21">
          <cell r="N21">
            <v>170077</v>
          </cell>
        </row>
        <row r="25">
          <cell r="N25">
            <v>310161</v>
          </cell>
          <cell r="O25">
            <v>6712049</v>
          </cell>
        </row>
        <row r="26">
          <cell r="N26">
            <v>321501</v>
          </cell>
          <cell r="O26">
            <v>8054703</v>
          </cell>
        </row>
        <row r="27">
          <cell r="N27">
            <v>2.6235831405187571</v>
          </cell>
          <cell r="O27">
            <v>2.5021840137</v>
          </cell>
        </row>
        <row r="28">
          <cell r="N28">
            <v>1.9672077587802452</v>
          </cell>
          <cell r="O28">
            <v>2.0110584392000002</v>
          </cell>
        </row>
        <row r="31">
          <cell r="N31">
            <v>78153</v>
          </cell>
          <cell r="O31">
            <v>1341219</v>
          </cell>
        </row>
        <row r="32">
          <cell r="N32">
            <v>44489</v>
          </cell>
          <cell r="O32">
            <v>1141598</v>
          </cell>
        </row>
        <row r="33">
          <cell r="N33">
            <v>3.6813808285315979</v>
          </cell>
          <cell r="O33">
            <v>3.6833096868999999</v>
          </cell>
        </row>
        <row r="34">
          <cell r="N34">
            <v>3.4152170161952999</v>
          </cell>
          <cell r="O34">
            <v>3.3969578741999999</v>
          </cell>
        </row>
        <row r="37">
          <cell r="N37">
            <v>232006</v>
          </cell>
          <cell r="O37">
            <v>5370830</v>
          </cell>
        </row>
        <row r="38">
          <cell r="N38">
            <v>277011</v>
          </cell>
          <cell r="O38">
            <v>6913105</v>
          </cell>
        </row>
        <row r="39">
          <cell r="N39">
            <v>2.2668308866056779</v>
          </cell>
          <cell r="O39">
            <v>2.2072216460999998</v>
          </cell>
        </row>
        <row r="40">
          <cell r="N40">
            <v>1.7345243953599359</v>
          </cell>
          <cell r="O40">
            <v>1.7821951668</v>
          </cell>
        </row>
        <row r="43">
          <cell r="N43">
            <v>219993</v>
          </cell>
          <cell r="O43">
            <v>5031217</v>
          </cell>
        </row>
        <row r="44">
          <cell r="N44">
            <v>158725</v>
          </cell>
          <cell r="O44">
            <v>3587801</v>
          </cell>
        </row>
        <row r="45">
          <cell r="N45">
            <v>1.9082414286931091</v>
          </cell>
          <cell r="O45">
            <v>1.9070853994999999</v>
          </cell>
        </row>
        <row r="46">
          <cell r="N46">
            <v>1.6338643561018293</v>
          </cell>
          <cell r="O46">
            <v>1.6832061433000001</v>
          </cell>
        </row>
        <row r="57">
          <cell r="N57">
            <v>134402</v>
          </cell>
          <cell r="O57">
            <v>2896865</v>
          </cell>
        </row>
        <row r="58">
          <cell r="N58">
            <v>98144</v>
          </cell>
          <cell r="O58">
            <v>2228731</v>
          </cell>
        </row>
        <row r="59">
          <cell r="N59">
            <v>3.1712888700622517</v>
          </cell>
          <cell r="O59">
            <v>2.9140292506000001</v>
          </cell>
        </row>
        <row r="60">
          <cell r="N60">
            <v>2.6150747181675098</v>
          </cell>
          <cell r="O60">
            <v>2.6052926306000002</v>
          </cell>
        </row>
        <row r="63">
          <cell r="N63">
            <v>146533</v>
          </cell>
          <cell r="O63">
            <v>4807434</v>
          </cell>
        </row>
        <row r="64">
          <cell r="N64">
            <v>93501</v>
          </cell>
          <cell r="O64">
            <v>3358048</v>
          </cell>
        </row>
        <row r="65">
          <cell r="N65">
            <v>2.8392735495598527</v>
          </cell>
          <cell r="O65">
            <v>2.7907886703</v>
          </cell>
        </row>
        <row r="66">
          <cell r="N66">
            <v>2.4941163632661629</v>
          </cell>
          <cell r="O66">
            <v>2.5420260478999999</v>
          </cell>
        </row>
        <row r="69">
          <cell r="N69">
            <v>450193</v>
          </cell>
          <cell r="O69">
            <v>9235519</v>
          </cell>
        </row>
        <row r="70">
          <cell r="N70">
            <v>423362</v>
          </cell>
          <cell r="O70">
            <v>9800606</v>
          </cell>
        </row>
        <row r="71">
          <cell r="N71">
            <v>2.4900576345462948</v>
          </cell>
          <cell r="O71">
            <v>2.4966681237000001</v>
          </cell>
        </row>
        <row r="72">
          <cell r="N72">
            <v>1.9261396928854035</v>
          </cell>
          <cell r="O72">
            <v>2.0282317998999999</v>
          </cell>
        </row>
        <row r="75">
          <cell r="N75">
            <v>85201</v>
          </cell>
          <cell r="O75">
            <v>2021530</v>
          </cell>
        </row>
        <row r="76">
          <cell r="N76">
            <v>61140</v>
          </cell>
          <cell r="O76">
            <v>1708392</v>
          </cell>
        </row>
        <row r="77">
          <cell r="N77">
            <v>3.7011745768999496</v>
          </cell>
          <cell r="O77">
            <v>3.4128892774000001</v>
          </cell>
        </row>
        <row r="78">
          <cell r="N78">
            <v>3.0304914338298019</v>
          </cell>
          <cell r="O78">
            <v>2.9121861164</v>
          </cell>
        </row>
        <row r="81">
          <cell r="N81">
            <v>154182</v>
          </cell>
          <cell r="O81">
            <v>2489454</v>
          </cell>
        </row>
        <row r="82">
          <cell r="N82">
            <v>98758</v>
          </cell>
          <cell r="O82">
            <v>1717453</v>
          </cell>
        </row>
        <row r="83">
          <cell r="N83">
            <v>3.4309843968223519</v>
          </cell>
          <cell r="O83">
            <v>3.2583699768000001</v>
          </cell>
        </row>
        <row r="84">
          <cell r="N84">
            <v>2.902029571380035</v>
          </cell>
          <cell r="O84">
            <v>2.9301067835999999</v>
          </cell>
        </row>
        <row r="87">
          <cell r="N87">
            <v>263064</v>
          </cell>
          <cell r="O87">
            <v>4938927</v>
          </cell>
        </row>
        <row r="88">
          <cell r="N88">
            <v>116882</v>
          </cell>
          <cell r="O88">
            <v>3424260</v>
          </cell>
        </row>
        <row r="89">
          <cell r="N89">
            <v>3.033042945159941</v>
          </cell>
          <cell r="O89">
            <v>2.9338834010000001</v>
          </cell>
        </row>
        <row r="90">
          <cell r="N90">
            <v>2.650672653403356</v>
          </cell>
          <cell r="O90">
            <v>2.5068933306000001</v>
          </cell>
        </row>
        <row r="93">
          <cell r="N93">
            <v>530152</v>
          </cell>
          <cell r="O93">
            <v>11743266</v>
          </cell>
        </row>
        <row r="94">
          <cell r="N94">
            <v>480227</v>
          </cell>
          <cell r="O94">
            <v>11642504</v>
          </cell>
        </row>
        <row r="95">
          <cell r="N95">
            <v>2.3268354652580721</v>
          </cell>
          <cell r="O95">
            <v>2.2472221532000001</v>
          </cell>
        </row>
        <row r="96">
          <cell r="N96">
            <v>1.8570325637306115</v>
          </cell>
          <cell r="O96">
            <v>1.9100263844000001</v>
          </cell>
        </row>
        <row r="99">
          <cell r="N99">
            <v>208456</v>
          </cell>
          <cell r="O99">
            <v>4159391</v>
          </cell>
        </row>
        <row r="100">
          <cell r="N100">
            <v>105820</v>
          </cell>
          <cell r="O100">
            <v>2701156</v>
          </cell>
        </row>
        <row r="101">
          <cell r="N101">
            <v>3.5798918297122064</v>
          </cell>
          <cell r="O101">
            <v>3.5496548943000001</v>
          </cell>
        </row>
        <row r="102">
          <cell r="N102">
            <v>3.3463822137742643</v>
          </cell>
          <cell r="O102">
            <v>3.3368681625000001</v>
          </cell>
        </row>
        <row r="105">
          <cell r="N105">
            <v>339322</v>
          </cell>
          <cell r="O105">
            <v>7590827</v>
          </cell>
        </row>
        <row r="106">
          <cell r="N106">
            <v>387570</v>
          </cell>
          <cell r="O106">
            <v>10126147</v>
          </cell>
        </row>
        <row r="107">
          <cell r="N107">
            <v>2.3981232869818396</v>
          </cell>
          <cell r="O107">
            <v>2.2125094526</v>
          </cell>
        </row>
        <row r="108">
          <cell r="N108">
            <v>1.6320040980563293</v>
          </cell>
          <cell r="O108">
            <v>1.5996704091</v>
          </cell>
        </row>
        <row r="111">
          <cell r="N111">
            <v>122651</v>
          </cell>
          <cell r="O111">
            <v>2261336</v>
          </cell>
        </row>
        <row r="112">
          <cell r="N112">
            <v>133419</v>
          </cell>
          <cell r="O112">
            <v>3452126</v>
          </cell>
        </row>
        <row r="113">
          <cell r="N113">
            <v>2.9083630632911794</v>
          </cell>
          <cell r="O113">
            <v>2.7890161984000001</v>
          </cell>
        </row>
        <row r="114">
          <cell r="N114">
            <v>2.0096577091041037</v>
          </cell>
          <cell r="O114">
            <v>1.9754924141000001</v>
          </cell>
        </row>
        <row r="153">
          <cell r="N153">
            <v>2656</v>
          </cell>
          <cell r="O153">
            <v>203783</v>
          </cell>
        </row>
        <row r="154">
          <cell r="N154">
            <v>135</v>
          </cell>
          <cell r="O154">
            <v>5898</v>
          </cell>
        </row>
        <row r="155">
          <cell r="N155">
            <v>902</v>
          </cell>
          <cell r="O155">
            <v>88229</v>
          </cell>
        </row>
        <row r="156">
          <cell r="N156">
            <v>787</v>
          </cell>
          <cell r="O156">
            <v>41779</v>
          </cell>
        </row>
        <row r="157">
          <cell r="N157">
            <v>66</v>
          </cell>
          <cell r="O157">
            <v>2018</v>
          </cell>
        </row>
        <row r="158">
          <cell r="N158">
            <v>8622</v>
          </cell>
          <cell r="O158">
            <v>291151</v>
          </cell>
        </row>
        <row r="159">
          <cell r="N159">
            <v>8</v>
          </cell>
          <cell r="O159">
            <v>1764</v>
          </cell>
        </row>
        <row r="160">
          <cell r="N160">
            <v>253</v>
          </cell>
          <cell r="O160">
            <v>30012</v>
          </cell>
        </row>
        <row r="161">
          <cell r="N161">
            <v>13510</v>
          </cell>
          <cell r="O161">
            <v>300808</v>
          </cell>
        </row>
        <row r="162">
          <cell r="N162">
            <v>177</v>
          </cell>
          <cell r="O162">
            <v>39891</v>
          </cell>
        </row>
        <row r="163">
          <cell r="N163">
            <v>30</v>
          </cell>
          <cell r="O163">
            <v>707</v>
          </cell>
        </row>
        <row r="164">
          <cell r="N164">
            <v>12</v>
          </cell>
          <cell r="O164">
            <v>3229</v>
          </cell>
        </row>
        <row r="165">
          <cell r="N165">
            <v>320</v>
          </cell>
          <cell r="O165">
            <v>4303</v>
          </cell>
        </row>
        <row r="166">
          <cell r="N166">
            <v>86</v>
          </cell>
          <cell r="O166">
            <v>6412</v>
          </cell>
        </row>
        <row r="167">
          <cell r="N167">
            <v>216</v>
          </cell>
          <cell r="O167">
            <v>15674</v>
          </cell>
        </row>
        <row r="168">
          <cell r="N168">
            <v>20</v>
          </cell>
          <cell r="O168">
            <v>5396</v>
          </cell>
        </row>
        <row r="169">
          <cell r="O169">
            <v>299</v>
          </cell>
        </row>
        <row r="171">
          <cell r="O171">
            <v>336</v>
          </cell>
        </row>
        <row r="172">
          <cell r="N172">
            <v>149</v>
          </cell>
          <cell r="O172">
            <v>2858</v>
          </cell>
        </row>
        <row r="173">
          <cell r="N173">
            <v>6</v>
          </cell>
          <cell r="O173">
            <v>767</v>
          </cell>
        </row>
        <row r="174">
          <cell r="O174">
            <v>203</v>
          </cell>
        </row>
        <row r="175">
          <cell r="N175">
            <v>31</v>
          </cell>
          <cell r="O175">
            <v>695</v>
          </cell>
        </row>
        <row r="179">
          <cell r="O179">
            <v>4</v>
          </cell>
        </row>
        <row r="180">
          <cell r="N180">
            <v>30</v>
          </cell>
          <cell r="O180">
            <v>3602</v>
          </cell>
        </row>
        <row r="181">
          <cell r="O181">
            <v>392</v>
          </cell>
        </row>
        <row r="182">
          <cell r="O182">
            <v>209</v>
          </cell>
        </row>
        <row r="183">
          <cell r="O183">
            <v>15</v>
          </cell>
        </row>
        <row r="184">
          <cell r="O184">
            <v>482</v>
          </cell>
        </row>
        <row r="185">
          <cell r="O185">
            <v>1130</v>
          </cell>
        </row>
        <row r="186">
          <cell r="O186">
            <v>221</v>
          </cell>
        </row>
        <row r="187">
          <cell r="O187">
            <v>2105</v>
          </cell>
        </row>
        <row r="189">
          <cell r="O189">
            <v>236</v>
          </cell>
        </row>
        <row r="192">
          <cell r="O192">
            <v>68</v>
          </cell>
        </row>
        <row r="194">
          <cell r="O194">
            <v>2867</v>
          </cell>
        </row>
        <row r="197">
          <cell r="O197">
            <v>2813</v>
          </cell>
        </row>
        <row r="198">
          <cell r="O198">
            <v>9</v>
          </cell>
        </row>
        <row r="199">
          <cell r="O199">
            <v>9</v>
          </cell>
        </row>
        <row r="200">
          <cell r="O200">
            <v>12</v>
          </cell>
        </row>
        <row r="203">
          <cell r="O203">
            <v>95</v>
          </cell>
        </row>
        <row r="206">
          <cell r="O206">
            <v>12</v>
          </cell>
        </row>
        <row r="216">
          <cell r="O216">
            <v>3</v>
          </cell>
        </row>
      </sheetData>
      <sheetData sheetId="15">
        <row r="20">
          <cell r="L20">
            <v>536</v>
          </cell>
          <cell r="M20">
            <v>13928</v>
          </cell>
        </row>
        <row r="21">
          <cell r="L21">
            <v>141459</v>
          </cell>
        </row>
        <row r="25">
          <cell r="L25">
            <v>204845</v>
          </cell>
          <cell r="M25">
            <v>2424839</v>
          </cell>
        </row>
        <row r="26">
          <cell r="L26">
            <v>217230</v>
          </cell>
          <cell r="M26">
            <v>2634793</v>
          </cell>
        </row>
        <row r="27">
          <cell r="L27">
            <v>2.8889546116576335</v>
          </cell>
          <cell r="M27">
            <v>2.8146020744000002</v>
          </cell>
        </row>
        <row r="28">
          <cell r="L28">
            <v>2.5414863387467537</v>
          </cell>
          <cell r="M28">
            <v>2.4687697333999998</v>
          </cell>
        </row>
        <row r="31">
          <cell r="L31">
            <v>51889</v>
          </cell>
          <cell r="M31">
            <v>597959</v>
          </cell>
        </row>
        <row r="32">
          <cell r="L32">
            <v>51644</v>
          </cell>
          <cell r="M32">
            <v>552099</v>
          </cell>
        </row>
        <row r="33">
          <cell r="L33">
            <v>3.8381944588065329</v>
          </cell>
          <cell r="M33">
            <v>3.8781235662000002</v>
          </cell>
        </row>
        <row r="34">
          <cell r="L34">
            <v>3.6515973697571948</v>
          </cell>
          <cell r="M34">
            <v>3.6542702466999999</v>
          </cell>
        </row>
        <row r="37">
          <cell r="L37">
            <v>152954</v>
          </cell>
          <cell r="M37">
            <v>1826880</v>
          </cell>
        </row>
        <row r="38">
          <cell r="L38">
            <v>165585</v>
          </cell>
          <cell r="M38">
            <v>2082694</v>
          </cell>
        </row>
        <row r="39">
          <cell r="L39">
            <v>2.56625257714856</v>
          </cell>
          <cell r="M39">
            <v>2.4664848539999999</v>
          </cell>
        </row>
        <row r="40">
          <cell r="L40">
            <v>2.1950387322293241</v>
          </cell>
          <cell r="M40">
            <v>2.1545010124999999</v>
          </cell>
        </row>
        <row r="43">
          <cell r="L43">
            <v>102022</v>
          </cell>
          <cell r="M43">
            <v>1269200</v>
          </cell>
        </row>
        <row r="44">
          <cell r="L44">
            <v>75103</v>
          </cell>
          <cell r="M44">
            <v>1178989</v>
          </cell>
        </row>
        <row r="45">
          <cell r="L45">
            <v>2.402113802682889</v>
          </cell>
          <cell r="M45">
            <v>2.2858831447000001</v>
          </cell>
        </row>
        <row r="46">
          <cell r="L46">
            <v>2.0817834208440273</v>
          </cell>
          <cell r="M46">
            <v>2.0118145617000001</v>
          </cell>
        </row>
        <row r="57">
          <cell r="L57">
            <v>106644</v>
          </cell>
          <cell r="M57">
            <v>1355263</v>
          </cell>
        </row>
        <row r="58">
          <cell r="L58">
            <v>89003</v>
          </cell>
          <cell r="M58">
            <v>1218422</v>
          </cell>
        </row>
        <row r="59">
          <cell r="L59">
            <v>3.4862358390734682</v>
          </cell>
          <cell r="M59">
            <v>3.3366793602000002</v>
          </cell>
        </row>
        <row r="60">
          <cell r="L60">
            <v>3.1497924543110791</v>
          </cell>
          <cell r="M60">
            <v>3.0152031023000001</v>
          </cell>
        </row>
        <row r="63">
          <cell r="L63">
            <v>124855</v>
          </cell>
          <cell r="M63">
            <v>1694677</v>
          </cell>
        </row>
        <row r="64">
          <cell r="L64">
            <v>68327</v>
          </cell>
          <cell r="M64">
            <v>1059007</v>
          </cell>
        </row>
        <row r="65">
          <cell r="L65">
            <v>3.3524179661881299</v>
          </cell>
          <cell r="M65">
            <v>3.2017684651999998</v>
          </cell>
        </row>
        <row r="66">
          <cell r="L66">
            <v>3.0996666506636537</v>
          </cell>
          <cell r="M66">
            <v>2.9615263538000001</v>
          </cell>
        </row>
        <row r="69">
          <cell r="L69">
            <v>264960</v>
          </cell>
          <cell r="M69">
            <v>3200883</v>
          </cell>
        </row>
        <row r="70">
          <cell r="L70">
            <v>248653</v>
          </cell>
          <cell r="M70">
            <v>3215573</v>
          </cell>
        </row>
        <row r="71">
          <cell r="L71">
            <v>2.8704651308296634</v>
          </cell>
          <cell r="M71">
            <v>2.7785807516999999</v>
          </cell>
        </row>
        <row r="72">
          <cell r="L72">
            <v>2.5412265952996722</v>
          </cell>
          <cell r="M72">
            <v>2.4601182659999998</v>
          </cell>
        </row>
        <row r="75">
          <cell r="L75">
            <v>98451</v>
          </cell>
          <cell r="M75">
            <v>992057</v>
          </cell>
        </row>
        <row r="76">
          <cell r="L76">
            <v>67013</v>
          </cell>
          <cell r="M76">
            <v>736216</v>
          </cell>
        </row>
        <row r="77">
          <cell r="L77">
            <v>3.7595283522602294</v>
          </cell>
          <cell r="M77">
            <v>3.8077089988999999</v>
          </cell>
        </row>
        <row r="78">
          <cell r="L78">
            <v>3.5225045971952578</v>
          </cell>
          <cell r="M78">
            <v>3.5312138458</v>
          </cell>
        </row>
        <row r="81">
          <cell r="L81">
            <v>124991</v>
          </cell>
          <cell r="M81">
            <v>1205383</v>
          </cell>
        </row>
        <row r="82">
          <cell r="L82">
            <v>121197</v>
          </cell>
          <cell r="M82">
            <v>1199252</v>
          </cell>
        </row>
        <row r="83">
          <cell r="L83">
            <v>3.498793107105068</v>
          </cell>
          <cell r="M83">
            <v>3.5880723062</v>
          </cell>
        </row>
        <row r="84">
          <cell r="L84">
            <v>3.1921333272933032</v>
          </cell>
          <cell r="M84">
            <v>3.3061117404</v>
          </cell>
        </row>
        <row r="87">
          <cell r="L87">
            <v>117006</v>
          </cell>
          <cell r="M87">
            <v>1277917</v>
          </cell>
        </row>
        <row r="88">
          <cell r="L88">
            <v>114273</v>
          </cell>
          <cell r="M88">
            <v>1448144</v>
          </cell>
        </row>
        <row r="89">
          <cell r="L89">
            <v>3.6370006619024253</v>
          </cell>
          <cell r="M89">
            <v>3.632698881</v>
          </cell>
        </row>
        <row r="90">
          <cell r="L90">
            <v>3.1286609058653321</v>
          </cell>
          <cell r="M90">
            <v>3.0130607288000002</v>
          </cell>
        </row>
        <row r="93">
          <cell r="L93">
            <v>306865</v>
          </cell>
          <cell r="M93">
            <v>3694039</v>
          </cell>
        </row>
        <row r="94">
          <cell r="L94">
            <v>292333</v>
          </cell>
          <cell r="M94">
            <v>3813782</v>
          </cell>
        </row>
        <row r="95">
          <cell r="L95">
            <v>2.7272786889285183</v>
          </cell>
          <cell r="M95">
            <v>2.6329391757999998</v>
          </cell>
        </row>
        <row r="96">
          <cell r="L96">
            <v>2.4234890324629892</v>
          </cell>
          <cell r="M96">
            <v>2.3275095430000001</v>
          </cell>
        </row>
        <row r="99">
          <cell r="L99">
            <v>160979</v>
          </cell>
          <cell r="M99">
            <v>1785249</v>
          </cell>
        </row>
        <row r="100">
          <cell r="L100">
            <v>124427</v>
          </cell>
          <cell r="M100">
            <v>1479854</v>
          </cell>
        </row>
        <row r="101">
          <cell r="L101">
            <v>3.7407650980127611</v>
          </cell>
          <cell r="M101">
            <v>3.731688041</v>
          </cell>
        </row>
        <row r="102">
          <cell r="L102">
            <v>3.5570133719206125</v>
          </cell>
          <cell r="M102">
            <v>3.5471531236999998</v>
          </cell>
        </row>
        <row r="105">
          <cell r="L105">
            <v>215328</v>
          </cell>
          <cell r="M105">
            <v>2617376</v>
          </cell>
        </row>
        <row r="106">
          <cell r="L106">
            <v>231469</v>
          </cell>
          <cell r="M106">
            <v>2872573</v>
          </cell>
        </row>
        <row r="107">
          <cell r="L107">
            <v>2.748314100338562</v>
          </cell>
          <cell r="M107">
            <v>2.6075592514000001</v>
          </cell>
        </row>
        <row r="108">
          <cell r="L108">
            <v>2.3851517868343808</v>
          </cell>
          <cell r="M108">
            <v>2.2644153017000002</v>
          </cell>
        </row>
        <row r="111">
          <cell r="L111">
            <v>78746</v>
          </cell>
          <cell r="M111">
            <v>956986</v>
          </cell>
        </row>
        <row r="112">
          <cell r="L112">
            <v>95911</v>
          </cell>
          <cell r="M112">
            <v>1064883</v>
          </cell>
        </row>
        <row r="113">
          <cell r="L113">
            <v>3.0645781425388106</v>
          </cell>
          <cell r="M113">
            <v>2.9951202087</v>
          </cell>
        </row>
        <row r="114">
          <cell r="L114">
            <v>2.6776185683692768</v>
          </cell>
          <cell r="M114">
            <v>2.6194845318</v>
          </cell>
        </row>
        <row r="153">
          <cell r="L153">
            <v>330</v>
          </cell>
          <cell r="M153">
            <v>18245</v>
          </cell>
        </row>
        <row r="154">
          <cell r="L154">
            <v>12</v>
          </cell>
          <cell r="M154">
            <v>717</v>
          </cell>
        </row>
        <row r="155">
          <cell r="L155">
            <v>44</v>
          </cell>
          <cell r="M155">
            <v>3008</v>
          </cell>
        </row>
        <row r="156">
          <cell r="L156">
            <v>59</v>
          </cell>
          <cell r="M156">
            <v>1395</v>
          </cell>
        </row>
        <row r="157">
          <cell r="L157">
            <v>24</v>
          </cell>
          <cell r="M157">
            <v>373</v>
          </cell>
        </row>
        <row r="158">
          <cell r="L158">
            <v>67</v>
          </cell>
          <cell r="M158">
            <v>2302</v>
          </cell>
        </row>
        <row r="159">
          <cell r="M159">
            <v>228</v>
          </cell>
        </row>
        <row r="160">
          <cell r="L160">
            <v>14</v>
          </cell>
          <cell r="M160">
            <v>230</v>
          </cell>
        </row>
        <row r="161">
          <cell r="L161">
            <v>194</v>
          </cell>
          <cell r="M161">
            <v>12067</v>
          </cell>
        </row>
        <row r="162">
          <cell r="L162">
            <v>2</v>
          </cell>
          <cell r="M162">
            <v>40</v>
          </cell>
        </row>
        <row r="163">
          <cell r="L163">
            <v>6</v>
          </cell>
          <cell r="M163">
            <v>252</v>
          </cell>
        </row>
        <row r="164">
          <cell r="M164">
            <v>121</v>
          </cell>
        </row>
        <row r="165">
          <cell r="L165">
            <v>14085</v>
          </cell>
          <cell r="M165">
            <v>187593</v>
          </cell>
        </row>
        <row r="166">
          <cell r="M166">
            <v>25</v>
          </cell>
        </row>
        <row r="167">
          <cell r="L167">
            <v>12</v>
          </cell>
          <cell r="M167">
            <v>163</v>
          </cell>
        </row>
        <row r="168">
          <cell r="M168">
            <v>421</v>
          </cell>
        </row>
        <row r="169">
          <cell r="M169">
            <v>69</v>
          </cell>
        </row>
        <row r="170">
          <cell r="M170">
            <v>8</v>
          </cell>
        </row>
        <row r="171">
          <cell r="M171">
            <v>41</v>
          </cell>
        </row>
        <row r="172">
          <cell r="L172">
            <v>32</v>
          </cell>
          <cell r="M172">
            <v>853</v>
          </cell>
        </row>
        <row r="173">
          <cell r="L173">
            <v>5</v>
          </cell>
          <cell r="M173">
            <v>5</v>
          </cell>
        </row>
        <row r="175">
          <cell r="L175">
            <v>16</v>
          </cell>
          <cell r="M175">
            <v>64</v>
          </cell>
        </row>
        <row r="176">
          <cell r="M176">
            <v>69</v>
          </cell>
        </row>
        <row r="179">
          <cell r="M179">
            <v>6</v>
          </cell>
        </row>
        <row r="180">
          <cell r="M180">
            <v>21</v>
          </cell>
        </row>
        <row r="181">
          <cell r="M181">
            <v>70</v>
          </cell>
        </row>
        <row r="182">
          <cell r="M182">
            <v>14</v>
          </cell>
        </row>
        <row r="183">
          <cell r="M183">
            <v>10</v>
          </cell>
        </row>
        <row r="184">
          <cell r="M184">
            <v>28</v>
          </cell>
        </row>
        <row r="185">
          <cell r="L185">
            <v>18</v>
          </cell>
          <cell r="M185">
            <v>54</v>
          </cell>
        </row>
        <row r="187">
          <cell r="L187">
            <v>12</v>
          </cell>
          <cell r="M187">
            <v>16</v>
          </cell>
        </row>
        <row r="197">
          <cell r="M197">
            <v>9</v>
          </cell>
        </row>
      </sheetData>
      <sheetData sheetId="16">
        <row r="20">
          <cell r="F20">
            <v>110</v>
          </cell>
          <cell r="G20">
            <v>2097</v>
          </cell>
        </row>
        <row r="21">
          <cell r="F21">
            <v>22119</v>
          </cell>
        </row>
        <row r="25">
          <cell r="F25">
            <v>27159</v>
          </cell>
          <cell r="G25">
            <v>782167</v>
          </cell>
        </row>
        <row r="26">
          <cell r="F26">
            <v>30136</v>
          </cell>
          <cell r="G26">
            <v>933526</v>
          </cell>
        </row>
        <row r="27">
          <cell r="F27">
            <v>2.7193235883065059</v>
          </cell>
          <cell r="G27">
            <v>2.4415296402000002</v>
          </cell>
        </row>
        <row r="28">
          <cell r="F28">
            <v>2.3900580126170228</v>
          </cell>
          <cell r="G28">
            <v>2.2406142950999999</v>
          </cell>
        </row>
        <row r="31">
          <cell r="F31">
            <v>5571</v>
          </cell>
          <cell r="G31">
            <v>125427</v>
          </cell>
        </row>
        <row r="32">
          <cell r="F32">
            <v>5198</v>
          </cell>
          <cell r="G32">
            <v>178503</v>
          </cell>
        </row>
        <row r="33">
          <cell r="F33">
            <v>3.8244894753237664</v>
          </cell>
          <cell r="G33">
            <v>3.7543270101999999</v>
          </cell>
        </row>
        <row r="34">
          <cell r="F34">
            <v>3.6362164690095802</v>
          </cell>
          <cell r="G34">
            <v>3.5799480823000001</v>
          </cell>
        </row>
        <row r="37">
          <cell r="F37">
            <v>21588</v>
          </cell>
          <cell r="G37">
            <v>656740</v>
          </cell>
        </row>
        <row r="38">
          <cell r="F38">
            <v>24939</v>
          </cell>
          <cell r="G38">
            <v>755023</v>
          </cell>
        </row>
        <row r="39">
          <cell r="F39">
            <v>2.4336772828075413</v>
          </cell>
          <cell r="G39">
            <v>2.1908020886999999</v>
          </cell>
        </row>
        <row r="40">
          <cell r="F40">
            <v>2.1299587866294121</v>
          </cell>
          <cell r="G40">
            <v>1.9239585607</v>
          </cell>
        </row>
        <row r="43">
          <cell r="F43">
            <v>28932</v>
          </cell>
          <cell r="G43">
            <v>608392</v>
          </cell>
        </row>
        <row r="44">
          <cell r="F44">
            <v>31257</v>
          </cell>
          <cell r="G44">
            <v>508366</v>
          </cell>
        </row>
        <row r="45">
          <cell r="F45">
            <v>2.293393425096236</v>
          </cell>
          <cell r="G45">
            <v>1.9763277129000001</v>
          </cell>
        </row>
        <row r="46">
          <cell r="F46">
            <v>2.0331466111683945</v>
          </cell>
          <cell r="G46">
            <v>1.7606042951</v>
          </cell>
        </row>
        <row r="57">
          <cell r="F57">
            <v>10955</v>
          </cell>
          <cell r="G57">
            <v>348512</v>
          </cell>
        </row>
        <row r="58">
          <cell r="F58">
            <v>12107</v>
          </cell>
          <cell r="G58">
            <v>322491</v>
          </cell>
        </row>
        <row r="59">
          <cell r="F59">
            <v>3.4556926168896851</v>
          </cell>
          <cell r="G59">
            <v>2.9348207965999999</v>
          </cell>
        </row>
        <row r="60">
          <cell r="F60">
            <v>3.1638559798495831</v>
          </cell>
          <cell r="G60">
            <v>2.8120051680999998</v>
          </cell>
        </row>
        <row r="63">
          <cell r="F63">
            <v>23831</v>
          </cell>
          <cell r="G63">
            <v>541399</v>
          </cell>
        </row>
        <row r="64">
          <cell r="F64">
            <v>12729</v>
          </cell>
          <cell r="G64">
            <v>312474</v>
          </cell>
        </row>
        <row r="65">
          <cell r="F65">
            <v>3.0426250428452515</v>
          </cell>
          <cell r="G65">
            <v>2.7935477218</v>
          </cell>
        </row>
        <row r="66">
          <cell r="F66">
            <v>2.8761915080429881</v>
          </cell>
          <cell r="G66">
            <v>2.7561434457999998</v>
          </cell>
        </row>
        <row r="69">
          <cell r="F69">
            <v>48321</v>
          </cell>
          <cell r="G69">
            <v>1168346</v>
          </cell>
        </row>
        <row r="70">
          <cell r="F70">
            <v>52821</v>
          </cell>
          <cell r="G70">
            <v>1173337</v>
          </cell>
        </row>
        <row r="71">
          <cell r="F71">
            <v>2.6487996241743526</v>
          </cell>
          <cell r="G71">
            <v>2.4028840668</v>
          </cell>
        </row>
        <row r="72">
          <cell r="F72">
            <v>2.2992353522120634</v>
          </cell>
          <cell r="G72">
            <v>2.2123711936000001</v>
          </cell>
        </row>
        <row r="75">
          <cell r="F75">
            <v>13869</v>
          </cell>
          <cell r="G75">
            <v>284743</v>
          </cell>
        </row>
        <row r="76">
          <cell r="F76">
            <v>11311</v>
          </cell>
          <cell r="G76">
            <v>261830</v>
          </cell>
        </row>
        <row r="77">
          <cell r="F77">
            <v>3.7117899099666452</v>
          </cell>
          <cell r="G77">
            <v>3.4345938179000002</v>
          </cell>
        </row>
        <row r="78">
          <cell r="F78">
            <v>3.5159512703770046</v>
          </cell>
          <cell r="G78">
            <v>3.2516692683000001</v>
          </cell>
        </row>
        <row r="81">
          <cell r="F81">
            <v>33296</v>
          </cell>
          <cell r="G81">
            <v>371764</v>
          </cell>
        </row>
        <row r="82">
          <cell r="F82">
            <v>29685</v>
          </cell>
          <cell r="G82">
            <v>414173</v>
          </cell>
        </row>
        <row r="83">
          <cell r="F83">
            <v>3.0119361297884373</v>
          </cell>
          <cell r="G83">
            <v>3.1159731947</v>
          </cell>
        </row>
        <row r="84">
          <cell r="F84">
            <v>2.8574708411117062</v>
          </cell>
          <cell r="G84">
            <v>3.0133594875999998</v>
          </cell>
        </row>
        <row r="87">
          <cell r="F87">
            <v>9949</v>
          </cell>
          <cell r="G87">
            <v>397271</v>
          </cell>
        </row>
        <row r="88">
          <cell r="F88">
            <v>16928</v>
          </cell>
          <cell r="G88">
            <v>502394</v>
          </cell>
        </row>
        <row r="89">
          <cell r="F89">
            <v>3.8000515916051767</v>
          </cell>
          <cell r="G89">
            <v>3.1825400973</v>
          </cell>
        </row>
        <row r="90">
          <cell r="F90">
            <v>3.1957738754967151</v>
          </cell>
          <cell r="G90">
            <v>2.7069538659000001</v>
          </cell>
        </row>
        <row r="93">
          <cell r="F93">
            <v>56091</v>
          </cell>
          <cell r="G93">
            <v>1390560</v>
          </cell>
        </row>
        <row r="94">
          <cell r="F94">
            <v>61394</v>
          </cell>
          <cell r="G94">
            <v>1441892</v>
          </cell>
        </row>
        <row r="95">
          <cell r="F95">
            <v>2.4998611811319407</v>
          </cell>
          <cell r="G95">
            <v>2.2379733758000002</v>
          </cell>
        </row>
        <row r="96">
          <cell r="F96">
            <v>2.2083829142302762</v>
          </cell>
          <cell r="G96">
            <v>2.0713749712</v>
          </cell>
        </row>
        <row r="99">
          <cell r="F99">
            <v>25396</v>
          </cell>
          <cell r="G99">
            <v>486137</v>
          </cell>
        </row>
        <row r="100">
          <cell r="F100">
            <v>20661</v>
          </cell>
          <cell r="G100">
            <v>414806</v>
          </cell>
        </row>
        <row r="101">
          <cell r="F101">
            <v>3.5912762063064227</v>
          </cell>
          <cell r="G101">
            <v>3.5417806181999998</v>
          </cell>
        </row>
        <row r="102">
          <cell r="F102">
            <v>3.5331240168889506</v>
          </cell>
          <cell r="G102">
            <v>3.4910401653999998</v>
          </cell>
        </row>
        <row r="105">
          <cell r="F105">
            <v>28718</v>
          </cell>
          <cell r="G105">
            <v>887756</v>
          </cell>
        </row>
        <row r="106">
          <cell r="F106">
            <v>31737</v>
          </cell>
          <cell r="G106">
            <v>1060601</v>
          </cell>
        </row>
        <row r="107">
          <cell r="F107">
            <v>2.5717739171107739</v>
          </cell>
          <cell r="G107">
            <v>2.1511762239999999</v>
          </cell>
        </row>
        <row r="108">
          <cell r="F108">
            <v>2.2696080536501113</v>
          </cell>
          <cell r="G108">
            <v>1.9721586483</v>
          </cell>
        </row>
        <row r="111">
          <cell r="F111">
            <v>9022</v>
          </cell>
          <cell r="G111">
            <v>251558</v>
          </cell>
        </row>
        <row r="112">
          <cell r="F112">
            <v>10709</v>
          </cell>
          <cell r="G112">
            <v>415658</v>
          </cell>
        </row>
        <row r="113">
          <cell r="F113">
            <v>2.969220992384205</v>
          </cell>
          <cell r="G113">
            <v>2.5961600314000002</v>
          </cell>
        </row>
        <row r="114">
          <cell r="F114">
            <v>2.5441780669542347</v>
          </cell>
          <cell r="G114">
            <v>2.3549248458999998</v>
          </cell>
        </row>
        <row r="153">
          <cell r="F153">
            <v>6321</v>
          </cell>
          <cell r="G153">
            <v>53175</v>
          </cell>
        </row>
        <row r="154">
          <cell r="F154">
            <v>16</v>
          </cell>
          <cell r="G154">
            <v>234</v>
          </cell>
        </row>
        <row r="155">
          <cell r="F155">
            <v>1696</v>
          </cell>
          <cell r="G155">
            <v>14284</v>
          </cell>
        </row>
        <row r="156">
          <cell r="F156">
            <v>54</v>
          </cell>
          <cell r="G156">
            <v>2105</v>
          </cell>
        </row>
        <row r="157">
          <cell r="F157">
            <v>12</v>
          </cell>
          <cell r="G157">
            <v>88</v>
          </cell>
        </row>
        <row r="158">
          <cell r="F158">
            <v>78</v>
          </cell>
          <cell r="G158">
            <v>2315</v>
          </cell>
        </row>
        <row r="159">
          <cell r="F159">
            <v>3</v>
          </cell>
          <cell r="G159">
            <v>226</v>
          </cell>
        </row>
        <row r="160">
          <cell r="F160">
            <v>48</v>
          </cell>
          <cell r="G160">
            <v>576</v>
          </cell>
        </row>
        <row r="161">
          <cell r="F161">
            <v>269</v>
          </cell>
          <cell r="G161">
            <v>897</v>
          </cell>
        </row>
        <row r="162">
          <cell r="F162">
            <v>14</v>
          </cell>
          <cell r="G162">
            <v>666</v>
          </cell>
        </row>
        <row r="163">
          <cell r="G163">
            <v>103</v>
          </cell>
        </row>
        <row r="164">
          <cell r="F164">
            <v>39</v>
          </cell>
          <cell r="G164">
            <v>146</v>
          </cell>
        </row>
        <row r="165">
          <cell r="G165">
            <v>260</v>
          </cell>
        </row>
        <row r="166">
          <cell r="F166">
            <v>16</v>
          </cell>
          <cell r="G166">
            <v>288</v>
          </cell>
        </row>
        <row r="167">
          <cell r="F167">
            <v>0</v>
          </cell>
          <cell r="G167">
            <v>811</v>
          </cell>
        </row>
        <row r="168">
          <cell r="F168">
            <v>57</v>
          </cell>
          <cell r="G168">
            <v>3688</v>
          </cell>
        </row>
        <row r="169">
          <cell r="G169">
            <v>53</v>
          </cell>
        </row>
        <row r="171">
          <cell r="F171">
            <v>8</v>
          </cell>
          <cell r="G171">
            <v>14</v>
          </cell>
        </row>
        <row r="172">
          <cell r="F172">
            <v>30</v>
          </cell>
          <cell r="G172">
            <v>171</v>
          </cell>
        </row>
        <row r="173">
          <cell r="G173">
            <v>5</v>
          </cell>
        </row>
        <row r="174">
          <cell r="F174">
            <v>18</v>
          </cell>
          <cell r="G174">
            <v>47</v>
          </cell>
        </row>
        <row r="175">
          <cell r="G175">
            <v>35</v>
          </cell>
        </row>
        <row r="180">
          <cell r="F180">
            <v>4</v>
          </cell>
          <cell r="G180">
            <v>80</v>
          </cell>
        </row>
        <row r="181">
          <cell r="G181">
            <v>17</v>
          </cell>
        </row>
        <row r="182">
          <cell r="G182">
            <v>80</v>
          </cell>
        </row>
        <row r="183">
          <cell r="G183">
            <v>1</v>
          </cell>
        </row>
        <row r="184">
          <cell r="G184">
            <v>6</v>
          </cell>
        </row>
        <row r="185">
          <cell r="G185">
            <v>18</v>
          </cell>
        </row>
        <row r="189">
          <cell r="G189">
            <v>36</v>
          </cell>
        </row>
        <row r="194">
          <cell r="G194">
            <v>8</v>
          </cell>
        </row>
        <row r="197">
          <cell r="G197">
            <v>17</v>
          </cell>
        </row>
      </sheetData>
      <sheetData sheetId="17">
        <row r="20">
          <cell r="G20">
            <v>499</v>
          </cell>
          <cell r="H20">
            <v>5795</v>
          </cell>
        </row>
        <row r="21">
          <cell r="G21">
            <v>25421</v>
          </cell>
        </row>
        <row r="25">
          <cell r="G25">
            <v>74813</v>
          </cell>
          <cell r="H25">
            <v>461241</v>
          </cell>
        </row>
        <row r="26">
          <cell r="G26">
            <v>87117</v>
          </cell>
          <cell r="H26">
            <v>470404</v>
          </cell>
        </row>
        <row r="27">
          <cell r="G27">
            <v>2.1766296328072698</v>
          </cell>
          <cell r="H27">
            <v>2.3575983694999998</v>
          </cell>
        </row>
        <row r="28">
          <cell r="G28">
            <v>1.9638104473256404</v>
          </cell>
          <cell r="H28">
            <v>2.1011875881000002</v>
          </cell>
        </row>
        <row r="31">
          <cell r="G31">
            <v>9597</v>
          </cell>
          <cell r="H31">
            <v>92680</v>
          </cell>
        </row>
        <row r="32">
          <cell r="G32">
            <v>10426</v>
          </cell>
          <cell r="H32">
            <v>79933</v>
          </cell>
        </row>
        <row r="33">
          <cell r="G33">
            <v>3.6183277483201834</v>
          </cell>
          <cell r="H33">
            <v>3.8761147712000001</v>
          </cell>
        </row>
        <row r="34">
          <cell r="G34">
            <v>3.4761596414376559</v>
          </cell>
          <cell r="H34">
            <v>3.6778207789000001</v>
          </cell>
        </row>
        <row r="37">
          <cell r="G37">
            <v>65216</v>
          </cell>
          <cell r="H37">
            <v>368561</v>
          </cell>
        </row>
        <row r="38">
          <cell r="G38">
            <v>76691</v>
          </cell>
          <cell r="H38">
            <v>390471</v>
          </cell>
        </row>
        <row r="39">
          <cell r="G39">
            <v>1.963701537533826</v>
          </cell>
          <cell r="H39">
            <v>1.9757233326000001</v>
          </cell>
        </row>
        <row r="40">
          <cell r="G40">
            <v>1.7581836895707892</v>
          </cell>
          <cell r="H40">
            <v>1.7784254482999999</v>
          </cell>
        </row>
        <row r="43">
          <cell r="G43">
            <v>102274</v>
          </cell>
          <cell r="H43">
            <v>372907</v>
          </cell>
        </row>
        <row r="44">
          <cell r="G44">
            <v>98924</v>
          </cell>
          <cell r="H44">
            <v>394084</v>
          </cell>
        </row>
        <row r="45">
          <cell r="G45">
            <v>1.8267542472541898</v>
          </cell>
          <cell r="H45">
            <v>1.7994510206000001</v>
          </cell>
        </row>
        <row r="46">
          <cell r="G46">
            <v>1.5951787109883899</v>
          </cell>
          <cell r="H46">
            <v>1.6284242887</v>
          </cell>
        </row>
        <row r="57">
          <cell r="G57">
            <v>49391</v>
          </cell>
          <cell r="H57">
            <v>225665</v>
          </cell>
        </row>
        <row r="58">
          <cell r="G58">
            <v>43688</v>
          </cell>
          <cell r="H58">
            <v>195817</v>
          </cell>
        </row>
        <row r="59">
          <cell r="G59">
            <v>2.4916571487076835</v>
          </cell>
          <cell r="H59">
            <v>2.6829957876999999</v>
          </cell>
        </row>
        <row r="60">
          <cell r="G60">
            <v>2.2943783269176845</v>
          </cell>
          <cell r="H60">
            <v>2.5152708196</v>
          </cell>
        </row>
        <row r="63">
          <cell r="G63">
            <v>63599</v>
          </cell>
          <cell r="H63">
            <v>254714</v>
          </cell>
        </row>
        <row r="64">
          <cell r="G64">
            <v>44366</v>
          </cell>
          <cell r="H64">
            <v>195866</v>
          </cell>
        </row>
        <row r="65">
          <cell r="G65">
            <v>2.5817898238792534</v>
          </cell>
          <cell r="H65">
            <v>2.7383795110000002</v>
          </cell>
        </row>
        <row r="66">
          <cell r="G66">
            <v>2.4987317344452329</v>
          </cell>
          <cell r="H66">
            <v>2.6275889201</v>
          </cell>
        </row>
        <row r="69">
          <cell r="G69">
            <v>148379</v>
          </cell>
          <cell r="H69">
            <v>688513</v>
          </cell>
        </row>
        <row r="70">
          <cell r="G70">
            <v>150523</v>
          </cell>
          <cell r="H70">
            <v>697240</v>
          </cell>
        </row>
        <row r="71">
          <cell r="G71">
            <v>2.1110497520651661</v>
          </cell>
          <cell r="H71">
            <v>2.2544685302</v>
          </cell>
        </row>
        <row r="72">
          <cell r="G72">
            <v>1.8866006732749341</v>
          </cell>
          <cell r="H72">
            <v>2.0214364800000002</v>
          </cell>
        </row>
        <row r="75">
          <cell r="G75">
            <v>28772</v>
          </cell>
          <cell r="H75">
            <v>142577</v>
          </cell>
        </row>
        <row r="76">
          <cell r="G76">
            <v>16442</v>
          </cell>
          <cell r="H76">
            <v>93212</v>
          </cell>
        </row>
        <row r="77">
          <cell r="G77">
            <v>3.0882724404873625</v>
          </cell>
          <cell r="H77">
            <v>3.5585482812000002</v>
          </cell>
        </row>
        <row r="78">
          <cell r="G78">
            <v>2.8676225298159772</v>
          </cell>
          <cell r="H78">
            <v>3.4455388265</v>
          </cell>
        </row>
        <row r="81">
          <cell r="G81">
            <v>25963</v>
          </cell>
          <cell r="H81">
            <v>183396</v>
          </cell>
        </row>
        <row r="82">
          <cell r="G82">
            <v>29302</v>
          </cell>
          <cell r="H82">
            <v>207522</v>
          </cell>
        </row>
        <row r="83">
          <cell r="G83">
            <v>2.9325533728674924</v>
          </cell>
          <cell r="H83">
            <v>3.2667819522000001</v>
          </cell>
        </row>
        <row r="84">
          <cell r="G84">
            <v>2.784623631649529</v>
          </cell>
          <cell r="H84">
            <v>2.9456080652000001</v>
          </cell>
        </row>
        <row r="87">
          <cell r="G87">
            <v>33582</v>
          </cell>
          <cell r="H87">
            <v>263575</v>
          </cell>
        </row>
        <row r="88">
          <cell r="G88">
            <v>44560</v>
          </cell>
          <cell r="H88">
            <v>240483</v>
          </cell>
        </row>
        <row r="89">
          <cell r="G89">
            <v>2.9170478656949168</v>
          </cell>
          <cell r="H89">
            <v>3.0260746717</v>
          </cell>
        </row>
        <row r="90">
          <cell r="G90">
            <v>2.4334706257889094</v>
          </cell>
          <cell r="H90">
            <v>2.5643629653</v>
          </cell>
        </row>
        <row r="93">
          <cell r="G93">
            <v>177087</v>
          </cell>
          <cell r="H93">
            <v>834148</v>
          </cell>
        </row>
        <row r="94">
          <cell r="G94">
            <v>186042</v>
          </cell>
          <cell r="H94">
            <v>864488</v>
          </cell>
        </row>
        <row r="95">
          <cell r="G95">
            <v>1.9746581778134431</v>
          </cell>
          <cell r="H95">
            <v>2.1080671536</v>
          </cell>
        </row>
        <row r="96">
          <cell r="G96">
            <v>1.7677957280384751</v>
          </cell>
          <cell r="H96">
            <v>1.8856710562000001</v>
          </cell>
        </row>
        <row r="99">
          <cell r="G99">
            <v>46212</v>
          </cell>
          <cell r="H99">
            <v>244533</v>
          </cell>
        </row>
        <row r="100">
          <cell r="G100">
            <v>33817</v>
          </cell>
          <cell r="H100">
            <v>190189</v>
          </cell>
        </row>
        <row r="101">
          <cell r="G101">
            <v>3.368944382573702</v>
          </cell>
          <cell r="H101">
            <v>3.5781303535000002</v>
          </cell>
        </row>
        <row r="102">
          <cell r="G102">
            <v>3.3368682732365524</v>
          </cell>
          <cell r="H102">
            <v>3.4854117257000001</v>
          </cell>
        </row>
        <row r="105">
          <cell r="G105">
            <v>83251</v>
          </cell>
          <cell r="H105">
            <v>509385</v>
          </cell>
        </row>
        <row r="106">
          <cell r="G106">
            <v>103482</v>
          </cell>
          <cell r="H106">
            <v>563328</v>
          </cell>
        </row>
        <row r="107">
          <cell r="G107">
            <v>1.9559078599962463</v>
          </cell>
          <cell r="H107">
            <v>2.1347760357999999</v>
          </cell>
        </row>
        <row r="108">
          <cell r="G108">
            <v>1.6532938916539757</v>
          </cell>
          <cell r="H108">
            <v>1.7546015758</v>
          </cell>
        </row>
        <row r="111">
          <cell r="G111">
            <v>26054</v>
          </cell>
          <cell r="H111">
            <v>198229</v>
          </cell>
        </row>
        <row r="112">
          <cell r="G112">
            <v>31776</v>
          </cell>
          <cell r="H112">
            <v>207414</v>
          </cell>
        </row>
        <row r="113">
          <cell r="G113">
            <v>2.2774619169622321</v>
          </cell>
          <cell r="H113">
            <v>2.6160958261</v>
          </cell>
        </row>
        <row r="114">
          <cell r="G114">
            <v>2.0629543697289878</v>
          </cell>
          <cell r="H114">
            <v>2.2387443705000001</v>
          </cell>
        </row>
        <row r="153">
          <cell r="G153">
            <v>2860</v>
          </cell>
          <cell r="H153">
            <v>4653</v>
          </cell>
        </row>
        <row r="154">
          <cell r="G154">
            <v>125</v>
          </cell>
          <cell r="H154">
            <v>148</v>
          </cell>
        </row>
        <row r="155">
          <cell r="G155">
            <v>116</v>
          </cell>
          <cell r="H155">
            <v>365</v>
          </cell>
        </row>
        <row r="156">
          <cell r="G156">
            <v>383</v>
          </cell>
          <cell r="H156">
            <v>741</v>
          </cell>
        </row>
        <row r="157">
          <cell r="G157">
            <v>56</v>
          </cell>
          <cell r="H157">
            <v>60</v>
          </cell>
        </row>
        <row r="158">
          <cell r="G158">
            <v>6</v>
          </cell>
          <cell r="H158">
            <v>138</v>
          </cell>
        </row>
        <row r="159">
          <cell r="G159">
            <v>537</v>
          </cell>
          <cell r="H159">
            <v>548</v>
          </cell>
        </row>
        <row r="160">
          <cell r="G160">
            <v>42</v>
          </cell>
          <cell r="H160">
            <v>67</v>
          </cell>
        </row>
        <row r="161">
          <cell r="G161">
            <v>463</v>
          </cell>
          <cell r="H161">
            <v>982</v>
          </cell>
        </row>
        <row r="162">
          <cell r="G162">
            <v>60</v>
          </cell>
          <cell r="H162">
            <v>60</v>
          </cell>
        </row>
        <row r="164">
          <cell r="H164">
            <v>96</v>
          </cell>
        </row>
        <row r="165">
          <cell r="G165">
            <v>18</v>
          </cell>
          <cell r="H165">
            <v>107</v>
          </cell>
        </row>
        <row r="166">
          <cell r="G166">
            <v>63</v>
          </cell>
          <cell r="H166">
            <v>119</v>
          </cell>
        </row>
        <row r="167">
          <cell r="G167">
            <v>30</v>
          </cell>
          <cell r="H167">
            <v>47</v>
          </cell>
        </row>
        <row r="168">
          <cell r="G168">
            <v>56</v>
          </cell>
          <cell r="H168">
            <v>152</v>
          </cell>
        </row>
        <row r="169">
          <cell r="G169">
            <v>24</v>
          </cell>
          <cell r="H169">
            <v>37</v>
          </cell>
        </row>
        <row r="170">
          <cell r="H170">
            <v>48</v>
          </cell>
        </row>
        <row r="172">
          <cell r="G172">
            <v>30</v>
          </cell>
          <cell r="H172">
            <v>30</v>
          </cell>
        </row>
        <row r="173">
          <cell r="H173">
            <v>18</v>
          </cell>
        </row>
        <row r="174">
          <cell r="H174">
            <v>12</v>
          </cell>
        </row>
        <row r="175">
          <cell r="G175">
            <v>699</v>
          </cell>
          <cell r="H175">
            <v>35811</v>
          </cell>
        </row>
        <row r="177">
          <cell r="H177">
            <v>4474</v>
          </cell>
        </row>
        <row r="179">
          <cell r="G179">
            <v>177</v>
          </cell>
          <cell r="H179">
            <v>34166</v>
          </cell>
        </row>
        <row r="181">
          <cell r="H181">
            <v>41</v>
          </cell>
        </row>
        <row r="187">
          <cell r="H187">
            <v>17</v>
          </cell>
        </row>
        <row r="193">
          <cell r="H193">
            <v>1</v>
          </cell>
        </row>
      </sheetData>
      <sheetData sheetId="18">
        <row r="20">
          <cell r="G20">
            <v>586</v>
          </cell>
          <cell r="H20">
            <v>11393</v>
          </cell>
        </row>
        <row r="21">
          <cell r="G21">
            <v>103584</v>
          </cell>
        </row>
        <row r="25">
          <cell r="G25">
            <v>30673</v>
          </cell>
          <cell r="H25">
            <v>994427</v>
          </cell>
        </row>
        <row r="26">
          <cell r="G26">
            <v>34967</v>
          </cell>
          <cell r="H26">
            <v>964358</v>
          </cell>
        </row>
        <row r="27">
          <cell r="G27">
            <v>2.0992299506300816</v>
          </cell>
          <cell r="H27">
            <v>2.0547796583000002</v>
          </cell>
        </row>
        <row r="28">
          <cell r="G28">
            <v>1.7862436041915322</v>
          </cell>
          <cell r="H28">
            <v>1.8713728142999999</v>
          </cell>
        </row>
        <row r="31">
          <cell r="G31">
            <v>2871</v>
          </cell>
          <cell r="H31">
            <v>86385</v>
          </cell>
        </row>
        <row r="32">
          <cell r="G32">
            <v>2614</v>
          </cell>
          <cell r="H32">
            <v>71546</v>
          </cell>
        </row>
        <row r="33">
          <cell r="G33">
            <v>3.6196763121225359</v>
          </cell>
          <cell r="H33">
            <v>3.5851944700999998</v>
          </cell>
        </row>
        <row r="34">
          <cell r="G34">
            <v>3.4422288970915078</v>
          </cell>
          <cell r="H34">
            <v>3.4693692561999998</v>
          </cell>
        </row>
        <row r="37">
          <cell r="G37">
            <v>27803</v>
          </cell>
          <cell r="H37">
            <v>908042</v>
          </cell>
        </row>
        <row r="38">
          <cell r="G38">
            <v>32351</v>
          </cell>
          <cell r="H38">
            <v>892812</v>
          </cell>
        </row>
        <row r="39">
          <cell r="G39">
            <v>1.9418780277783729</v>
          </cell>
          <cell r="H39">
            <v>1.9091487152</v>
          </cell>
        </row>
        <row r="40">
          <cell r="G40">
            <v>1.652310926513038</v>
          </cell>
          <cell r="H40">
            <v>1.7432815323999999</v>
          </cell>
        </row>
        <row r="43">
          <cell r="G43">
            <v>38830</v>
          </cell>
          <cell r="H43">
            <v>1496460</v>
          </cell>
        </row>
        <row r="44">
          <cell r="G44">
            <v>33242</v>
          </cell>
          <cell r="H44">
            <v>1487533</v>
          </cell>
        </row>
        <row r="45">
          <cell r="G45">
            <v>1.8544247239734664</v>
          </cell>
          <cell r="H45">
            <v>1.6235661356</v>
          </cell>
        </row>
        <row r="46">
          <cell r="G46">
            <v>1.5666523863534292</v>
          </cell>
          <cell r="H46">
            <v>1.5223053260999999</v>
          </cell>
        </row>
        <row r="57">
          <cell r="G57">
            <v>21831</v>
          </cell>
          <cell r="H57">
            <v>620387</v>
          </cell>
        </row>
        <row r="58">
          <cell r="G58">
            <v>21809</v>
          </cell>
          <cell r="H58">
            <v>578869</v>
          </cell>
        </row>
        <row r="59">
          <cell r="G59">
            <v>2.3325600709058723</v>
          </cell>
          <cell r="H59">
            <v>2.1766680474000002</v>
          </cell>
        </row>
        <row r="60">
          <cell r="G60">
            <v>2.0619360189885185</v>
          </cell>
          <cell r="H60">
            <v>2.0380681965999998</v>
          </cell>
        </row>
        <row r="63">
          <cell r="G63">
            <v>17745</v>
          </cell>
          <cell r="H63">
            <v>880266</v>
          </cell>
        </row>
        <row r="64">
          <cell r="G64">
            <v>8535</v>
          </cell>
          <cell r="H64">
            <v>640697</v>
          </cell>
        </row>
        <row r="65">
          <cell r="G65">
            <v>2.5611818186305944</v>
          </cell>
          <cell r="H65">
            <v>2.4492078427999999</v>
          </cell>
        </row>
        <row r="66">
          <cell r="G66">
            <v>2.5235372619916694</v>
          </cell>
          <cell r="H66">
            <v>2.3752211602000002</v>
          </cell>
        </row>
        <row r="69">
          <cell r="G69">
            <v>49498</v>
          </cell>
          <cell r="H69">
            <v>1759377</v>
          </cell>
        </row>
        <row r="70">
          <cell r="G70">
            <v>45845</v>
          </cell>
          <cell r="H70">
            <v>1606656</v>
          </cell>
        </row>
        <row r="71">
          <cell r="G71">
            <v>2.1918580502293445</v>
          </cell>
          <cell r="H71">
            <v>2.0112894132000001</v>
          </cell>
        </row>
        <row r="72">
          <cell r="G72">
            <v>1.8347179076572122</v>
          </cell>
          <cell r="H72">
            <v>1.8911491331000001</v>
          </cell>
        </row>
        <row r="75">
          <cell r="G75">
            <v>11406</v>
          </cell>
          <cell r="H75">
            <v>322699</v>
          </cell>
        </row>
        <row r="76">
          <cell r="G76">
            <v>8897</v>
          </cell>
          <cell r="H76">
            <v>229105</v>
          </cell>
        </row>
        <row r="77">
          <cell r="G77">
            <v>3.2755361086631249</v>
          </cell>
          <cell r="H77">
            <v>2.7913504066999999</v>
          </cell>
        </row>
        <row r="78">
          <cell r="G78">
            <v>2.6243019390047211</v>
          </cell>
          <cell r="H78">
            <v>2.6083427521</v>
          </cell>
        </row>
        <row r="81">
          <cell r="G81">
            <v>11649</v>
          </cell>
          <cell r="H81">
            <v>149309</v>
          </cell>
        </row>
        <row r="82">
          <cell r="G82">
            <v>15460</v>
          </cell>
          <cell r="H82">
            <v>222187</v>
          </cell>
        </row>
        <row r="83">
          <cell r="G83">
            <v>3.1410724496874747</v>
          </cell>
          <cell r="H83">
            <v>3.0862600740000001</v>
          </cell>
        </row>
        <row r="84">
          <cell r="G84">
            <v>2.5075113639787969</v>
          </cell>
          <cell r="H84">
            <v>2.6820971740999999</v>
          </cell>
        </row>
        <row r="87">
          <cell r="G87">
            <v>24268</v>
          </cell>
          <cell r="H87">
            <v>740891</v>
          </cell>
        </row>
        <row r="88">
          <cell r="G88">
            <v>13995</v>
          </cell>
          <cell r="H88">
            <v>791650</v>
          </cell>
        </row>
        <row r="89">
          <cell r="G89">
            <v>2.629798576490856</v>
          </cell>
          <cell r="H89">
            <v>2.3897476842000001</v>
          </cell>
        </row>
        <row r="90">
          <cell r="G90">
            <v>2.3003605737171418</v>
          </cell>
          <cell r="H90">
            <v>1.929210374</v>
          </cell>
        </row>
        <row r="93">
          <cell r="G93">
            <v>69504</v>
          </cell>
          <cell r="H93">
            <v>2490887</v>
          </cell>
        </row>
        <row r="94">
          <cell r="G94">
            <v>68209</v>
          </cell>
          <cell r="H94">
            <v>2451891</v>
          </cell>
        </row>
        <row r="95">
          <cell r="G95">
            <v>1.9624414912929558</v>
          </cell>
          <cell r="H95">
            <v>1.7957170294</v>
          </cell>
        </row>
        <row r="96">
          <cell r="G96">
            <v>1.6792914172268953</v>
          </cell>
          <cell r="H96">
            <v>1.6596020543000001</v>
          </cell>
        </row>
        <row r="99">
          <cell r="G99">
            <v>16901</v>
          </cell>
          <cell r="H99">
            <v>444846</v>
          </cell>
        </row>
        <row r="100">
          <cell r="G100">
            <v>10607</v>
          </cell>
          <cell r="H100">
            <v>334558</v>
          </cell>
        </row>
        <row r="101">
          <cell r="G101">
            <v>3.511302919738601</v>
          </cell>
          <cell r="H101">
            <v>3.4252993297000001</v>
          </cell>
        </row>
        <row r="102">
          <cell r="G102">
            <v>3.3484145440403412</v>
          </cell>
          <cell r="H102">
            <v>3.3326245327000001</v>
          </cell>
        </row>
        <row r="105">
          <cell r="G105">
            <v>42974</v>
          </cell>
          <cell r="H105">
            <v>1382745</v>
          </cell>
        </row>
        <row r="106">
          <cell r="G106">
            <v>53229</v>
          </cell>
          <cell r="H106">
            <v>1423900</v>
          </cell>
        </row>
        <row r="107">
          <cell r="G107">
            <v>1.4985931401626726</v>
          </cell>
          <cell r="H107">
            <v>1.4777459998</v>
          </cell>
        </row>
        <row r="108">
          <cell r="G108">
            <v>1.1734676458797499</v>
          </cell>
          <cell r="H108">
            <v>1.2674185871999999</v>
          </cell>
        </row>
        <row r="111">
          <cell r="G111">
            <v>9610</v>
          </cell>
          <cell r="H111">
            <v>285518</v>
          </cell>
        </row>
        <row r="112">
          <cell r="G112">
            <v>12922</v>
          </cell>
          <cell r="H112">
            <v>266393</v>
          </cell>
        </row>
        <row r="113">
          <cell r="G113">
            <v>1.9325189401132465</v>
          </cell>
          <cell r="H113">
            <v>1.9781140670999999</v>
          </cell>
        </row>
        <row r="114">
          <cell r="G114">
            <v>1.5507264262240827</v>
          </cell>
          <cell r="H114">
            <v>1.7921207295999999</v>
          </cell>
        </row>
        <row r="153">
          <cell r="G153">
            <v>889</v>
          </cell>
          <cell r="H153">
            <v>72442</v>
          </cell>
        </row>
        <row r="154">
          <cell r="H154">
            <v>888</v>
          </cell>
        </row>
        <row r="155">
          <cell r="G155">
            <v>4</v>
          </cell>
          <cell r="H155">
            <v>1288</v>
          </cell>
        </row>
        <row r="156">
          <cell r="G156">
            <v>36</v>
          </cell>
          <cell r="H156">
            <v>3852</v>
          </cell>
        </row>
        <row r="157">
          <cell r="G157">
            <v>28</v>
          </cell>
          <cell r="H157">
            <v>777</v>
          </cell>
        </row>
        <row r="158">
          <cell r="G158">
            <v>5</v>
          </cell>
          <cell r="H158">
            <v>2745</v>
          </cell>
        </row>
        <row r="159">
          <cell r="H159">
            <v>297</v>
          </cell>
        </row>
        <row r="160">
          <cell r="G160">
            <v>111</v>
          </cell>
          <cell r="H160">
            <v>1812</v>
          </cell>
        </row>
        <row r="161">
          <cell r="H161">
            <v>740</v>
          </cell>
        </row>
        <row r="162">
          <cell r="G162">
            <v>7</v>
          </cell>
          <cell r="H162">
            <v>701</v>
          </cell>
        </row>
        <row r="163">
          <cell r="H163">
            <v>682</v>
          </cell>
        </row>
        <row r="164">
          <cell r="G164">
            <v>517</v>
          </cell>
          <cell r="H164">
            <v>22530</v>
          </cell>
        </row>
        <row r="165">
          <cell r="H165">
            <v>212</v>
          </cell>
        </row>
        <row r="166">
          <cell r="H166">
            <v>225</v>
          </cell>
        </row>
        <row r="167">
          <cell r="G167">
            <v>7</v>
          </cell>
          <cell r="H167">
            <v>930</v>
          </cell>
        </row>
        <row r="169">
          <cell r="G169">
            <v>16</v>
          </cell>
          <cell r="H169">
            <v>718</v>
          </cell>
        </row>
        <row r="170">
          <cell r="H170">
            <v>80</v>
          </cell>
        </row>
        <row r="171">
          <cell r="H171">
            <v>16</v>
          </cell>
        </row>
        <row r="172">
          <cell r="H172">
            <v>12</v>
          </cell>
        </row>
        <row r="173">
          <cell r="H173">
            <v>52</v>
          </cell>
        </row>
        <row r="174">
          <cell r="H174">
            <v>12</v>
          </cell>
        </row>
        <row r="175">
          <cell r="H175">
            <v>402</v>
          </cell>
        </row>
        <row r="176">
          <cell r="H176">
            <v>28</v>
          </cell>
        </row>
        <row r="179">
          <cell r="H179">
            <v>32</v>
          </cell>
        </row>
        <row r="181">
          <cell r="H181">
            <v>97</v>
          </cell>
        </row>
        <row r="182">
          <cell r="H182">
            <v>26</v>
          </cell>
        </row>
        <row r="183">
          <cell r="H183">
            <v>36</v>
          </cell>
        </row>
        <row r="184">
          <cell r="H184">
            <v>139</v>
          </cell>
        </row>
        <row r="186">
          <cell r="H186">
            <v>196</v>
          </cell>
        </row>
        <row r="187">
          <cell r="H187">
            <v>418</v>
          </cell>
        </row>
        <row r="196">
          <cell r="H196">
            <v>45</v>
          </cell>
        </row>
        <row r="215">
          <cell r="H215">
            <v>12</v>
          </cell>
        </row>
      </sheetData>
      <sheetData sheetId="19">
        <row r="20">
          <cell r="I20">
            <v>265</v>
          </cell>
          <cell r="J20">
            <v>13936</v>
          </cell>
        </row>
        <row r="21">
          <cell r="I21">
            <v>22623</v>
          </cell>
        </row>
        <row r="25">
          <cell r="I25">
            <v>48820</v>
          </cell>
          <cell r="J25">
            <v>2596250</v>
          </cell>
        </row>
        <row r="26">
          <cell r="I26">
            <v>46398</v>
          </cell>
          <cell r="J26">
            <v>2737784</v>
          </cell>
        </row>
        <row r="27">
          <cell r="I27">
            <v>3.4320052269648365</v>
          </cell>
          <cell r="J27">
            <v>3.2293064356999999</v>
          </cell>
        </row>
        <row r="28">
          <cell r="I28">
            <v>2.9686038091254519</v>
          </cell>
          <cell r="J28">
            <v>2.7754585610000002</v>
          </cell>
        </row>
        <row r="31">
          <cell r="I31">
            <v>20661</v>
          </cell>
          <cell r="J31">
            <v>1133469</v>
          </cell>
        </row>
        <row r="32">
          <cell r="I32">
            <v>14902</v>
          </cell>
          <cell r="J32">
            <v>997061</v>
          </cell>
        </row>
        <row r="33">
          <cell r="I33">
            <v>3.9669502399269976</v>
          </cell>
          <cell r="J33">
            <v>3.9677695731</v>
          </cell>
        </row>
        <row r="34">
          <cell r="I34">
            <v>3.7504895197990402</v>
          </cell>
          <cell r="J34">
            <v>3.6451745174000001</v>
          </cell>
        </row>
        <row r="37">
          <cell r="I37">
            <v>28158</v>
          </cell>
          <cell r="J37">
            <v>1462781</v>
          </cell>
        </row>
        <row r="38">
          <cell r="I38">
            <v>31496</v>
          </cell>
          <cell r="J38">
            <v>1740723</v>
          </cell>
        </row>
        <row r="39">
          <cell r="I39">
            <v>3.0388901675846012</v>
          </cell>
          <cell r="J39">
            <v>2.6570813795000001</v>
          </cell>
        </row>
        <row r="40">
          <cell r="I40">
            <v>2.5981410806266574</v>
          </cell>
          <cell r="J40">
            <v>2.2772908168999999</v>
          </cell>
        </row>
        <row r="43">
          <cell r="I43">
            <v>15709</v>
          </cell>
          <cell r="J43">
            <v>859618</v>
          </cell>
        </row>
        <row r="44">
          <cell r="I44">
            <v>16248</v>
          </cell>
          <cell r="J44">
            <v>806988</v>
          </cell>
        </row>
        <row r="45">
          <cell r="I45">
            <v>2.6931904494142529</v>
          </cell>
          <cell r="J45">
            <v>2.2478120389999998</v>
          </cell>
        </row>
        <row r="46">
          <cell r="I46">
            <v>2.4820118135438638</v>
          </cell>
          <cell r="J46">
            <v>2.2079867886</v>
          </cell>
        </row>
        <row r="57">
          <cell r="I57">
            <v>27505</v>
          </cell>
          <cell r="J57">
            <v>1162252</v>
          </cell>
        </row>
        <row r="58">
          <cell r="I58">
            <v>21774</v>
          </cell>
          <cell r="J58">
            <v>1094384</v>
          </cell>
        </row>
        <row r="59">
          <cell r="I59">
            <v>4.0105386541734953</v>
          </cell>
          <cell r="J59">
            <v>3.8310722850999999</v>
          </cell>
        </row>
        <row r="60">
          <cell r="I60">
            <v>3.6634248940473686</v>
          </cell>
          <cell r="J60">
            <v>3.4332178232000001</v>
          </cell>
        </row>
        <row r="63">
          <cell r="I63">
            <v>26646</v>
          </cell>
          <cell r="J63">
            <v>1492449</v>
          </cell>
        </row>
        <row r="64">
          <cell r="I64">
            <v>11491</v>
          </cell>
          <cell r="J64">
            <v>684965</v>
          </cell>
        </row>
        <row r="65">
          <cell r="I65">
            <v>3.6716082753050028</v>
          </cell>
          <cell r="J65">
            <v>3.5223399421999999</v>
          </cell>
        </row>
        <row r="66">
          <cell r="I66">
            <v>3.4770495304013918</v>
          </cell>
          <cell r="J66">
            <v>3.2813515696</v>
          </cell>
        </row>
        <row r="69">
          <cell r="I69">
            <v>59532</v>
          </cell>
          <cell r="J69">
            <v>3077667</v>
          </cell>
        </row>
        <row r="70">
          <cell r="I70">
            <v>57194</v>
          </cell>
          <cell r="J70">
            <v>3094263</v>
          </cell>
        </row>
        <row r="71">
          <cell r="I71">
            <v>3.3217776466712725</v>
          </cell>
          <cell r="J71">
            <v>3.0745390641000001</v>
          </cell>
        </row>
        <row r="72">
          <cell r="I72">
            <v>2.908186123295589</v>
          </cell>
          <cell r="J72">
            <v>2.7361448556000001</v>
          </cell>
        </row>
        <row r="75">
          <cell r="I75">
            <v>29624</v>
          </cell>
          <cell r="J75">
            <v>1312012</v>
          </cell>
        </row>
        <row r="76">
          <cell r="I76">
            <v>13404</v>
          </cell>
          <cell r="J76">
            <v>831581</v>
          </cell>
        </row>
        <row r="77">
          <cell r="I77">
            <v>3.9985980037402618</v>
          </cell>
          <cell r="J77">
            <v>3.9611024130999999</v>
          </cell>
        </row>
        <row r="78">
          <cell r="I78">
            <v>4.0241297492279315</v>
          </cell>
          <cell r="J78">
            <v>3.7666381306000001</v>
          </cell>
        </row>
        <row r="81">
          <cell r="I81">
            <v>50929</v>
          </cell>
          <cell r="J81">
            <v>2249194</v>
          </cell>
        </row>
        <row r="82">
          <cell r="I82">
            <v>48466</v>
          </cell>
          <cell r="J82">
            <v>2379574</v>
          </cell>
        </row>
        <row r="83">
          <cell r="I83">
            <v>3.5925432622440221</v>
          </cell>
          <cell r="J83">
            <v>3.5537161315999999</v>
          </cell>
        </row>
        <row r="84">
          <cell r="I84">
            <v>3.1445939608293361</v>
          </cell>
          <cell r="J84">
            <v>3.0846213297</v>
          </cell>
        </row>
        <row r="87">
          <cell r="I87">
            <v>15637</v>
          </cell>
          <cell r="J87">
            <v>1022798</v>
          </cell>
        </row>
        <row r="88">
          <cell r="I88">
            <v>25737</v>
          </cell>
          <cell r="J88">
            <v>1295656</v>
          </cell>
        </row>
        <row r="89">
          <cell r="I89">
            <v>4.3002798357152017</v>
          </cell>
          <cell r="J89">
            <v>4.0713823128</v>
          </cell>
        </row>
        <row r="90">
          <cell r="I90">
            <v>3.6303880128554922</v>
          </cell>
          <cell r="J90">
            <v>3.4213113455999999</v>
          </cell>
        </row>
        <row r="93">
          <cell r="I93">
            <v>64530</v>
          </cell>
          <cell r="J93">
            <v>3455868</v>
          </cell>
        </row>
        <row r="94">
          <cell r="I94">
            <v>62648</v>
          </cell>
          <cell r="J94">
            <v>3544772</v>
          </cell>
        </row>
        <row r="95">
          <cell r="I95">
            <v>3.2522983052658576</v>
          </cell>
          <cell r="J95">
            <v>2.9851750825000001</v>
          </cell>
        </row>
        <row r="96">
          <cell r="I96">
            <v>2.8423097168522378</v>
          </cell>
          <cell r="J96">
            <v>2.6462698221999998</v>
          </cell>
        </row>
        <row r="99">
          <cell r="I99">
            <v>46632</v>
          </cell>
          <cell r="J99">
            <v>2112069</v>
          </cell>
        </row>
        <row r="100">
          <cell r="I100">
            <v>36820</v>
          </cell>
          <cell r="J100">
            <v>1829308</v>
          </cell>
        </row>
        <row r="101">
          <cell r="I101">
            <v>3.824466278383813</v>
          </cell>
          <cell r="J101">
            <v>3.8280565066999999</v>
          </cell>
        </row>
        <row r="102">
          <cell r="I102">
            <v>3.6169248996479251</v>
          </cell>
          <cell r="J102">
            <v>3.5669822070000001</v>
          </cell>
        </row>
        <row r="105">
          <cell r="I105">
            <v>49308</v>
          </cell>
          <cell r="J105">
            <v>2646406</v>
          </cell>
        </row>
        <row r="106">
          <cell r="I106">
            <v>47223</v>
          </cell>
          <cell r="J106">
            <v>2843964</v>
          </cell>
        </row>
        <row r="107">
          <cell r="I107">
            <v>3.3980047657425105</v>
          </cell>
          <cell r="J107">
            <v>3.1681036387999999</v>
          </cell>
        </row>
        <row r="108">
          <cell r="I108">
            <v>2.916818694386496</v>
          </cell>
          <cell r="J108">
            <v>2.6718374714999999</v>
          </cell>
        </row>
        <row r="111">
          <cell r="I111">
            <v>24163</v>
          </cell>
          <cell r="J111">
            <v>1403089</v>
          </cell>
        </row>
        <row r="112">
          <cell r="I112">
            <v>20714</v>
          </cell>
          <cell r="J112">
            <v>1498750</v>
          </cell>
        </row>
        <row r="113">
          <cell r="I113">
            <v>3.6379984802743075</v>
          </cell>
          <cell r="J113">
            <v>3.5296147308000001</v>
          </cell>
        </row>
        <row r="114">
          <cell r="I114">
            <v>3.1855234926518152</v>
          </cell>
          <cell r="J114">
            <v>3.0034339865000002</v>
          </cell>
        </row>
        <row r="153">
          <cell r="I153">
            <v>81</v>
          </cell>
          <cell r="J153">
            <v>19919</v>
          </cell>
        </row>
        <row r="154">
          <cell r="I154">
            <v>7</v>
          </cell>
          <cell r="J154">
            <v>740</v>
          </cell>
        </row>
        <row r="155">
          <cell r="I155">
            <v>369</v>
          </cell>
          <cell r="J155">
            <v>384689</v>
          </cell>
        </row>
        <row r="156">
          <cell r="I156">
            <v>19741</v>
          </cell>
          <cell r="J156">
            <v>629686</v>
          </cell>
        </row>
        <row r="157">
          <cell r="J157">
            <v>370</v>
          </cell>
        </row>
        <row r="158">
          <cell r="I158">
            <v>25</v>
          </cell>
          <cell r="J158">
            <v>392</v>
          </cell>
        </row>
        <row r="159">
          <cell r="J159">
            <v>868</v>
          </cell>
        </row>
        <row r="160">
          <cell r="I160">
            <v>6</v>
          </cell>
          <cell r="J160">
            <v>618</v>
          </cell>
        </row>
        <row r="161">
          <cell r="I161">
            <v>2</v>
          </cell>
          <cell r="J161">
            <v>343</v>
          </cell>
        </row>
        <row r="162">
          <cell r="I162">
            <v>30701</v>
          </cell>
          <cell r="J162">
            <v>228657</v>
          </cell>
        </row>
        <row r="163">
          <cell r="J163">
            <v>91</v>
          </cell>
        </row>
        <row r="164">
          <cell r="J164">
            <v>112</v>
          </cell>
        </row>
        <row r="165">
          <cell r="J165">
            <v>90</v>
          </cell>
        </row>
        <row r="166">
          <cell r="I166">
            <v>96</v>
          </cell>
          <cell r="J166">
            <v>153856</v>
          </cell>
        </row>
        <row r="167">
          <cell r="I167">
            <v>424</v>
          </cell>
          <cell r="J167">
            <v>146935</v>
          </cell>
        </row>
        <row r="168">
          <cell r="J168">
            <v>206</v>
          </cell>
        </row>
        <row r="169">
          <cell r="J169">
            <v>4</v>
          </cell>
        </row>
        <row r="171">
          <cell r="I171">
            <v>26</v>
          </cell>
          <cell r="J171">
            <v>7136</v>
          </cell>
        </row>
        <row r="172">
          <cell r="I172">
            <v>14</v>
          </cell>
          <cell r="J172">
            <v>8359</v>
          </cell>
        </row>
        <row r="173">
          <cell r="I173">
            <v>17</v>
          </cell>
          <cell r="J173">
            <v>73280</v>
          </cell>
        </row>
        <row r="174">
          <cell r="J174">
            <v>41</v>
          </cell>
        </row>
        <row r="175">
          <cell r="J175">
            <v>59</v>
          </cell>
        </row>
        <row r="176">
          <cell r="J176">
            <v>3</v>
          </cell>
        </row>
        <row r="179">
          <cell r="J179">
            <v>13</v>
          </cell>
        </row>
        <row r="180">
          <cell r="I180">
            <v>10</v>
          </cell>
          <cell r="J180">
            <v>22813</v>
          </cell>
        </row>
        <row r="181">
          <cell r="J181">
            <v>20</v>
          </cell>
        </row>
        <row r="182">
          <cell r="J182">
            <v>144</v>
          </cell>
        </row>
        <row r="183">
          <cell r="J183">
            <v>25</v>
          </cell>
        </row>
        <row r="184">
          <cell r="J184">
            <v>21696</v>
          </cell>
        </row>
        <row r="185">
          <cell r="J185">
            <v>18077</v>
          </cell>
        </row>
        <row r="187">
          <cell r="J187">
            <v>9</v>
          </cell>
        </row>
        <row r="189">
          <cell r="J189">
            <v>6</v>
          </cell>
        </row>
        <row r="190">
          <cell r="J190">
            <v>10758</v>
          </cell>
        </row>
        <row r="192">
          <cell r="J192">
            <v>1</v>
          </cell>
        </row>
        <row r="194">
          <cell r="J194">
            <v>5</v>
          </cell>
        </row>
        <row r="195">
          <cell r="J195">
            <v>1</v>
          </cell>
        </row>
        <row r="199">
          <cell r="J199">
            <v>16</v>
          </cell>
        </row>
        <row r="203">
          <cell r="J203">
            <v>863</v>
          </cell>
        </row>
        <row r="204">
          <cell r="J204">
            <v>4</v>
          </cell>
        </row>
        <row r="208">
          <cell r="J208">
            <v>305</v>
          </cell>
        </row>
      </sheetData>
      <sheetData sheetId="20">
        <row r="20">
          <cell r="N20">
            <v>867</v>
          </cell>
          <cell r="O20">
            <v>8487</v>
          </cell>
        </row>
        <row r="21">
          <cell r="N21">
            <v>382431</v>
          </cell>
        </row>
        <row r="25">
          <cell r="N25">
            <v>538263</v>
          </cell>
          <cell r="O25">
            <v>3616262</v>
          </cell>
        </row>
        <row r="26">
          <cell r="N26">
            <v>514012</v>
          </cell>
          <cell r="O26">
            <v>3787148</v>
          </cell>
        </row>
        <row r="27">
          <cell r="N27">
            <v>2.9300794126136509</v>
          </cell>
          <cell r="O27">
            <v>2.8193807925000001</v>
          </cell>
        </row>
        <row r="28">
          <cell r="N28">
            <v>2.1905644116650147</v>
          </cell>
          <cell r="O28">
            <v>2.2257322739999998</v>
          </cell>
        </row>
        <row r="31">
          <cell r="N31">
            <v>145571</v>
          </cell>
          <cell r="O31">
            <v>1001728</v>
          </cell>
        </row>
        <row r="32">
          <cell r="N32">
            <v>78820</v>
          </cell>
          <cell r="O32">
            <v>679266</v>
          </cell>
        </row>
        <row r="33">
          <cell r="N33">
            <v>3.8907643431724082</v>
          </cell>
          <cell r="O33">
            <v>3.8978684664999999</v>
          </cell>
        </row>
        <row r="34">
          <cell r="N34">
            <v>3.4843905093843666</v>
          </cell>
          <cell r="O34">
            <v>3.5088695034000001</v>
          </cell>
        </row>
        <row r="37">
          <cell r="N37">
            <v>392691</v>
          </cell>
          <cell r="O37">
            <v>2614533</v>
          </cell>
        </row>
        <row r="38">
          <cell r="N38">
            <v>435192</v>
          </cell>
          <cell r="O38">
            <v>3107881</v>
          </cell>
        </row>
        <row r="39">
          <cell r="N39">
            <v>2.5732719781630014</v>
          </cell>
          <cell r="O39">
            <v>2.4061587431000002</v>
          </cell>
        </row>
        <row r="40">
          <cell r="N40">
            <v>1.9561434375119504</v>
          </cell>
          <cell r="O40">
            <v>1.9452837235</v>
          </cell>
        </row>
        <row r="43">
          <cell r="N43">
            <v>198772</v>
          </cell>
          <cell r="O43">
            <v>1271167</v>
          </cell>
        </row>
        <row r="44">
          <cell r="N44">
            <v>214981</v>
          </cell>
          <cell r="O44">
            <v>1364103</v>
          </cell>
        </row>
        <row r="45">
          <cell r="N45">
            <v>2.4166967238347992</v>
          </cell>
          <cell r="O45">
            <v>2.2728624152000001</v>
          </cell>
        </row>
        <row r="46">
          <cell r="N46">
            <v>1.8705416438704614</v>
          </cell>
          <cell r="O46">
            <v>1.8748308694</v>
          </cell>
        </row>
        <row r="57">
          <cell r="N57">
            <v>208096</v>
          </cell>
          <cell r="O57">
            <v>1485600</v>
          </cell>
        </row>
        <row r="58">
          <cell r="N58">
            <v>172181</v>
          </cell>
          <cell r="O58">
            <v>1349571</v>
          </cell>
        </row>
        <row r="59">
          <cell r="N59">
            <v>3.7261702999856836</v>
          </cell>
          <cell r="O59">
            <v>3.5404812179</v>
          </cell>
        </row>
        <row r="60">
          <cell r="N60">
            <v>2.9386837083013502</v>
          </cell>
          <cell r="O60">
            <v>2.9357775294000001</v>
          </cell>
        </row>
        <row r="63">
          <cell r="N63">
            <v>353415</v>
          </cell>
          <cell r="O63">
            <v>2378500</v>
          </cell>
        </row>
        <row r="64">
          <cell r="N64">
            <v>161236</v>
          </cell>
          <cell r="O64">
            <v>1171992</v>
          </cell>
        </row>
        <row r="65">
          <cell r="N65">
            <v>3.4055962429970097</v>
          </cell>
          <cell r="O65">
            <v>3.2445383511000001</v>
          </cell>
        </row>
        <row r="66">
          <cell r="N66">
            <v>2.7414843649797134</v>
          </cell>
          <cell r="O66">
            <v>2.7825420991000001</v>
          </cell>
        </row>
        <row r="69">
          <cell r="N69">
            <v>657143</v>
          </cell>
          <cell r="O69">
            <v>4250465</v>
          </cell>
        </row>
        <row r="70">
          <cell r="N70">
            <v>650997</v>
          </cell>
          <cell r="O70">
            <v>4426007</v>
          </cell>
        </row>
        <row r="71">
          <cell r="N71">
            <v>2.9370255329664499</v>
          </cell>
          <cell r="O71">
            <v>2.8377638884</v>
          </cell>
        </row>
        <row r="72">
          <cell r="N72">
            <v>2.1524515255470806</v>
          </cell>
          <cell r="O72">
            <v>2.2297180135999999</v>
          </cell>
        </row>
        <row r="75">
          <cell r="N75">
            <v>176393</v>
          </cell>
          <cell r="O75">
            <v>1152963</v>
          </cell>
        </row>
        <row r="76">
          <cell r="N76">
            <v>120129</v>
          </cell>
          <cell r="O76">
            <v>858357</v>
          </cell>
        </row>
        <row r="77">
          <cell r="N77">
            <v>4.0184810495821885</v>
          </cell>
          <cell r="O77">
            <v>3.9622476122000001</v>
          </cell>
        </row>
        <row r="78">
          <cell r="N78">
            <v>3.2642517448104451</v>
          </cell>
          <cell r="O78">
            <v>3.323407225</v>
          </cell>
        </row>
        <row r="81">
          <cell r="N81">
            <v>414201</v>
          </cell>
          <cell r="O81">
            <v>2196355</v>
          </cell>
        </row>
        <row r="82">
          <cell r="N82">
            <v>250049</v>
          </cell>
          <cell r="O82">
            <v>1695544</v>
          </cell>
        </row>
        <row r="83">
          <cell r="N83">
            <v>3.3765086865932354</v>
          </cell>
          <cell r="O83">
            <v>3.4676294672000001</v>
          </cell>
        </row>
        <row r="84">
          <cell r="N84">
            <v>2.9190337653046776</v>
          </cell>
          <cell r="O84">
            <v>2.9950192201000001</v>
          </cell>
        </row>
        <row r="87">
          <cell r="N87">
            <v>248460</v>
          </cell>
          <cell r="O87">
            <v>1620904</v>
          </cell>
        </row>
        <row r="88">
          <cell r="N88">
            <v>173580</v>
          </cell>
          <cell r="O88">
            <v>1485173</v>
          </cell>
        </row>
        <row r="89">
          <cell r="N89">
            <v>3.8460478606166522</v>
          </cell>
          <cell r="O89">
            <v>3.6748417350000002</v>
          </cell>
        </row>
        <row r="90">
          <cell r="N90">
            <v>2.9047863434556707</v>
          </cell>
          <cell r="O90">
            <v>2.7622653937999999</v>
          </cell>
        </row>
        <row r="93">
          <cell r="N93">
            <v>737037</v>
          </cell>
          <cell r="O93">
            <v>4887429</v>
          </cell>
        </row>
        <row r="94">
          <cell r="N94">
            <v>728993</v>
          </cell>
          <cell r="O94">
            <v>5151251</v>
          </cell>
        </row>
        <row r="95">
          <cell r="N95">
            <v>2.7918733234334678</v>
          </cell>
          <cell r="O95">
            <v>2.6772333609999999</v>
          </cell>
        </row>
        <row r="96">
          <cell r="N96">
            <v>2.0962819626725118</v>
          </cell>
          <cell r="O96">
            <v>2.1328109363999999</v>
          </cell>
        </row>
        <row r="99">
          <cell r="N99">
            <v>401608</v>
          </cell>
          <cell r="O99">
            <v>2394001</v>
          </cell>
        </row>
        <row r="100">
          <cell r="N100">
            <v>224405</v>
          </cell>
          <cell r="O100">
            <v>1669953</v>
          </cell>
        </row>
        <row r="101">
          <cell r="N101">
            <v>3.7691601594352568</v>
          </cell>
          <cell r="O101">
            <v>3.7801274363999999</v>
          </cell>
        </row>
        <row r="102">
          <cell r="N102">
            <v>3.4021315099705274</v>
          </cell>
          <cell r="O102">
            <v>3.4210951568999999</v>
          </cell>
        </row>
        <row r="105">
          <cell r="N105">
            <v>569287</v>
          </cell>
          <cell r="O105">
            <v>3943703</v>
          </cell>
        </row>
        <row r="106">
          <cell r="N106">
            <v>555734</v>
          </cell>
          <cell r="O106">
            <v>4166334</v>
          </cell>
        </row>
        <row r="107">
          <cell r="N107">
            <v>2.7704209960708592</v>
          </cell>
          <cell r="O107">
            <v>2.5852968525</v>
          </cell>
        </row>
        <row r="108">
          <cell r="N108">
            <v>2.026111104064737</v>
          </cell>
          <cell r="O108">
            <v>2.0231654086000002</v>
          </cell>
        </row>
        <row r="111">
          <cell r="N111">
            <v>219927</v>
          </cell>
          <cell r="O111">
            <v>1626757</v>
          </cell>
        </row>
        <row r="112">
          <cell r="N112">
            <v>212692</v>
          </cell>
          <cell r="O112">
            <v>1681884</v>
          </cell>
        </row>
        <row r="113">
          <cell r="N113">
            <v>3.1107103555196338</v>
          </cell>
          <cell r="O113">
            <v>2.9918689182999998</v>
          </cell>
        </row>
        <row r="114">
          <cell r="N114">
            <v>2.2408431425020559</v>
          </cell>
          <cell r="O114">
            <v>2.3081053001999998</v>
          </cell>
        </row>
        <row r="153">
          <cell r="N153">
            <v>142006</v>
          </cell>
          <cell r="O153">
            <v>814153</v>
          </cell>
        </row>
        <row r="154">
          <cell r="N154">
            <v>314</v>
          </cell>
          <cell r="O154">
            <v>1514</v>
          </cell>
        </row>
        <row r="155">
          <cell r="N155">
            <v>596</v>
          </cell>
          <cell r="O155">
            <v>19987</v>
          </cell>
        </row>
        <row r="156">
          <cell r="N156">
            <v>626</v>
          </cell>
          <cell r="O156">
            <v>5639</v>
          </cell>
        </row>
        <row r="157">
          <cell r="N157">
            <v>77</v>
          </cell>
          <cell r="O157">
            <v>431</v>
          </cell>
        </row>
        <row r="158">
          <cell r="N158">
            <v>7549</v>
          </cell>
          <cell r="O158">
            <v>14246</v>
          </cell>
        </row>
        <row r="159">
          <cell r="N159">
            <v>27</v>
          </cell>
          <cell r="O159">
            <v>554</v>
          </cell>
        </row>
        <row r="160">
          <cell r="N160">
            <v>12401</v>
          </cell>
          <cell r="O160">
            <v>152562</v>
          </cell>
        </row>
        <row r="161">
          <cell r="N161">
            <v>183</v>
          </cell>
          <cell r="O161">
            <v>976</v>
          </cell>
        </row>
        <row r="162">
          <cell r="N162">
            <v>579</v>
          </cell>
          <cell r="O162">
            <v>39853</v>
          </cell>
        </row>
        <row r="163">
          <cell r="N163">
            <v>77</v>
          </cell>
          <cell r="O163">
            <v>440</v>
          </cell>
        </row>
        <row r="164">
          <cell r="N164">
            <v>69</v>
          </cell>
          <cell r="O164">
            <v>395</v>
          </cell>
        </row>
        <row r="165">
          <cell r="N165">
            <v>84</v>
          </cell>
          <cell r="O165">
            <v>313</v>
          </cell>
        </row>
        <row r="166">
          <cell r="N166">
            <v>34</v>
          </cell>
          <cell r="O166">
            <v>1274</v>
          </cell>
        </row>
        <row r="167">
          <cell r="N167">
            <v>40</v>
          </cell>
          <cell r="O167">
            <v>731</v>
          </cell>
        </row>
        <row r="168">
          <cell r="N168">
            <v>24</v>
          </cell>
          <cell r="O168">
            <v>1265</v>
          </cell>
        </row>
        <row r="169">
          <cell r="O169">
            <v>9</v>
          </cell>
        </row>
        <row r="170">
          <cell r="O170">
            <v>16</v>
          </cell>
        </row>
        <row r="171">
          <cell r="N171">
            <v>4</v>
          </cell>
          <cell r="O171">
            <v>33</v>
          </cell>
        </row>
        <row r="172">
          <cell r="O172">
            <v>105</v>
          </cell>
        </row>
        <row r="173">
          <cell r="O173">
            <v>171</v>
          </cell>
        </row>
        <row r="174">
          <cell r="N174">
            <v>50</v>
          </cell>
          <cell r="O174">
            <v>73</v>
          </cell>
        </row>
        <row r="175">
          <cell r="N175">
            <v>81</v>
          </cell>
          <cell r="O175">
            <v>131</v>
          </cell>
        </row>
        <row r="179">
          <cell r="O179">
            <v>14</v>
          </cell>
        </row>
        <row r="180">
          <cell r="O180">
            <v>66</v>
          </cell>
        </row>
        <row r="182">
          <cell r="N182">
            <v>152</v>
          </cell>
          <cell r="O182">
            <v>25516</v>
          </cell>
        </row>
        <row r="183">
          <cell r="O183">
            <v>32</v>
          </cell>
        </row>
        <row r="184">
          <cell r="O184">
            <v>50</v>
          </cell>
        </row>
        <row r="185">
          <cell r="O185">
            <v>2135</v>
          </cell>
        </row>
        <row r="187">
          <cell r="N187">
            <v>138</v>
          </cell>
          <cell r="O187">
            <v>680</v>
          </cell>
        </row>
        <row r="189">
          <cell r="O189">
            <v>96</v>
          </cell>
        </row>
        <row r="192">
          <cell r="O192">
            <v>16</v>
          </cell>
        </row>
        <row r="193">
          <cell r="O193">
            <v>1</v>
          </cell>
        </row>
        <row r="195">
          <cell r="O195">
            <v>1</v>
          </cell>
        </row>
        <row r="199">
          <cell r="N199">
            <v>8</v>
          </cell>
          <cell r="O199">
            <v>8</v>
          </cell>
        </row>
        <row r="203">
          <cell r="O203">
            <v>67</v>
          </cell>
        </row>
      </sheetData>
      <sheetData sheetId="21">
        <row r="20">
          <cell r="J20">
            <v>860</v>
          </cell>
          <cell r="K20">
            <v>4105</v>
          </cell>
        </row>
        <row r="21">
          <cell r="J21">
            <v>67804</v>
          </cell>
        </row>
        <row r="25">
          <cell r="J25">
            <v>189281</v>
          </cell>
          <cell r="K25">
            <v>766999</v>
          </cell>
        </row>
        <row r="26">
          <cell r="J26">
            <v>146373</v>
          </cell>
          <cell r="K26">
            <v>629630</v>
          </cell>
        </row>
        <row r="27">
          <cell r="J27">
            <v>2.4605839613827145</v>
          </cell>
          <cell r="K27">
            <v>2.2710394971999999</v>
          </cell>
        </row>
        <row r="28">
          <cell r="J28">
            <v>2.3305160639794575</v>
          </cell>
          <cell r="K28">
            <v>2.0788288747000001</v>
          </cell>
        </row>
        <row r="31">
          <cell r="J31">
            <v>47432</v>
          </cell>
          <cell r="K31">
            <v>137450</v>
          </cell>
        </row>
        <row r="32">
          <cell r="J32">
            <v>23924</v>
          </cell>
          <cell r="K32">
            <v>69778</v>
          </cell>
        </row>
        <row r="33">
          <cell r="J33">
            <v>3.5925136780108473</v>
          </cell>
          <cell r="K33">
            <v>3.5558408351000002</v>
          </cell>
        </row>
        <row r="34">
          <cell r="J34">
            <v>3.5045835414687554</v>
          </cell>
          <cell r="K34">
            <v>3.4519074928000002</v>
          </cell>
        </row>
        <row r="37">
          <cell r="J37">
            <v>141849</v>
          </cell>
          <cell r="K37">
            <v>629549</v>
          </cell>
        </row>
        <row r="38">
          <cell r="J38">
            <v>122448</v>
          </cell>
          <cell r="K38">
            <v>559852</v>
          </cell>
        </row>
        <row r="39">
          <cell r="J39">
            <v>2.0817676091530948</v>
          </cell>
          <cell r="K39">
            <v>1.9904666213</v>
          </cell>
        </row>
        <row r="40">
          <cell r="J40">
            <v>2.1008854613453258</v>
          </cell>
          <cell r="K40">
            <v>1.9076780709000001</v>
          </cell>
        </row>
        <row r="43">
          <cell r="J43">
            <v>84588</v>
          </cell>
          <cell r="K43">
            <v>587882</v>
          </cell>
        </row>
        <row r="44">
          <cell r="J44">
            <v>100019</v>
          </cell>
          <cell r="K44">
            <v>656283</v>
          </cell>
        </row>
        <row r="45">
          <cell r="J45">
            <v>1.949887675032602</v>
          </cell>
          <cell r="K45">
            <v>1.7915002646</v>
          </cell>
        </row>
        <row r="46">
          <cell r="J46">
            <v>1.9491277618146521</v>
          </cell>
          <cell r="K46">
            <v>1.7128479808999999</v>
          </cell>
        </row>
        <row r="57">
          <cell r="J57">
            <v>77737</v>
          </cell>
          <cell r="K57">
            <v>361323</v>
          </cell>
        </row>
        <row r="58">
          <cell r="J58">
            <v>68355</v>
          </cell>
          <cell r="K58">
            <v>296165</v>
          </cell>
        </row>
        <row r="59">
          <cell r="J59">
            <v>3.0312742432944479</v>
          </cell>
          <cell r="K59">
            <v>2.6497853802</v>
          </cell>
        </row>
        <row r="60">
          <cell r="J60">
            <v>2.9567532642132739</v>
          </cell>
          <cell r="K60">
            <v>2.5708956946999999</v>
          </cell>
        </row>
        <row r="63">
          <cell r="J63">
            <v>67123</v>
          </cell>
          <cell r="K63">
            <v>408740</v>
          </cell>
        </row>
        <row r="64">
          <cell r="J64">
            <v>36164</v>
          </cell>
          <cell r="K64">
            <v>262387</v>
          </cell>
        </row>
        <row r="65">
          <cell r="J65">
            <v>2.8231557300035073</v>
          </cell>
          <cell r="K65">
            <v>2.5804533367000002</v>
          </cell>
        </row>
        <row r="66">
          <cell r="J66">
            <v>2.8837136879229703</v>
          </cell>
          <cell r="K66">
            <v>2.5265557259999998</v>
          </cell>
        </row>
        <row r="69">
          <cell r="J69">
            <v>253129</v>
          </cell>
          <cell r="K69">
            <v>1122537</v>
          </cell>
        </row>
        <row r="70">
          <cell r="J70">
            <v>218495</v>
          </cell>
          <cell r="K70">
            <v>1009518</v>
          </cell>
        </row>
        <row r="71">
          <cell r="J71">
            <v>2.3649311198665139</v>
          </cell>
          <cell r="K71">
            <v>2.2092480494000002</v>
          </cell>
        </row>
        <row r="72">
          <cell r="J72">
            <v>2.2443037117388758</v>
          </cell>
          <cell r="K72">
            <v>2.0355382174000001</v>
          </cell>
        </row>
        <row r="75">
          <cell r="J75">
            <v>42235</v>
          </cell>
          <cell r="K75">
            <v>183058</v>
          </cell>
        </row>
        <row r="76">
          <cell r="J76">
            <v>40907</v>
          </cell>
          <cell r="K76">
            <v>170435</v>
          </cell>
        </row>
        <row r="77">
          <cell r="J77">
            <v>3.6683007837531005</v>
          </cell>
          <cell r="K77">
            <v>3.2648008882999999</v>
          </cell>
        </row>
        <row r="78">
          <cell r="J78">
            <v>3.3538542197752266</v>
          </cell>
          <cell r="K78">
            <v>2.9479663883999998</v>
          </cell>
        </row>
        <row r="81">
          <cell r="J81">
            <v>101634</v>
          </cell>
          <cell r="K81">
            <v>325581</v>
          </cell>
        </row>
        <row r="82">
          <cell r="J82">
            <v>107360</v>
          </cell>
          <cell r="K82">
            <v>341341</v>
          </cell>
        </row>
        <row r="83">
          <cell r="J83">
            <v>3.0797894369820638</v>
          </cell>
          <cell r="K83">
            <v>2.9229551492999999</v>
          </cell>
        </row>
        <row r="84">
          <cell r="J84">
            <v>2.9567964575549741</v>
          </cell>
          <cell r="K84">
            <v>2.7927565399000001</v>
          </cell>
        </row>
        <row r="87">
          <cell r="J87">
            <v>88792</v>
          </cell>
          <cell r="K87">
            <v>393828</v>
          </cell>
        </row>
        <row r="88">
          <cell r="J88">
            <v>64819</v>
          </cell>
          <cell r="K88">
            <v>353166</v>
          </cell>
        </row>
        <row r="89">
          <cell r="J89">
            <v>3.2248755724887972</v>
          </cell>
          <cell r="K89">
            <v>2.8720316143</v>
          </cell>
        </row>
        <row r="90">
          <cell r="J90">
            <v>3.1172680551213703</v>
          </cell>
          <cell r="K90">
            <v>2.4345684563000001</v>
          </cell>
        </row>
        <row r="93">
          <cell r="J93">
            <v>273870</v>
          </cell>
          <cell r="K93">
            <v>1354882</v>
          </cell>
        </row>
        <row r="94">
          <cell r="J94">
            <v>246391</v>
          </cell>
          <cell r="K94">
            <v>1285913</v>
          </cell>
        </row>
        <row r="95">
          <cell r="J95">
            <v>2.3027313488726819</v>
          </cell>
          <cell r="K95">
            <v>2.0629605109</v>
          </cell>
        </row>
        <row r="96">
          <cell r="J96">
            <v>2.1758095219673548</v>
          </cell>
          <cell r="K96">
            <v>1.8920502398000001</v>
          </cell>
        </row>
        <row r="99">
          <cell r="J99">
            <v>102764</v>
          </cell>
          <cell r="K99">
            <v>374220</v>
          </cell>
        </row>
        <row r="100">
          <cell r="J100">
            <v>83810</v>
          </cell>
          <cell r="K100">
            <v>291350</v>
          </cell>
        </row>
        <row r="101">
          <cell r="J101">
            <v>3.4942777003685719</v>
          </cell>
          <cell r="K101">
            <v>3.4474092377000001</v>
          </cell>
        </row>
        <row r="102">
          <cell r="J102">
            <v>3.4558158150267362</v>
          </cell>
          <cell r="K102">
            <v>3.3801815973</v>
          </cell>
        </row>
        <row r="105">
          <cell r="J105">
            <v>194173</v>
          </cell>
          <cell r="K105">
            <v>859973</v>
          </cell>
        </row>
        <row r="106">
          <cell r="J106">
            <v>158404</v>
          </cell>
          <cell r="K106">
            <v>795528</v>
          </cell>
        </row>
        <row r="107">
          <cell r="J107">
            <v>2.3986121662381295</v>
          </cell>
          <cell r="K107">
            <v>2.0255057782999999</v>
          </cell>
        </row>
        <row r="108">
          <cell r="J108">
            <v>2.1535046461647274</v>
          </cell>
          <cell r="K108">
            <v>1.6453189188999999</v>
          </cell>
        </row>
        <row r="111">
          <cell r="J111">
            <v>88117</v>
          </cell>
          <cell r="K111">
            <v>297057</v>
          </cell>
        </row>
        <row r="112">
          <cell r="J112">
            <v>47236</v>
          </cell>
          <cell r="K112">
            <v>179902</v>
          </cell>
        </row>
        <row r="113">
          <cell r="J113">
            <v>2.6950213993860292</v>
          </cell>
          <cell r="K113">
            <v>2.4664772023000001</v>
          </cell>
        </row>
        <row r="114">
          <cell r="J114">
            <v>2.5158325480567196</v>
          </cell>
          <cell r="K114">
            <v>2.1331733641000001</v>
          </cell>
        </row>
        <row r="153">
          <cell r="J153">
            <v>599</v>
          </cell>
          <cell r="K153">
            <v>5271</v>
          </cell>
        </row>
        <row r="154">
          <cell r="J154">
            <v>35</v>
          </cell>
          <cell r="K154">
            <v>982</v>
          </cell>
        </row>
        <row r="155">
          <cell r="J155">
            <v>55</v>
          </cell>
          <cell r="K155">
            <v>562</v>
          </cell>
        </row>
        <row r="156">
          <cell r="J156">
            <v>112</v>
          </cell>
          <cell r="K156">
            <v>1483</v>
          </cell>
        </row>
        <row r="157">
          <cell r="J157">
            <v>26</v>
          </cell>
          <cell r="K157">
            <v>245</v>
          </cell>
        </row>
        <row r="158">
          <cell r="J158">
            <v>24946</v>
          </cell>
          <cell r="K158">
            <v>45342</v>
          </cell>
        </row>
        <row r="160">
          <cell r="J160">
            <v>54</v>
          </cell>
          <cell r="K160">
            <v>643</v>
          </cell>
        </row>
        <row r="161">
          <cell r="J161">
            <v>289</v>
          </cell>
          <cell r="K161">
            <v>2021</v>
          </cell>
        </row>
        <row r="162">
          <cell r="K162">
            <v>238</v>
          </cell>
        </row>
        <row r="163">
          <cell r="J163">
            <v>5</v>
          </cell>
          <cell r="K163">
            <v>38</v>
          </cell>
        </row>
        <row r="164">
          <cell r="J164">
            <v>85</v>
          </cell>
          <cell r="K164">
            <v>478</v>
          </cell>
        </row>
        <row r="165">
          <cell r="J165">
            <v>83</v>
          </cell>
          <cell r="K165">
            <v>567</v>
          </cell>
        </row>
        <row r="166">
          <cell r="J166">
            <v>3</v>
          </cell>
          <cell r="K166">
            <v>201</v>
          </cell>
        </row>
        <row r="167">
          <cell r="J167">
            <v>20</v>
          </cell>
          <cell r="K167">
            <v>526</v>
          </cell>
        </row>
        <row r="168">
          <cell r="K168">
            <v>6</v>
          </cell>
        </row>
        <row r="169">
          <cell r="K169">
            <v>815</v>
          </cell>
        </row>
        <row r="171">
          <cell r="K171">
            <v>16</v>
          </cell>
        </row>
        <row r="173">
          <cell r="J173">
            <v>3</v>
          </cell>
          <cell r="K173">
            <v>3</v>
          </cell>
        </row>
        <row r="174">
          <cell r="K174">
            <v>50</v>
          </cell>
        </row>
        <row r="175">
          <cell r="J175">
            <v>18</v>
          </cell>
          <cell r="K175">
            <v>77</v>
          </cell>
        </row>
        <row r="177">
          <cell r="K177">
            <v>10</v>
          </cell>
        </row>
        <row r="179">
          <cell r="K179">
            <v>8</v>
          </cell>
        </row>
        <row r="180">
          <cell r="K180">
            <v>9</v>
          </cell>
        </row>
        <row r="181">
          <cell r="K181">
            <v>25</v>
          </cell>
        </row>
        <row r="186">
          <cell r="J186">
            <v>188</v>
          </cell>
          <cell r="K186">
            <v>292</v>
          </cell>
        </row>
        <row r="187">
          <cell r="J187">
            <v>20</v>
          </cell>
          <cell r="K187">
            <v>20</v>
          </cell>
        </row>
        <row r="192">
          <cell r="K192">
            <v>66</v>
          </cell>
        </row>
        <row r="199">
          <cell r="K199">
            <v>12</v>
          </cell>
        </row>
        <row r="203">
          <cell r="K203">
            <v>10</v>
          </cell>
        </row>
        <row r="204">
          <cell r="J204">
            <v>4</v>
          </cell>
          <cell r="K204">
            <v>4</v>
          </cell>
        </row>
        <row r="216">
          <cell r="J216">
            <v>4</v>
          </cell>
          <cell r="K216">
            <v>4</v>
          </cell>
        </row>
      </sheetData>
      <sheetData sheetId="22">
        <row r="20">
          <cell r="G20">
            <v>274</v>
          </cell>
          <cell r="H20">
            <v>7182</v>
          </cell>
        </row>
        <row r="21">
          <cell r="G21">
            <v>41923</v>
          </cell>
        </row>
        <row r="25">
          <cell r="G25">
            <v>21543</v>
          </cell>
          <cell r="H25">
            <v>471722</v>
          </cell>
        </row>
        <row r="26">
          <cell r="G26">
            <v>44150</v>
          </cell>
          <cell r="H26">
            <v>530653</v>
          </cell>
        </row>
        <row r="27">
          <cell r="G27">
            <v>2.3728436115104814</v>
          </cell>
          <cell r="H27">
            <v>2.4535853321999999</v>
          </cell>
        </row>
        <row r="28">
          <cell r="G28">
            <v>2.5930792375202878</v>
          </cell>
          <cell r="H28">
            <v>2.3141601741</v>
          </cell>
        </row>
        <row r="31">
          <cell r="G31">
            <v>3697</v>
          </cell>
          <cell r="H31">
            <v>87540</v>
          </cell>
        </row>
        <row r="32">
          <cell r="G32">
            <v>13500</v>
          </cell>
          <cell r="H32">
            <v>89272</v>
          </cell>
        </row>
        <row r="33">
          <cell r="G33">
            <v>3.6357816153986207</v>
          </cell>
          <cell r="H33">
            <v>3.6288530353000001</v>
          </cell>
        </row>
        <row r="34">
          <cell r="G34">
            <v>3.5089576542204002</v>
          </cell>
          <cell r="H34">
            <v>3.501911555</v>
          </cell>
        </row>
        <row r="37">
          <cell r="G37">
            <v>17845</v>
          </cell>
          <cell r="H37">
            <v>384182</v>
          </cell>
        </row>
        <row r="38">
          <cell r="G38">
            <v>30650</v>
          </cell>
          <cell r="H38">
            <v>441381</v>
          </cell>
        </row>
        <row r="39">
          <cell r="G39">
            <v>2.1106358125680584</v>
          </cell>
          <cell r="H39">
            <v>2.1857502011999999</v>
          </cell>
        </row>
        <row r="40">
          <cell r="G40">
            <v>2.1893378746234649</v>
          </cell>
          <cell r="H40">
            <v>2.0738953015999999</v>
          </cell>
        </row>
        <row r="43">
          <cell r="G43">
            <v>20128</v>
          </cell>
          <cell r="H43">
            <v>491484</v>
          </cell>
        </row>
        <row r="44">
          <cell r="G44">
            <v>37762</v>
          </cell>
          <cell r="H44">
            <v>572729</v>
          </cell>
        </row>
        <row r="45">
          <cell r="G45">
            <v>2.0174803927751839</v>
          </cell>
          <cell r="H45">
            <v>1.9458094102000001</v>
          </cell>
        </row>
        <row r="46">
          <cell r="G46">
            <v>1.9755535082119111</v>
          </cell>
          <cell r="H46">
            <v>1.7909765553999999</v>
          </cell>
        </row>
        <row r="57">
          <cell r="G57">
            <v>10760</v>
          </cell>
          <cell r="H57">
            <v>249972</v>
          </cell>
        </row>
        <row r="58">
          <cell r="G58">
            <v>18174</v>
          </cell>
          <cell r="H58">
            <v>237563</v>
          </cell>
        </row>
        <row r="59">
          <cell r="G59">
            <v>3.0629923171115427</v>
          </cell>
          <cell r="H59">
            <v>2.8207106610000001</v>
          </cell>
        </row>
        <row r="60">
          <cell r="G60">
            <v>3.1637747233321005</v>
          </cell>
          <cell r="H60">
            <v>2.7826688714999999</v>
          </cell>
        </row>
        <row r="63">
          <cell r="G63">
            <v>11965</v>
          </cell>
          <cell r="H63">
            <v>331260</v>
          </cell>
        </row>
        <row r="64">
          <cell r="G64">
            <v>11646</v>
          </cell>
          <cell r="H64">
            <v>259503</v>
          </cell>
        </row>
        <row r="65">
          <cell r="G65">
            <v>2.9137800547729209</v>
          </cell>
          <cell r="H65">
            <v>2.6792823505999999</v>
          </cell>
        </row>
        <row r="66">
          <cell r="G66">
            <v>2.9005344514701012</v>
          </cell>
          <cell r="H66">
            <v>2.7164956669000002</v>
          </cell>
        </row>
        <row r="69">
          <cell r="G69">
            <v>35501</v>
          </cell>
          <cell r="H69">
            <v>732468</v>
          </cell>
        </row>
        <row r="70">
          <cell r="G70">
            <v>71445</v>
          </cell>
          <cell r="H70">
            <v>828171</v>
          </cell>
        </row>
        <row r="71">
          <cell r="G71">
            <v>2.3557233031737388</v>
          </cell>
          <cell r="H71">
            <v>2.4539383543</v>
          </cell>
        </row>
        <row r="72">
          <cell r="G72">
            <v>2.4174192767855498</v>
          </cell>
          <cell r="H72">
            <v>2.2762489509999999</v>
          </cell>
        </row>
        <row r="75">
          <cell r="G75">
            <v>19254</v>
          </cell>
          <cell r="H75">
            <v>295364</v>
          </cell>
        </row>
        <row r="76">
          <cell r="G76">
            <v>31683</v>
          </cell>
          <cell r="H76">
            <v>285635</v>
          </cell>
        </row>
        <row r="77">
          <cell r="G77">
            <v>2.7337622167760363</v>
          </cell>
          <cell r="H77">
            <v>2.9779605168000001</v>
          </cell>
        </row>
        <row r="78">
          <cell r="G78">
            <v>2.9325313120659913</v>
          </cell>
          <cell r="H78">
            <v>2.8628270613</v>
          </cell>
        </row>
        <row r="81">
          <cell r="G81">
            <v>8217</v>
          </cell>
          <cell r="H81">
            <v>207545</v>
          </cell>
        </row>
        <row r="82">
          <cell r="G82">
            <v>36403</v>
          </cell>
          <cell r="H82">
            <v>297670</v>
          </cell>
        </row>
        <row r="83">
          <cell r="G83">
            <v>3.3109490913501638</v>
          </cell>
          <cell r="H83">
            <v>3.1182244995000001</v>
          </cell>
        </row>
        <row r="84">
          <cell r="G84">
            <v>3.0336714960647257</v>
          </cell>
          <cell r="H84">
            <v>2.9514875673000001</v>
          </cell>
        </row>
        <row r="87">
          <cell r="G87">
            <v>6002</v>
          </cell>
          <cell r="H87">
            <v>297085</v>
          </cell>
        </row>
        <row r="88">
          <cell r="G88">
            <v>19740</v>
          </cell>
          <cell r="H88">
            <v>345213</v>
          </cell>
        </row>
        <row r="89">
          <cell r="G89">
            <v>3.737774686691802</v>
          </cell>
          <cell r="H89">
            <v>3.0263610361</v>
          </cell>
        </row>
        <row r="90">
          <cell r="G90">
            <v>3.2976536238913221</v>
          </cell>
          <cell r="H90">
            <v>2.5296793983999999</v>
          </cell>
        </row>
        <row r="93">
          <cell r="G93">
            <v>41670</v>
          </cell>
          <cell r="H93">
            <v>963206</v>
          </cell>
        </row>
        <row r="94">
          <cell r="G94">
            <v>81913</v>
          </cell>
          <cell r="H94">
            <v>1103382</v>
          </cell>
        </row>
        <row r="95">
          <cell r="G95">
            <v>2.2005516863746726</v>
          </cell>
          <cell r="H95">
            <v>2.1944360812000001</v>
          </cell>
        </row>
        <row r="96">
          <cell r="G96">
            <v>2.3084773581451636</v>
          </cell>
          <cell r="H96">
            <v>2.0425881517</v>
          </cell>
        </row>
        <row r="99">
          <cell r="G99">
            <v>14390</v>
          </cell>
          <cell r="H99">
            <v>317860</v>
          </cell>
        </row>
        <row r="100">
          <cell r="G100">
            <v>33514</v>
          </cell>
          <cell r="H100">
            <v>329826</v>
          </cell>
        </row>
        <row r="101">
          <cell r="G101">
            <v>3.504415988247394</v>
          </cell>
          <cell r="H101">
            <v>3.5311278299</v>
          </cell>
        </row>
        <row r="102">
          <cell r="G102">
            <v>3.4246743995045534</v>
          </cell>
          <cell r="H102">
            <v>3.414573061</v>
          </cell>
        </row>
        <row r="105">
          <cell r="G105">
            <v>22713</v>
          </cell>
          <cell r="H105">
            <v>536275</v>
          </cell>
        </row>
        <row r="106">
          <cell r="G106">
            <v>46065</v>
          </cell>
          <cell r="H106">
            <v>622847</v>
          </cell>
        </row>
        <row r="107">
          <cell r="G107">
            <v>2.2506057069019327</v>
          </cell>
          <cell r="H107">
            <v>2.1582735822000001</v>
          </cell>
        </row>
        <row r="108">
          <cell r="G108">
            <v>2.4852792480574037</v>
          </cell>
          <cell r="H108">
            <v>1.9716279784999999</v>
          </cell>
        </row>
        <row r="111">
          <cell r="G111">
            <v>7217</v>
          </cell>
          <cell r="H111">
            <v>164215</v>
          </cell>
        </row>
        <row r="112">
          <cell r="G112">
            <v>22110</v>
          </cell>
          <cell r="H112">
            <v>177317</v>
          </cell>
        </row>
        <row r="113">
          <cell r="G113">
            <v>2.5807994608451019</v>
          </cell>
          <cell r="H113">
            <v>2.6080739888000002</v>
          </cell>
        </row>
        <row r="114">
          <cell r="G114">
            <v>2.7997758516625506</v>
          </cell>
          <cell r="H114">
            <v>2.4949375444999999</v>
          </cell>
        </row>
        <row r="153">
          <cell r="G153">
            <v>162</v>
          </cell>
          <cell r="H153">
            <v>4758</v>
          </cell>
        </row>
        <row r="154">
          <cell r="G154">
            <v>35782</v>
          </cell>
          <cell r="H154">
            <v>428038</v>
          </cell>
        </row>
        <row r="155">
          <cell r="G155">
            <v>24</v>
          </cell>
          <cell r="H155">
            <v>1027</v>
          </cell>
        </row>
        <row r="156">
          <cell r="G156">
            <v>163</v>
          </cell>
          <cell r="H156">
            <v>3465</v>
          </cell>
        </row>
        <row r="157">
          <cell r="G157">
            <v>996</v>
          </cell>
          <cell r="H157">
            <v>10238</v>
          </cell>
        </row>
        <row r="158">
          <cell r="H158">
            <v>67</v>
          </cell>
        </row>
        <row r="159">
          <cell r="G159">
            <v>369</v>
          </cell>
          <cell r="H159">
            <v>8687</v>
          </cell>
        </row>
        <row r="160">
          <cell r="G160">
            <v>280</v>
          </cell>
          <cell r="H160">
            <v>1698</v>
          </cell>
        </row>
        <row r="161">
          <cell r="G161">
            <v>14</v>
          </cell>
          <cell r="H161">
            <v>308</v>
          </cell>
        </row>
        <row r="162">
          <cell r="G162">
            <v>36</v>
          </cell>
          <cell r="H162">
            <v>296</v>
          </cell>
        </row>
        <row r="163">
          <cell r="G163">
            <v>600</v>
          </cell>
          <cell r="H163">
            <v>8678</v>
          </cell>
        </row>
        <row r="164">
          <cell r="G164">
            <v>15</v>
          </cell>
          <cell r="H164">
            <v>19</v>
          </cell>
        </row>
        <row r="165">
          <cell r="H165">
            <v>196</v>
          </cell>
        </row>
        <row r="166">
          <cell r="H166">
            <v>364</v>
          </cell>
        </row>
        <row r="167">
          <cell r="G167">
            <v>61</v>
          </cell>
          <cell r="H167">
            <v>1872</v>
          </cell>
        </row>
        <row r="168">
          <cell r="H168">
            <v>125</v>
          </cell>
        </row>
        <row r="169">
          <cell r="G169">
            <v>8</v>
          </cell>
          <cell r="H169">
            <v>12</v>
          </cell>
        </row>
        <row r="171">
          <cell r="G171">
            <v>151</v>
          </cell>
          <cell r="H171">
            <v>3760</v>
          </cell>
        </row>
        <row r="174">
          <cell r="G174">
            <v>32</v>
          </cell>
          <cell r="H174">
            <v>473</v>
          </cell>
        </row>
        <row r="175">
          <cell r="G175">
            <v>24</v>
          </cell>
          <cell r="H175">
            <v>197</v>
          </cell>
        </row>
        <row r="176">
          <cell r="H176">
            <v>41</v>
          </cell>
        </row>
        <row r="179">
          <cell r="G179">
            <v>3</v>
          </cell>
          <cell r="H179">
            <v>3</v>
          </cell>
        </row>
        <row r="180">
          <cell r="H180">
            <v>32</v>
          </cell>
        </row>
        <row r="181">
          <cell r="H181">
            <v>8</v>
          </cell>
        </row>
        <row r="182">
          <cell r="G182">
            <v>15</v>
          </cell>
          <cell r="H182">
            <v>29</v>
          </cell>
        </row>
        <row r="183">
          <cell r="G183">
            <v>1657</v>
          </cell>
          <cell r="H183">
            <v>3500</v>
          </cell>
        </row>
        <row r="184">
          <cell r="H184">
            <v>127</v>
          </cell>
        </row>
        <row r="185">
          <cell r="G185">
            <v>12</v>
          </cell>
          <cell r="H185">
            <v>12</v>
          </cell>
        </row>
        <row r="187">
          <cell r="H187">
            <v>74</v>
          </cell>
        </row>
        <row r="189">
          <cell r="G189">
            <v>1495</v>
          </cell>
          <cell r="H189">
            <v>2439</v>
          </cell>
        </row>
        <row r="193">
          <cell r="G193">
            <v>28</v>
          </cell>
          <cell r="H193">
            <v>108</v>
          </cell>
        </row>
        <row r="195">
          <cell r="G195">
            <v>12</v>
          </cell>
          <cell r="H195">
            <v>267</v>
          </cell>
        </row>
        <row r="198">
          <cell r="G198">
            <v>477</v>
          </cell>
          <cell r="H198">
            <v>480</v>
          </cell>
        </row>
        <row r="199">
          <cell r="G199">
            <v>16</v>
          </cell>
          <cell r="H199">
            <v>65</v>
          </cell>
        </row>
        <row r="202">
          <cell r="G202">
            <v>11</v>
          </cell>
          <cell r="H202">
            <v>194</v>
          </cell>
        </row>
        <row r="211">
          <cell r="G211">
            <v>121</v>
          </cell>
          <cell r="H211">
            <v>121</v>
          </cell>
        </row>
      </sheetData>
      <sheetData sheetId="23">
        <row r="20">
          <cell r="G20">
            <v>517</v>
          </cell>
          <cell r="H20">
            <v>10164</v>
          </cell>
        </row>
        <row r="21">
          <cell r="G21">
            <v>10095</v>
          </cell>
        </row>
        <row r="25">
          <cell r="G25">
            <v>94253</v>
          </cell>
          <cell r="H25">
            <v>1375299</v>
          </cell>
        </row>
        <row r="26">
          <cell r="G26">
            <v>83767</v>
          </cell>
          <cell r="H26">
            <v>1260111</v>
          </cell>
        </row>
        <row r="27">
          <cell r="G27">
            <v>3.4219048552972398</v>
          </cell>
          <cell r="H27">
            <v>2.6217405897999999</v>
          </cell>
        </row>
        <row r="28">
          <cell r="G28">
            <v>2.7053807128933172</v>
          </cell>
          <cell r="H28">
            <v>2.2354826488000001</v>
          </cell>
        </row>
        <row r="31">
          <cell r="G31">
            <v>56896</v>
          </cell>
          <cell r="H31">
            <v>402573</v>
          </cell>
        </row>
        <row r="32">
          <cell r="G32">
            <v>28609</v>
          </cell>
          <cell r="H32">
            <v>251247</v>
          </cell>
        </row>
        <row r="33">
          <cell r="G33">
            <v>3.9133487372524711</v>
          </cell>
          <cell r="H33">
            <v>3.7729674705999998</v>
          </cell>
        </row>
        <row r="34">
          <cell r="G34">
            <v>3.5245792409358074</v>
          </cell>
          <cell r="H34">
            <v>3.4916839126000001</v>
          </cell>
        </row>
        <row r="37">
          <cell r="G37">
            <v>37357</v>
          </cell>
          <cell r="H37">
            <v>972727</v>
          </cell>
        </row>
        <row r="38">
          <cell r="G38">
            <v>55160</v>
          </cell>
          <cell r="H38">
            <v>1008864</v>
          </cell>
        </row>
        <row r="39">
          <cell r="G39">
            <v>2.6722507586807076</v>
          </cell>
          <cell r="H39">
            <v>2.1452783804000002</v>
          </cell>
        </row>
        <row r="40">
          <cell r="G40">
            <v>2.2803784076541698</v>
          </cell>
          <cell r="H40">
            <v>1.9226320387</v>
          </cell>
        </row>
        <row r="43">
          <cell r="G43">
            <v>11702</v>
          </cell>
          <cell r="H43">
            <v>549522</v>
          </cell>
        </row>
        <row r="44">
          <cell r="G44">
            <v>18942</v>
          </cell>
          <cell r="H44">
            <v>704945</v>
          </cell>
        </row>
        <row r="45">
          <cell r="G45">
            <v>2.320585896600051</v>
          </cell>
          <cell r="H45">
            <v>1.9043931110000001</v>
          </cell>
        </row>
        <row r="46">
          <cell r="G46">
            <v>2.1548816027388553</v>
          </cell>
          <cell r="H46">
            <v>1.6870065553</v>
          </cell>
        </row>
        <row r="57">
          <cell r="G57">
            <v>36560</v>
          </cell>
          <cell r="H57">
            <v>582989</v>
          </cell>
        </row>
        <row r="58">
          <cell r="G58">
            <v>27275</v>
          </cell>
          <cell r="H58">
            <v>488159</v>
          </cell>
        </row>
        <row r="59">
          <cell r="G59">
            <v>3.9895658056862628</v>
          </cell>
          <cell r="H59">
            <v>3.0351213493000002</v>
          </cell>
        </row>
        <row r="60">
          <cell r="G60">
            <v>3.3283282042221303</v>
          </cell>
          <cell r="H60">
            <v>2.6533535631</v>
          </cell>
        </row>
        <row r="63">
          <cell r="G63">
            <v>15671</v>
          </cell>
          <cell r="H63">
            <v>499461</v>
          </cell>
        </row>
        <row r="64">
          <cell r="G64">
            <v>6404</v>
          </cell>
          <cell r="H64">
            <v>280678</v>
          </cell>
        </row>
        <row r="65">
          <cell r="G65">
            <v>4.2866964495527986</v>
          </cell>
          <cell r="H65">
            <v>3.0716285881999998</v>
          </cell>
        </row>
        <row r="66">
          <cell r="G66">
            <v>3.6566248246387256</v>
          </cell>
          <cell r="H66">
            <v>2.6635730625999998</v>
          </cell>
        </row>
        <row r="69">
          <cell r="G69">
            <v>92799</v>
          </cell>
          <cell r="H69">
            <v>1503886</v>
          </cell>
        </row>
        <row r="70">
          <cell r="G70">
            <v>91655</v>
          </cell>
          <cell r="H70">
            <v>1558491</v>
          </cell>
        </row>
        <row r="71">
          <cell r="G71">
            <v>3.4185536735236495</v>
          </cell>
          <cell r="H71">
            <v>2.6242085292000001</v>
          </cell>
        </row>
        <row r="72">
          <cell r="G72">
            <v>2.6696862231945317</v>
          </cell>
          <cell r="H72">
            <v>2.1760382758999999</v>
          </cell>
        </row>
        <row r="75">
          <cell r="G75">
            <v>44397</v>
          </cell>
          <cell r="H75">
            <v>428404</v>
          </cell>
        </row>
        <row r="76">
          <cell r="G76">
            <v>34112</v>
          </cell>
          <cell r="H76">
            <v>387808</v>
          </cell>
        </row>
        <row r="77">
          <cell r="G77">
            <v>4.234125069756205</v>
          </cell>
          <cell r="H77">
            <v>3.7764339192</v>
          </cell>
        </row>
        <row r="78">
          <cell r="G78">
            <v>3.519908783833273</v>
          </cell>
          <cell r="H78">
            <v>3.1929615683999999</v>
          </cell>
        </row>
        <row r="81">
          <cell r="G81">
            <v>81480</v>
          </cell>
          <cell r="H81">
            <v>847728</v>
          </cell>
        </row>
        <row r="82">
          <cell r="G82">
            <v>82851</v>
          </cell>
          <cell r="H82">
            <v>825604</v>
          </cell>
        </row>
        <row r="83">
          <cell r="G83">
            <v>3.6962380607640122</v>
          </cell>
          <cell r="H83">
            <v>3.2614697049000001</v>
          </cell>
        </row>
        <row r="84">
          <cell r="G84">
            <v>2.8704979034341576</v>
          </cell>
          <cell r="H84">
            <v>2.7662676985000001</v>
          </cell>
        </row>
        <row r="87">
          <cell r="G87">
            <v>78794</v>
          </cell>
          <cell r="H87">
            <v>789710</v>
          </cell>
        </row>
        <row r="88">
          <cell r="G88">
            <v>25155</v>
          </cell>
          <cell r="H88">
            <v>465465</v>
          </cell>
        </row>
        <row r="89">
          <cell r="G89">
            <v>3.7097934612060284</v>
          </cell>
          <cell r="H89">
            <v>3.2411997769999998</v>
          </cell>
        </row>
        <row r="90">
          <cell r="G90">
            <v>3.6322754036847189</v>
          </cell>
          <cell r="H90">
            <v>2.8247043685</v>
          </cell>
        </row>
        <row r="93">
          <cell r="G93">
            <v>105955</v>
          </cell>
          <cell r="H93">
            <v>1924821</v>
          </cell>
        </row>
        <row r="94">
          <cell r="G94">
            <v>102710</v>
          </cell>
          <cell r="H94">
            <v>1965056</v>
          </cell>
        </row>
        <row r="95">
          <cell r="G95">
            <v>3.300494518260745</v>
          </cell>
          <cell r="H95">
            <v>2.4169398519</v>
          </cell>
        </row>
        <row r="96">
          <cell r="G96">
            <v>2.6039432375810483</v>
          </cell>
          <cell r="H96">
            <v>2.0387225999999998</v>
          </cell>
        </row>
        <row r="99">
          <cell r="G99">
            <v>79229</v>
          </cell>
          <cell r="H99">
            <v>803856</v>
          </cell>
        </row>
        <row r="100">
          <cell r="G100">
            <v>51227</v>
          </cell>
          <cell r="H100">
            <v>577172</v>
          </cell>
        </row>
        <row r="101">
          <cell r="G101">
            <v>3.8567550200874634</v>
          </cell>
          <cell r="H101">
            <v>3.6689080401999998</v>
          </cell>
        </row>
        <row r="102">
          <cell r="G102">
            <v>3.4799673330061842</v>
          </cell>
          <cell r="H102">
            <v>3.4065386563</v>
          </cell>
        </row>
        <row r="105">
          <cell r="G105">
            <v>95392</v>
          </cell>
          <cell r="H105">
            <v>1564425</v>
          </cell>
        </row>
        <row r="106">
          <cell r="G106">
            <v>84785</v>
          </cell>
          <cell r="H106">
            <v>1490978</v>
          </cell>
        </row>
        <row r="107">
          <cell r="G107">
            <v>3.3810641031846886</v>
          </cell>
          <cell r="H107">
            <v>2.3048115834999998</v>
          </cell>
        </row>
        <row r="108">
          <cell r="G108">
            <v>2.672921934299934</v>
          </cell>
          <cell r="H108">
            <v>1.8893398765</v>
          </cell>
        </row>
        <row r="111">
          <cell r="G111">
            <v>67687</v>
          </cell>
          <cell r="H111">
            <v>681948</v>
          </cell>
        </row>
        <row r="112">
          <cell r="G112">
            <v>50923</v>
          </cell>
          <cell r="H112">
            <v>614218</v>
          </cell>
        </row>
        <row r="113">
          <cell r="G113">
            <v>3.5595439864189569</v>
          </cell>
          <cell r="H113">
            <v>2.8246411083999998</v>
          </cell>
        </row>
        <row r="114">
          <cell r="G114">
            <v>2.7847136336299174</v>
          </cell>
          <cell r="H114">
            <v>2.2697167685999999</v>
          </cell>
        </row>
        <row r="153">
          <cell r="G153">
            <v>27676</v>
          </cell>
          <cell r="H153">
            <v>216340</v>
          </cell>
        </row>
        <row r="154">
          <cell r="H154">
            <v>386</v>
          </cell>
        </row>
        <row r="155">
          <cell r="G155">
            <v>3</v>
          </cell>
          <cell r="H155">
            <v>171</v>
          </cell>
        </row>
        <row r="156">
          <cell r="H156">
            <v>815</v>
          </cell>
        </row>
        <row r="158">
          <cell r="G158">
            <v>2</v>
          </cell>
          <cell r="H158">
            <v>1389</v>
          </cell>
        </row>
        <row r="159">
          <cell r="H159">
            <v>8</v>
          </cell>
        </row>
        <row r="160">
          <cell r="G160">
            <v>32</v>
          </cell>
          <cell r="H160">
            <v>177</v>
          </cell>
        </row>
        <row r="161">
          <cell r="H161">
            <v>649</v>
          </cell>
        </row>
        <row r="162">
          <cell r="G162">
            <v>40</v>
          </cell>
          <cell r="H162">
            <v>77</v>
          </cell>
        </row>
        <row r="163">
          <cell r="H163">
            <v>12</v>
          </cell>
        </row>
        <row r="164">
          <cell r="G164">
            <v>38055</v>
          </cell>
          <cell r="H164">
            <v>130009</v>
          </cell>
        </row>
        <row r="165">
          <cell r="H165">
            <v>208</v>
          </cell>
        </row>
        <row r="166">
          <cell r="H166">
            <v>147</v>
          </cell>
        </row>
        <row r="167">
          <cell r="H167">
            <v>339</v>
          </cell>
        </row>
        <row r="168">
          <cell r="G168">
            <v>24</v>
          </cell>
          <cell r="H168">
            <v>38</v>
          </cell>
        </row>
        <row r="169">
          <cell r="H169">
            <v>66</v>
          </cell>
        </row>
        <row r="172">
          <cell r="H172">
            <v>66</v>
          </cell>
        </row>
        <row r="174">
          <cell r="H174">
            <v>40</v>
          </cell>
        </row>
        <row r="175">
          <cell r="G175">
            <v>20</v>
          </cell>
          <cell r="H175">
            <v>121</v>
          </cell>
        </row>
        <row r="179">
          <cell r="H179">
            <v>120</v>
          </cell>
        </row>
        <row r="181">
          <cell r="H181">
            <v>14</v>
          </cell>
        </row>
        <row r="186">
          <cell r="G186">
            <v>415</v>
          </cell>
          <cell r="H186">
            <v>15461</v>
          </cell>
        </row>
        <row r="187">
          <cell r="G187">
            <v>12</v>
          </cell>
          <cell r="H187">
            <v>47</v>
          </cell>
        </row>
        <row r="192">
          <cell r="H192">
            <v>19</v>
          </cell>
        </row>
      </sheetData>
      <sheetData sheetId="24">
        <row r="20">
          <cell r="H20">
            <v>1024</v>
          </cell>
          <cell r="I20">
            <v>10415</v>
          </cell>
        </row>
        <row r="21">
          <cell r="H21">
            <v>40570</v>
          </cell>
        </row>
        <row r="25">
          <cell r="H25">
            <v>108104</v>
          </cell>
          <cell r="I25">
            <v>1048643</v>
          </cell>
        </row>
        <row r="26">
          <cell r="H26">
            <v>90261</v>
          </cell>
          <cell r="I26">
            <v>964693</v>
          </cell>
        </row>
        <row r="27">
          <cell r="H27">
            <v>2.5248126015177732</v>
          </cell>
          <cell r="I27">
            <v>2.2094545431000001</v>
          </cell>
        </row>
        <row r="28">
          <cell r="H28">
            <v>2.2213294337764471</v>
          </cell>
          <cell r="I28">
            <v>1.9578063392</v>
          </cell>
        </row>
        <row r="31">
          <cell r="H31">
            <v>23110</v>
          </cell>
          <cell r="I31">
            <v>156276</v>
          </cell>
        </row>
        <row r="32">
          <cell r="H32">
            <v>11625</v>
          </cell>
          <cell r="I32">
            <v>74417</v>
          </cell>
        </row>
        <row r="33">
          <cell r="H33">
            <v>3.6485343927616611</v>
          </cell>
          <cell r="I33">
            <v>3.5884380539</v>
          </cell>
        </row>
        <row r="34">
          <cell r="H34">
            <v>3.4781784354235872</v>
          </cell>
          <cell r="I34">
            <v>3.4761522611000002</v>
          </cell>
        </row>
        <row r="37">
          <cell r="H37">
            <v>84993</v>
          </cell>
          <cell r="I37">
            <v>892367</v>
          </cell>
        </row>
        <row r="38">
          <cell r="H38">
            <v>78636</v>
          </cell>
          <cell r="I38">
            <v>890276</v>
          </cell>
        </row>
        <row r="39">
          <cell r="H39">
            <v>2.2186638403941545</v>
          </cell>
          <cell r="I39">
            <v>1.9679156250000001</v>
          </cell>
        </row>
        <row r="40">
          <cell r="H40">
            <v>2.0353000364507845</v>
          </cell>
          <cell r="I40">
            <v>1.8308750451</v>
          </cell>
        </row>
        <row r="43">
          <cell r="H43">
            <v>76192</v>
          </cell>
          <cell r="I43">
            <v>953334</v>
          </cell>
        </row>
        <row r="44">
          <cell r="H44">
            <v>80636</v>
          </cell>
          <cell r="I44">
            <v>1067007</v>
          </cell>
        </row>
        <row r="45">
          <cell r="H45">
            <v>2.07490244533829</v>
          </cell>
          <cell r="I45">
            <v>1.8582825214000001</v>
          </cell>
        </row>
        <row r="46">
          <cell r="H46">
            <v>1.9528102650895653</v>
          </cell>
          <cell r="I46">
            <v>1.7380517017999999</v>
          </cell>
        </row>
        <row r="57">
          <cell r="H57">
            <v>52670</v>
          </cell>
          <cell r="I57">
            <v>553173</v>
          </cell>
        </row>
        <row r="58">
          <cell r="H58">
            <v>41957</v>
          </cell>
          <cell r="I58">
            <v>470119</v>
          </cell>
        </row>
        <row r="59">
          <cell r="H59">
            <v>2.9801624822570365</v>
          </cell>
          <cell r="I59">
            <v>2.4952038131999998</v>
          </cell>
        </row>
        <row r="60">
          <cell r="H60">
            <v>2.8233664635829161</v>
          </cell>
          <cell r="I60">
            <v>2.4259077999000001</v>
          </cell>
        </row>
        <row r="63">
          <cell r="H63">
            <v>32596</v>
          </cell>
          <cell r="I63">
            <v>610606</v>
          </cell>
        </row>
        <row r="64">
          <cell r="H64">
            <v>23913</v>
          </cell>
          <cell r="I64">
            <v>438059</v>
          </cell>
        </row>
        <row r="65">
          <cell r="H65">
            <v>3.1657411777456037</v>
          </cell>
          <cell r="I65">
            <v>2.5696913139999999</v>
          </cell>
        </row>
        <row r="66">
          <cell r="H66">
            <v>3.0105997429450548</v>
          </cell>
          <cell r="I66">
            <v>2.5441032193000002</v>
          </cell>
        </row>
        <row r="69">
          <cell r="H69">
            <v>150968</v>
          </cell>
          <cell r="I69">
            <v>1533122</v>
          </cell>
        </row>
        <row r="70">
          <cell r="H70">
            <v>137295</v>
          </cell>
          <cell r="I70">
            <v>1471917</v>
          </cell>
        </row>
        <row r="71">
          <cell r="H71">
            <v>2.5210186885491281</v>
          </cell>
          <cell r="I71">
            <v>2.2520713492</v>
          </cell>
        </row>
        <row r="72">
          <cell r="H72">
            <v>2.233563255220739</v>
          </cell>
          <cell r="I72">
            <v>2.0500287620000002</v>
          </cell>
        </row>
        <row r="75">
          <cell r="H75">
            <v>33834</v>
          </cell>
          <cell r="I75">
            <v>242034</v>
          </cell>
        </row>
        <row r="76">
          <cell r="H76">
            <v>28480</v>
          </cell>
          <cell r="I76">
            <v>247029</v>
          </cell>
        </row>
        <row r="77">
          <cell r="H77">
            <v>3.8038939381045136</v>
          </cell>
          <cell r="I77">
            <v>3.4884933830999998</v>
          </cell>
        </row>
        <row r="78">
          <cell r="H78">
            <v>3.3130603563039638</v>
          </cell>
          <cell r="I78">
            <v>3.0138792934</v>
          </cell>
        </row>
        <row r="81">
          <cell r="H81">
            <v>71358</v>
          </cell>
          <cell r="I81">
            <v>448335</v>
          </cell>
        </row>
        <row r="82">
          <cell r="H82">
            <v>78211</v>
          </cell>
          <cell r="I82">
            <v>420523</v>
          </cell>
        </row>
        <row r="83">
          <cell r="H83">
            <v>3.2096283110486041</v>
          </cell>
          <cell r="I83">
            <v>3.0793738249999998</v>
          </cell>
        </row>
        <row r="84">
          <cell r="H84">
            <v>2.7709228370701529</v>
          </cell>
          <cell r="I84">
            <v>2.8475076642000001</v>
          </cell>
        </row>
        <row r="87">
          <cell r="H87">
            <v>89572</v>
          </cell>
          <cell r="I87">
            <v>701212</v>
          </cell>
        </row>
        <row r="88">
          <cell r="H88">
            <v>48142</v>
          </cell>
          <cell r="I88">
            <v>695544</v>
          </cell>
        </row>
        <row r="89">
          <cell r="H89">
            <v>3.0186739155300444</v>
          </cell>
          <cell r="I89">
            <v>2.7935605588999999</v>
          </cell>
        </row>
        <row r="90">
          <cell r="H90">
            <v>2.8989272147597194</v>
          </cell>
          <cell r="I90">
            <v>2.2367857945999998</v>
          </cell>
        </row>
        <row r="93">
          <cell r="H93">
            <v>184296</v>
          </cell>
          <cell r="I93">
            <v>2001976</v>
          </cell>
        </row>
        <row r="94">
          <cell r="H94">
            <v>170898</v>
          </cell>
          <cell r="I94">
            <v>2031700</v>
          </cell>
        </row>
        <row r="95">
          <cell r="H95">
            <v>2.3386295046702124</v>
          </cell>
          <cell r="I95">
            <v>2.0422227627999998</v>
          </cell>
        </row>
        <row r="96">
          <cell r="H96">
            <v>2.0948003726833191</v>
          </cell>
          <cell r="I96">
            <v>1.842393562</v>
          </cell>
        </row>
        <row r="99">
          <cell r="H99">
            <v>71887</v>
          </cell>
          <cell r="I99">
            <v>542015</v>
          </cell>
        </row>
        <row r="100">
          <cell r="H100">
            <v>53427</v>
          </cell>
          <cell r="I100">
            <v>420271</v>
          </cell>
        </row>
        <row r="101">
          <cell r="H101">
            <v>3.6123181292888447</v>
          </cell>
          <cell r="I101">
            <v>3.5023222877000002</v>
          </cell>
        </row>
        <row r="102">
          <cell r="H102">
            <v>3.4560642285788798</v>
          </cell>
          <cell r="I102">
            <v>3.4045101792999999</v>
          </cell>
        </row>
        <row r="105">
          <cell r="H105">
            <v>117087</v>
          </cell>
          <cell r="I105">
            <v>1268454</v>
          </cell>
        </row>
        <row r="106">
          <cell r="H106">
            <v>98642</v>
          </cell>
          <cell r="I106">
            <v>1138587</v>
          </cell>
        </row>
        <row r="107">
          <cell r="H107">
            <v>2.3311407920552565</v>
          </cell>
          <cell r="I107">
            <v>1.8265893893</v>
          </cell>
        </row>
        <row r="108">
          <cell r="H108">
            <v>2.0325974271486822</v>
          </cell>
          <cell r="I108">
            <v>1.6587988923999999</v>
          </cell>
        </row>
        <row r="111">
          <cell r="H111">
            <v>44232</v>
          </cell>
          <cell r="I111">
            <v>405435</v>
          </cell>
        </row>
        <row r="112">
          <cell r="H112">
            <v>28378</v>
          </cell>
          <cell r="I112">
            <v>234114</v>
          </cell>
        </row>
        <row r="113">
          <cell r="H113">
            <v>2.6120447429231688</v>
          </cell>
          <cell r="I113">
            <v>2.1943539104999998</v>
          </cell>
        </row>
        <row r="114">
          <cell r="H114">
            <v>2.2531577576457607</v>
          </cell>
          <cell r="I114">
            <v>2.022764274</v>
          </cell>
        </row>
        <row r="153">
          <cell r="H153">
            <v>419</v>
          </cell>
          <cell r="I153">
            <v>15028</v>
          </cell>
        </row>
        <row r="155">
          <cell r="H155">
            <v>32</v>
          </cell>
          <cell r="I155">
            <v>6067</v>
          </cell>
        </row>
        <row r="156">
          <cell r="H156">
            <v>44</v>
          </cell>
          <cell r="I156">
            <v>4967</v>
          </cell>
        </row>
        <row r="157">
          <cell r="I157">
            <v>459</v>
          </cell>
        </row>
        <row r="158">
          <cell r="H158">
            <v>10</v>
          </cell>
          <cell r="I158">
            <v>366</v>
          </cell>
        </row>
        <row r="159">
          <cell r="H159">
            <v>24</v>
          </cell>
          <cell r="I159">
            <v>283</v>
          </cell>
        </row>
        <row r="160">
          <cell r="I160">
            <v>312</v>
          </cell>
        </row>
        <row r="161">
          <cell r="H161">
            <v>6</v>
          </cell>
          <cell r="I161">
            <v>107</v>
          </cell>
        </row>
        <row r="162">
          <cell r="H162">
            <v>4</v>
          </cell>
          <cell r="I162">
            <v>304</v>
          </cell>
        </row>
        <row r="163">
          <cell r="I163">
            <v>346</v>
          </cell>
        </row>
        <row r="164">
          <cell r="H164">
            <v>424</v>
          </cell>
          <cell r="I164">
            <v>790</v>
          </cell>
        </row>
        <row r="165">
          <cell r="I165">
            <v>1386</v>
          </cell>
        </row>
        <row r="166">
          <cell r="I166">
            <v>169</v>
          </cell>
        </row>
        <row r="167">
          <cell r="I167">
            <v>560</v>
          </cell>
        </row>
        <row r="168">
          <cell r="H168">
            <v>52</v>
          </cell>
          <cell r="I168">
            <v>974</v>
          </cell>
        </row>
        <row r="169">
          <cell r="H169">
            <v>379</v>
          </cell>
          <cell r="I169">
            <v>6384</v>
          </cell>
        </row>
        <row r="170">
          <cell r="H170">
            <v>10977</v>
          </cell>
          <cell r="I170">
            <v>28639</v>
          </cell>
        </row>
        <row r="172">
          <cell r="I172">
            <v>459</v>
          </cell>
        </row>
        <row r="173">
          <cell r="I173">
            <v>3</v>
          </cell>
        </row>
        <row r="174">
          <cell r="I174">
            <v>8</v>
          </cell>
        </row>
        <row r="175">
          <cell r="H175">
            <v>10</v>
          </cell>
          <cell r="I175">
            <v>349</v>
          </cell>
        </row>
        <row r="177">
          <cell r="H177">
            <v>408</v>
          </cell>
          <cell r="I177">
            <v>1211</v>
          </cell>
        </row>
        <row r="179">
          <cell r="H179">
            <v>28</v>
          </cell>
          <cell r="I179">
            <v>320</v>
          </cell>
        </row>
        <row r="180">
          <cell r="I180">
            <v>727</v>
          </cell>
        </row>
        <row r="181">
          <cell r="H181">
            <v>32</v>
          </cell>
          <cell r="I181">
            <v>490</v>
          </cell>
        </row>
        <row r="184">
          <cell r="I184">
            <v>22</v>
          </cell>
        </row>
        <row r="186">
          <cell r="I186">
            <v>69</v>
          </cell>
        </row>
        <row r="188">
          <cell r="I188">
            <v>24</v>
          </cell>
        </row>
        <row r="192">
          <cell r="I192">
            <v>4</v>
          </cell>
        </row>
        <row r="199">
          <cell r="I199">
            <v>18</v>
          </cell>
        </row>
      </sheetData>
      <sheetData sheetId="25">
        <row r="20">
          <cell r="F20">
            <v>459</v>
          </cell>
          <cell r="G20">
            <v>19233</v>
          </cell>
        </row>
        <row r="21">
          <cell r="F21">
            <v>35950</v>
          </cell>
        </row>
        <row r="25">
          <cell r="F25">
            <v>28283</v>
          </cell>
          <cell r="G25">
            <v>905154</v>
          </cell>
        </row>
        <row r="26">
          <cell r="F26">
            <v>21410</v>
          </cell>
          <cell r="G26">
            <v>846972</v>
          </cell>
        </row>
        <row r="27">
          <cell r="F27">
            <v>2.5572088529240466</v>
          </cell>
          <cell r="G27">
            <v>2.3248696887999998</v>
          </cell>
        </row>
        <row r="28">
          <cell r="F28">
            <v>2.1167491228560018</v>
          </cell>
          <cell r="G28">
            <v>1.9676968586000001</v>
          </cell>
        </row>
        <row r="31">
          <cell r="F31">
            <v>6567</v>
          </cell>
          <cell r="G31">
            <v>140093</v>
          </cell>
        </row>
        <row r="32">
          <cell r="F32">
            <v>2982</v>
          </cell>
          <cell r="G32">
            <v>85452</v>
          </cell>
        </row>
        <row r="33">
          <cell r="F33">
            <v>3.6207646868022687</v>
          </cell>
          <cell r="G33">
            <v>3.6496360761000002</v>
          </cell>
        </row>
        <row r="34">
          <cell r="F34">
            <v>3.4901574571423537</v>
          </cell>
          <cell r="G34">
            <v>3.5015000403999998</v>
          </cell>
        </row>
        <row r="37">
          <cell r="F37">
            <v>21715</v>
          </cell>
          <cell r="G37">
            <v>765061</v>
          </cell>
        </row>
        <row r="38">
          <cell r="F38">
            <v>18428</v>
          </cell>
          <cell r="G38">
            <v>761520</v>
          </cell>
        </row>
        <row r="39">
          <cell r="F39">
            <v>2.2349759042203314</v>
          </cell>
          <cell r="G39">
            <v>2.0822257740999999</v>
          </cell>
        </row>
        <row r="40">
          <cell r="F40">
            <v>1.8943249970790808</v>
          </cell>
          <cell r="G40">
            <v>1.7955688728999999</v>
          </cell>
        </row>
        <row r="43">
          <cell r="F43">
            <v>18594</v>
          </cell>
          <cell r="G43">
            <v>862970</v>
          </cell>
        </row>
        <row r="44">
          <cell r="F44">
            <v>20068</v>
          </cell>
          <cell r="G44">
            <v>901076</v>
          </cell>
        </row>
        <row r="45">
          <cell r="F45">
            <v>1.9233996684746371</v>
          </cell>
          <cell r="G45">
            <v>1.8512242856000001</v>
          </cell>
        </row>
        <row r="46">
          <cell r="F46">
            <v>1.7121495624783933</v>
          </cell>
          <cell r="G46">
            <v>1.6210744251</v>
          </cell>
        </row>
        <row r="57">
          <cell r="F57">
            <v>11996</v>
          </cell>
          <cell r="G57">
            <v>381684</v>
          </cell>
        </row>
        <row r="58">
          <cell r="F58">
            <v>10459</v>
          </cell>
          <cell r="G58">
            <v>370281</v>
          </cell>
        </row>
        <row r="59">
          <cell r="F59">
            <v>2.9892754635779926</v>
          </cell>
          <cell r="G59">
            <v>2.5742999784</v>
          </cell>
        </row>
        <row r="60">
          <cell r="F60">
            <v>2.5265199414680946</v>
          </cell>
          <cell r="G60">
            <v>2.2856523383999998</v>
          </cell>
        </row>
        <row r="63">
          <cell r="F63">
            <v>11251</v>
          </cell>
          <cell r="G63">
            <v>619950</v>
          </cell>
        </row>
        <row r="64">
          <cell r="F64">
            <v>6036</v>
          </cell>
          <cell r="G64">
            <v>393618</v>
          </cell>
        </row>
        <row r="65">
          <cell r="F65">
            <v>2.8586751066507246</v>
          </cell>
          <cell r="G65">
            <v>2.6877258333</v>
          </cell>
        </row>
        <row r="66">
          <cell r="F66">
            <v>2.5589097135095757</v>
          </cell>
          <cell r="G66">
            <v>2.5803950068999999</v>
          </cell>
        </row>
        <row r="69">
          <cell r="F69">
            <v>38249</v>
          </cell>
          <cell r="G69">
            <v>1260844</v>
          </cell>
        </row>
        <row r="70">
          <cell r="F70">
            <v>31397</v>
          </cell>
          <cell r="G70">
            <v>1112251</v>
          </cell>
        </row>
        <row r="71">
          <cell r="F71">
            <v>2.4892646051822136</v>
          </cell>
          <cell r="G71">
            <v>2.3745940097</v>
          </cell>
        </row>
        <row r="72">
          <cell r="F72">
            <v>2.0765607703541007</v>
          </cell>
          <cell r="G72">
            <v>2.0702783698</v>
          </cell>
        </row>
        <row r="75">
          <cell r="F75">
            <v>9073</v>
          </cell>
          <cell r="G75">
            <v>318621</v>
          </cell>
        </row>
        <row r="76">
          <cell r="F76">
            <v>7020</v>
          </cell>
          <cell r="G76">
            <v>258873</v>
          </cell>
        </row>
        <row r="77">
          <cell r="F77">
            <v>3.5898539577391824</v>
          </cell>
          <cell r="G77">
            <v>3.3748043977000002</v>
          </cell>
        </row>
        <row r="78">
          <cell r="F78">
            <v>2.9223573538617948</v>
          </cell>
          <cell r="G78">
            <v>2.8591647170000001</v>
          </cell>
        </row>
        <row r="81">
          <cell r="F81">
            <v>18111</v>
          </cell>
          <cell r="G81">
            <v>416460</v>
          </cell>
        </row>
        <row r="82">
          <cell r="F82">
            <v>12610</v>
          </cell>
          <cell r="G82">
            <v>293990</v>
          </cell>
        </row>
        <row r="83">
          <cell r="F83">
            <v>3.36824558645834</v>
          </cell>
          <cell r="G83">
            <v>3.2148726355999999</v>
          </cell>
        </row>
        <row r="84">
          <cell r="F84">
            <v>2.8440970641392469</v>
          </cell>
          <cell r="G84">
            <v>2.8856452122</v>
          </cell>
        </row>
        <row r="87">
          <cell r="F87">
            <v>19392</v>
          </cell>
          <cell r="G87">
            <v>704301</v>
          </cell>
        </row>
        <row r="88">
          <cell r="F88">
            <v>12160</v>
          </cell>
          <cell r="G88">
            <v>698277</v>
          </cell>
        </row>
        <row r="89">
          <cell r="F89">
            <v>3.3104899003601638</v>
          </cell>
          <cell r="G89">
            <v>2.7876359038</v>
          </cell>
        </row>
        <row r="90">
          <cell r="F90">
            <v>2.5733676606695313</v>
          </cell>
          <cell r="G90">
            <v>2.1408299990000002</v>
          </cell>
        </row>
        <row r="93">
          <cell r="F93">
            <v>46876</v>
          </cell>
          <cell r="G93">
            <v>1768123</v>
          </cell>
        </row>
        <row r="94">
          <cell r="F94">
            <v>41479</v>
          </cell>
          <cell r="G94">
            <v>1748049</v>
          </cell>
        </row>
        <row r="95">
          <cell r="F95">
            <v>2.3054544832922095</v>
          </cell>
          <cell r="G95">
            <v>2.0936653764000002</v>
          </cell>
        </row>
        <row r="96">
          <cell r="F96">
            <v>1.9210613190887413</v>
          </cell>
          <cell r="G96">
            <v>1.7890169046</v>
          </cell>
        </row>
        <row r="99">
          <cell r="F99">
            <v>18707</v>
          </cell>
          <cell r="G99">
            <v>516302</v>
          </cell>
        </row>
        <row r="100">
          <cell r="F100">
            <v>10676</v>
          </cell>
          <cell r="G100">
            <v>351542</v>
          </cell>
        </row>
        <row r="101">
          <cell r="F101">
            <v>3.6325143708327849</v>
          </cell>
          <cell r="G101">
            <v>3.5956298073999999</v>
          </cell>
        </row>
        <row r="102">
          <cell r="F102">
            <v>3.3697372501756275</v>
          </cell>
          <cell r="G102">
            <v>3.4177819318</v>
          </cell>
        </row>
        <row r="105">
          <cell r="F105">
            <v>31378</v>
          </cell>
          <cell r="G105">
            <v>1092087</v>
          </cell>
        </row>
        <row r="106">
          <cell r="F106">
            <v>24611</v>
          </cell>
          <cell r="G106">
            <v>1089696</v>
          </cell>
        </row>
        <row r="107">
          <cell r="F107">
            <v>2.3050065992482187</v>
          </cell>
          <cell r="G107">
            <v>1.9269185349</v>
          </cell>
        </row>
        <row r="108">
          <cell r="F108">
            <v>1.8415963871470766</v>
          </cell>
          <cell r="G108">
            <v>1.5294034901</v>
          </cell>
        </row>
        <row r="111">
          <cell r="F111">
            <v>10495</v>
          </cell>
          <cell r="G111">
            <v>296615</v>
          </cell>
        </row>
        <row r="112">
          <cell r="F112">
            <v>7012</v>
          </cell>
          <cell r="G112">
            <v>261981</v>
          </cell>
        </row>
        <row r="113">
          <cell r="F113">
            <v>2.7589428323010288</v>
          </cell>
          <cell r="G113">
            <v>2.4051039555</v>
          </cell>
        </row>
        <row r="114">
          <cell r="F114">
            <v>2.2940488930273246</v>
          </cell>
          <cell r="G114">
            <v>1.9803561899</v>
          </cell>
        </row>
        <row r="153">
          <cell r="F153">
            <v>75</v>
          </cell>
          <cell r="G153">
            <v>5573</v>
          </cell>
        </row>
        <row r="154">
          <cell r="G154">
            <v>227</v>
          </cell>
        </row>
        <row r="155">
          <cell r="G155">
            <v>2953</v>
          </cell>
        </row>
        <row r="156">
          <cell r="F156">
            <v>29</v>
          </cell>
          <cell r="G156">
            <v>5136</v>
          </cell>
        </row>
        <row r="157">
          <cell r="G157">
            <v>289</v>
          </cell>
        </row>
        <row r="158">
          <cell r="G158">
            <v>80</v>
          </cell>
        </row>
        <row r="159">
          <cell r="F159">
            <v>36</v>
          </cell>
          <cell r="G159">
            <v>419</v>
          </cell>
        </row>
        <row r="160">
          <cell r="G160">
            <v>240</v>
          </cell>
        </row>
        <row r="161">
          <cell r="G161">
            <v>269</v>
          </cell>
        </row>
        <row r="162">
          <cell r="G162">
            <v>140</v>
          </cell>
        </row>
        <row r="163">
          <cell r="F163">
            <v>12</v>
          </cell>
          <cell r="G163">
            <v>184</v>
          </cell>
        </row>
        <row r="164">
          <cell r="G164">
            <v>231</v>
          </cell>
        </row>
        <row r="165">
          <cell r="F165">
            <v>3</v>
          </cell>
          <cell r="G165">
            <v>384</v>
          </cell>
        </row>
        <row r="166">
          <cell r="G166">
            <v>230</v>
          </cell>
        </row>
        <row r="167">
          <cell r="G167">
            <v>381</v>
          </cell>
        </row>
        <row r="168">
          <cell r="G168">
            <v>16</v>
          </cell>
        </row>
        <row r="169">
          <cell r="F169">
            <v>28</v>
          </cell>
          <cell r="G169">
            <v>1792</v>
          </cell>
        </row>
        <row r="170">
          <cell r="F170">
            <v>838</v>
          </cell>
          <cell r="G170">
            <v>77412</v>
          </cell>
        </row>
        <row r="171">
          <cell r="G171">
            <v>16</v>
          </cell>
        </row>
        <row r="172">
          <cell r="F172">
            <v>9</v>
          </cell>
          <cell r="G172">
            <v>39</v>
          </cell>
        </row>
        <row r="173">
          <cell r="G173">
            <v>36</v>
          </cell>
        </row>
        <row r="174">
          <cell r="G174">
            <v>1</v>
          </cell>
        </row>
        <row r="175">
          <cell r="F175">
            <v>6</v>
          </cell>
          <cell r="G175">
            <v>661</v>
          </cell>
        </row>
        <row r="176">
          <cell r="G176">
            <v>108</v>
          </cell>
        </row>
        <row r="179">
          <cell r="G179">
            <v>166</v>
          </cell>
        </row>
        <row r="180">
          <cell r="G180">
            <v>3631</v>
          </cell>
        </row>
        <row r="181">
          <cell r="F181">
            <v>83</v>
          </cell>
          <cell r="G181">
            <v>30188</v>
          </cell>
        </row>
        <row r="182">
          <cell r="G182">
            <v>4</v>
          </cell>
        </row>
        <row r="183">
          <cell r="G183">
            <v>53</v>
          </cell>
        </row>
        <row r="184">
          <cell r="G184">
            <v>18</v>
          </cell>
        </row>
        <row r="188">
          <cell r="G188">
            <v>2</v>
          </cell>
        </row>
        <row r="189">
          <cell r="G189">
            <v>150</v>
          </cell>
        </row>
        <row r="196">
          <cell r="F196">
            <v>1420</v>
          </cell>
          <cell r="G196">
            <v>1971</v>
          </cell>
        </row>
        <row r="200">
          <cell r="G200">
            <v>700</v>
          </cell>
        </row>
        <row r="204">
          <cell r="F204">
            <v>6</v>
          </cell>
          <cell r="G204">
            <v>1253</v>
          </cell>
        </row>
        <row r="205">
          <cell r="G205">
            <v>4</v>
          </cell>
        </row>
        <row r="207">
          <cell r="G207">
            <v>66</v>
          </cell>
        </row>
        <row r="210">
          <cell r="F210">
            <v>3</v>
          </cell>
          <cell r="G210">
            <v>422</v>
          </cell>
        </row>
      </sheetData>
      <sheetData sheetId="26">
        <row r="20">
          <cell r="D20">
            <v>89</v>
          </cell>
          <cell r="E20">
            <v>2785</v>
          </cell>
        </row>
        <row r="21">
          <cell r="D21">
            <v>2921</v>
          </cell>
        </row>
        <row r="25">
          <cell r="D25">
            <v>32796</v>
          </cell>
          <cell r="E25">
            <v>1291595</v>
          </cell>
        </row>
        <row r="26">
          <cell r="D26">
            <v>29106</v>
          </cell>
          <cell r="E26">
            <v>1085114</v>
          </cell>
        </row>
        <row r="27">
          <cell r="D27">
            <v>2.5913587392999999</v>
          </cell>
          <cell r="E27">
            <v>2.6728711179000002</v>
          </cell>
        </row>
        <row r="28">
          <cell r="D28">
            <v>2.6809104678</v>
          </cell>
          <cell r="E28">
            <v>2.5731947753000002</v>
          </cell>
        </row>
        <row r="31">
          <cell r="D31">
            <v>10691</v>
          </cell>
          <cell r="E31">
            <v>306869</v>
          </cell>
        </row>
        <row r="32">
          <cell r="D32">
            <v>7455</v>
          </cell>
          <cell r="E32">
            <v>191215</v>
          </cell>
        </row>
        <row r="33">
          <cell r="D33">
            <v>3.5442692966</v>
          </cell>
          <cell r="E33">
            <v>3.6797423117000001</v>
          </cell>
        </row>
        <row r="34">
          <cell r="D34">
            <v>3.4498874072999999</v>
          </cell>
          <cell r="E34">
            <v>3.5228738157000001</v>
          </cell>
        </row>
        <row r="37">
          <cell r="D37">
            <v>22105</v>
          </cell>
          <cell r="E37">
            <v>984726</v>
          </cell>
        </row>
        <row r="38">
          <cell r="D38">
            <v>21651</v>
          </cell>
          <cell r="E38">
            <v>893899</v>
          </cell>
        </row>
        <row r="39">
          <cell r="D39">
            <v>2.1299580825</v>
          </cell>
          <cell r="E39">
            <v>2.3590496833999999</v>
          </cell>
        </row>
        <row r="40">
          <cell r="D40">
            <v>2.4159343829000002</v>
          </cell>
          <cell r="E40">
            <v>2.3700337262</v>
          </cell>
        </row>
        <row r="43">
          <cell r="D43">
            <v>6475</v>
          </cell>
          <cell r="E43">
            <v>615875</v>
          </cell>
        </row>
        <row r="44">
          <cell r="D44">
            <v>13337</v>
          </cell>
          <cell r="E44">
            <v>1000221</v>
          </cell>
        </row>
        <row r="45">
          <cell r="D45">
            <v>2.1323851990999998</v>
          </cell>
          <cell r="E45">
            <v>2.140409247</v>
          </cell>
        </row>
        <row r="46">
          <cell r="D46">
            <v>2.1820906308999999</v>
          </cell>
          <cell r="E46">
            <v>2.0623811224000002</v>
          </cell>
        </row>
        <row r="57">
          <cell r="D57">
            <v>9984</v>
          </cell>
          <cell r="E57">
            <v>448563</v>
          </cell>
        </row>
        <row r="58">
          <cell r="D58">
            <v>8811</v>
          </cell>
          <cell r="E58">
            <v>425929</v>
          </cell>
        </row>
        <row r="59">
          <cell r="D59">
            <v>3.1410288891000002</v>
          </cell>
          <cell r="E59">
            <v>3.3282749317000002</v>
          </cell>
        </row>
        <row r="60">
          <cell r="D60">
            <v>3.3086428738000002</v>
          </cell>
          <cell r="E60">
            <v>3.2041457548999999</v>
          </cell>
        </row>
        <row r="63">
          <cell r="D63">
            <v>7296</v>
          </cell>
          <cell r="E63">
            <v>540825</v>
          </cell>
        </row>
        <row r="64">
          <cell r="D64">
            <v>3142</v>
          </cell>
          <cell r="E64">
            <v>408334</v>
          </cell>
        </row>
        <row r="65">
          <cell r="D65">
            <v>3.1666444109</v>
          </cell>
          <cell r="E65">
            <v>3.2262638482999999</v>
          </cell>
        </row>
        <row r="66">
          <cell r="D66">
            <v>3.4785462303000001</v>
          </cell>
          <cell r="E66">
            <v>2.9709661536</v>
          </cell>
        </row>
        <row r="69">
          <cell r="D69">
            <v>36783</v>
          </cell>
          <cell r="E69">
            <v>1657048</v>
          </cell>
        </row>
        <row r="70">
          <cell r="D70">
            <v>37049</v>
          </cell>
          <cell r="E70">
            <v>1685099</v>
          </cell>
        </row>
        <row r="71">
          <cell r="D71">
            <v>2.5748501532999999</v>
          </cell>
          <cell r="E71">
            <v>2.6479706681000001</v>
          </cell>
        </row>
        <row r="72">
          <cell r="D72">
            <v>2.6232820705000002</v>
          </cell>
          <cell r="E72">
            <v>2.5057087184000002</v>
          </cell>
        </row>
        <row r="75">
          <cell r="D75">
            <v>11045</v>
          </cell>
          <cell r="E75">
            <v>490690</v>
          </cell>
        </row>
        <row r="76">
          <cell r="D76">
            <v>5346</v>
          </cell>
          <cell r="E76">
            <v>278798</v>
          </cell>
        </row>
        <row r="77">
          <cell r="D77">
            <v>3.518031116</v>
          </cell>
          <cell r="E77">
            <v>3.5807295677000002</v>
          </cell>
        </row>
        <row r="78">
          <cell r="D78">
            <v>3.8196634776999998</v>
          </cell>
          <cell r="E78">
            <v>3.5127284333</v>
          </cell>
        </row>
        <row r="81">
          <cell r="D81">
            <v>16986</v>
          </cell>
          <cell r="E81">
            <v>879667</v>
          </cell>
        </row>
        <row r="82">
          <cell r="D82">
            <v>32639</v>
          </cell>
          <cell r="E82">
            <v>1104844</v>
          </cell>
        </row>
        <row r="83">
          <cell r="D83">
            <v>3.2431643204</v>
          </cell>
          <cell r="E83">
            <v>3.1383976142000001</v>
          </cell>
        </row>
        <row r="84">
          <cell r="D84">
            <v>2.8246162080000001</v>
          </cell>
          <cell r="E84">
            <v>2.8457004594000002</v>
          </cell>
        </row>
        <row r="87">
          <cell r="D87">
            <v>16704</v>
          </cell>
          <cell r="E87">
            <v>753670</v>
          </cell>
        </row>
        <row r="88">
          <cell r="D88">
            <v>20150</v>
          </cell>
          <cell r="E88">
            <v>952044</v>
          </cell>
        </row>
        <row r="89">
          <cell r="D89">
            <v>3.3007020028</v>
          </cell>
          <cell r="E89">
            <v>3.3431980939999999</v>
          </cell>
        </row>
        <row r="90">
          <cell r="D90">
            <v>3.1710822736000002</v>
          </cell>
          <cell r="E90">
            <v>2.8736164499000001</v>
          </cell>
        </row>
        <row r="93">
          <cell r="D93">
            <v>39271</v>
          </cell>
          <cell r="E93">
            <v>1907470</v>
          </cell>
        </row>
        <row r="94">
          <cell r="D94">
            <v>42443</v>
          </cell>
          <cell r="E94">
            <v>2085334</v>
          </cell>
        </row>
        <row r="95">
          <cell r="D95">
            <v>2.5158030191999998</v>
          </cell>
          <cell r="E95">
            <v>2.5009373673000002</v>
          </cell>
        </row>
        <row r="96">
          <cell r="D96">
            <v>2.5242790541</v>
          </cell>
          <cell r="E96">
            <v>2.3281865982999999</v>
          </cell>
        </row>
        <row r="99">
          <cell r="D99">
            <v>19114</v>
          </cell>
          <cell r="E99">
            <v>882501</v>
          </cell>
        </row>
        <row r="100">
          <cell r="D100">
            <v>20810</v>
          </cell>
          <cell r="E100">
            <v>841776</v>
          </cell>
        </row>
        <row r="101">
          <cell r="D101">
            <v>3.5003135264999998</v>
          </cell>
          <cell r="E101">
            <v>3.5942059525999999</v>
          </cell>
        </row>
        <row r="102">
          <cell r="D102">
            <v>3.3949595792</v>
          </cell>
          <cell r="E102">
            <v>3.4261854971000001</v>
          </cell>
        </row>
        <row r="105">
          <cell r="D105">
            <v>34732</v>
          </cell>
          <cell r="E105">
            <v>1385061</v>
          </cell>
        </row>
        <row r="106">
          <cell r="D106">
            <v>29793</v>
          </cell>
          <cell r="E106">
            <v>1140528</v>
          </cell>
        </row>
        <row r="107">
          <cell r="D107">
            <v>2.4469559856999998</v>
          </cell>
          <cell r="E107">
            <v>2.4925008897000001</v>
          </cell>
        </row>
        <row r="108">
          <cell r="D108">
            <v>2.6190973959999999</v>
          </cell>
          <cell r="E108">
            <v>2.4481715283000001</v>
          </cell>
        </row>
        <row r="111">
          <cell r="D111">
            <v>18238</v>
          </cell>
          <cell r="E111">
            <v>506258</v>
          </cell>
        </row>
        <row r="112">
          <cell r="D112">
            <v>12961</v>
          </cell>
          <cell r="E112">
            <v>360848</v>
          </cell>
        </row>
        <row r="113">
          <cell r="D113">
            <v>2.7216079831000002</v>
          </cell>
          <cell r="E113">
            <v>2.8271935337</v>
          </cell>
        </row>
        <row r="114">
          <cell r="D114">
            <v>2.7376167949000001</v>
          </cell>
          <cell r="E114">
            <v>2.6577175986000001</v>
          </cell>
        </row>
        <row r="153">
          <cell r="E153">
            <v>3000</v>
          </cell>
        </row>
        <row r="154">
          <cell r="D154">
            <v>52</v>
          </cell>
          <cell r="E154">
            <v>4189</v>
          </cell>
        </row>
        <row r="155">
          <cell r="E155">
            <v>384</v>
          </cell>
        </row>
        <row r="156">
          <cell r="E156">
            <v>2821</v>
          </cell>
        </row>
        <row r="157">
          <cell r="D157">
            <v>44</v>
          </cell>
          <cell r="E157">
            <v>5519</v>
          </cell>
        </row>
        <row r="158">
          <cell r="E158">
            <v>34</v>
          </cell>
        </row>
        <row r="159">
          <cell r="D159">
            <v>629</v>
          </cell>
          <cell r="E159">
            <v>2917</v>
          </cell>
        </row>
        <row r="160">
          <cell r="E160">
            <v>259</v>
          </cell>
        </row>
        <row r="161">
          <cell r="E161">
            <v>3</v>
          </cell>
        </row>
        <row r="162">
          <cell r="E162">
            <v>143</v>
          </cell>
        </row>
        <row r="163">
          <cell r="D163">
            <v>17712</v>
          </cell>
          <cell r="E163">
            <v>37557</v>
          </cell>
        </row>
        <row r="164">
          <cell r="E164">
            <v>39</v>
          </cell>
        </row>
        <row r="165">
          <cell r="E165">
            <v>148</v>
          </cell>
        </row>
        <row r="166">
          <cell r="E166">
            <v>8</v>
          </cell>
        </row>
        <row r="167">
          <cell r="E167">
            <v>155</v>
          </cell>
        </row>
        <row r="168">
          <cell r="E168">
            <v>90</v>
          </cell>
        </row>
        <row r="169">
          <cell r="E169">
            <v>18</v>
          </cell>
        </row>
        <row r="170">
          <cell r="E170">
            <v>24</v>
          </cell>
        </row>
        <row r="171">
          <cell r="D171">
            <v>206</v>
          </cell>
          <cell r="E171">
            <v>4025</v>
          </cell>
        </row>
        <row r="174">
          <cell r="E174">
            <v>21</v>
          </cell>
        </row>
        <row r="175">
          <cell r="E175">
            <v>226</v>
          </cell>
        </row>
        <row r="176">
          <cell r="D176">
            <v>24</v>
          </cell>
          <cell r="E176">
            <v>57296</v>
          </cell>
        </row>
        <row r="181">
          <cell r="E181">
            <v>52</v>
          </cell>
        </row>
        <row r="182">
          <cell r="E182">
            <v>27</v>
          </cell>
        </row>
        <row r="183">
          <cell r="E183">
            <v>5</v>
          </cell>
        </row>
        <row r="184">
          <cell r="E184">
            <v>213</v>
          </cell>
        </row>
        <row r="189">
          <cell r="E189">
            <v>12</v>
          </cell>
        </row>
        <row r="195">
          <cell r="E195">
            <v>3</v>
          </cell>
        </row>
        <row r="211">
          <cell r="E211">
            <v>20</v>
          </cell>
        </row>
        <row r="217">
          <cell r="E217">
            <v>35</v>
          </cell>
        </row>
      </sheetData>
      <sheetData sheetId="27">
        <row r="20">
          <cell r="F20">
            <v>127</v>
          </cell>
          <cell r="G20">
            <v>15755</v>
          </cell>
        </row>
        <row r="21">
          <cell r="F21">
            <v>14805</v>
          </cell>
        </row>
        <row r="25">
          <cell r="F25">
            <v>29812</v>
          </cell>
          <cell r="G25">
            <v>1301697</v>
          </cell>
        </row>
        <row r="26">
          <cell r="F26">
            <v>21406</v>
          </cell>
          <cell r="G26">
            <v>1383284</v>
          </cell>
        </row>
        <row r="27">
          <cell r="F27">
            <v>2.5066201787507856</v>
          </cell>
          <cell r="G27">
            <v>2.0750554030999999</v>
          </cell>
        </row>
        <row r="28">
          <cell r="F28">
            <v>2.2366333759317389</v>
          </cell>
          <cell r="G28">
            <v>1.9366299026</v>
          </cell>
        </row>
        <row r="31">
          <cell r="F31">
            <v>11202</v>
          </cell>
          <cell r="G31">
            <v>183375</v>
          </cell>
        </row>
        <row r="32">
          <cell r="F32">
            <v>4464</v>
          </cell>
          <cell r="G32">
            <v>146205</v>
          </cell>
        </row>
        <row r="33">
          <cell r="F33">
            <v>3.4244727714855028</v>
          </cell>
          <cell r="G33">
            <v>3.5045156944000002</v>
          </cell>
        </row>
        <row r="34">
          <cell r="F34">
            <v>3.4655522821080651</v>
          </cell>
          <cell r="G34">
            <v>3.4371597726999998</v>
          </cell>
        </row>
        <row r="37">
          <cell r="F37">
            <v>18610</v>
          </cell>
          <cell r="G37">
            <v>1118322</v>
          </cell>
        </row>
        <row r="38">
          <cell r="F38">
            <v>16942</v>
          </cell>
          <cell r="G38">
            <v>1237079</v>
          </cell>
        </row>
        <row r="39">
          <cell r="F39">
            <v>1.9536841817667276</v>
          </cell>
          <cell r="G39">
            <v>1.8406562666999999</v>
          </cell>
        </row>
        <row r="40">
          <cell r="F40">
            <v>1.9126339074048104</v>
          </cell>
          <cell r="G40">
            <v>1.7592825722000001</v>
          </cell>
        </row>
        <row r="43">
          <cell r="F43">
            <v>5398</v>
          </cell>
          <cell r="G43">
            <v>899022</v>
          </cell>
        </row>
        <row r="44">
          <cell r="F44">
            <v>5848</v>
          </cell>
          <cell r="G44">
            <v>885949</v>
          </cell>
        </row>
        <row r="45">
          <cell r="F45">
            <v>1.808843610496369</v>
          </cell>
          <cell r="G45">
            <v>1.6807544991000001</v>
          </cell>
        </row>
        <row r="46">
          <cell r="F46">
            <v>2.0131678684995555</v>
          </cell>
          <cell r="G46">
            <v>1.6398623769</v>
          </cell>
        </row>
        <row r="57">
          <cell r="F57">
            <v>10999</v>
          </cell>
          <cell r="G57">
            <v>479682</v>
          </cell>
        </row>
        <row r="58">
          <cell r="F58">
            <v>8905</v>
          </cell>
          <cell r="G58">
            <v>572887</v>
          </cell>
        </row>
        <row r="59">
          <cell r="F59">
            <v>2.9943043944001819</v>
          </cell>
          <cell r="G59">
            <v>2.4424017542000001</v>
          </cell>
        </row>
        <row r="60">
          <cell r="F60">
            <v>2.7739035048616727</v>
          </cell>
          <cell r="G60">
            <v>2.3365090547</v>
          </cell>
        </row>
        <row r="63">
          <cell r="F63">
            <v>4164</v>
          </cell>
          <cell r="G63">
            <v>700082</v>
          </cell>
        </row>
        <row r="64">
          <cell r="F64">
            <v>2099</v>
          </cell>
          <cell r="G64">
            <v>531738</v>
          </cell>
        </row>
        <row r="65">
          <cell r="F65">
            <v>3.0258905194716856</v>
          </cell>
          <cell r="G65">
            <v>2.4538781563000001</v>
          </cell>
        </row>
        <row r="66">
          <cell r="F66">
            <v>3.1262631136436876</v>
          </cell>
          <cell r="G66">
            <v>2.5173080607</v>
          </cell>
        </row>
        <row r="69">
          <cell r="F69">
            <v>26430</v>
          </cell>
          <cell r="G69">
            <v>1708047</v>
          </cell>
        </row>
        <row r="70">
          <cell r="F70">
            <v>21554</v>
          </cell>
          <cell r="G70">
            <v>1643253</v>
          </cell>
        </row>
        <row r="71">
          <cell r="F71">
            <v>2.5149598625441891</v>
          </cell>
          <cell r="G71">
            <v>2.0855271749000002</v>
          </cell>
        </row>
        <row r="72">
          <cell r="F72">
            <v>2.2814804767800316</v>
          </cell>
          <cell r="G72">
            <v>2.0138323336999999</v>
          </cell>
        </row>
        <row r="75">
          <cell r="F75">
            <v>5113</v>
          </cell>
          <cell r="G75">
            <v>319494</v>
          </cell>
        </row>
        <row r="76">
          <cell r="F76">
            <v>5174</v>
          </cell>
          <cell r="G76">
            <v>316942</v>
          </cell>
        </row>
        <row r="77">
          <cell r="F77">
            <v>3.4725726451279479</v>
          </cell>
          <cell r="G77">
            <v>2.9908107421999999</v>
          </cell>
        </row>
        <row r="78">
          <cell r="F78">
            <v>3.3401965440740242</v>
          </cell>
          <cell r="G78">
            <v>2.7416918610000001</v>
          </cell>
        </row>
        <row r="81">
          <cell r="F81">
            <v>23359</v>
          </cell>
          <cell r="G81">
            <v>549834</v>
          </cell>
        </row>
        <row r="82">
          <cell r="F82">
            <v>16903</v>
          </cell>
          <cell r="G82">
            <v>371133</v>
          </cell>
        </row>
        <row r="83">
          <cell r="F83">
            <v>2.8482727621875124</v>
          </cell>
          <cell r="G83">
            <v>2.7406030533000001</v>
          </cell>
        </row>
        <row r="84">
          <cell r="F84">
            <v>2.6983172459437434</v>
          </cell>
          <cell r="G84">
            <v>2.7797446430999999</v>
          </cell>
        </row>
        <row r="87">
          <cell r="F87">
            <v>14429</v>
          </cell>
          <cell r="G87">
            <v>454979</v>
          </cell>
        </row>
        <row r="88">
          <cell r="F88">
            <v>5015</v>
          </cell>
          <cell r="G88">
            <v>695784</v>
          </cell>
        </row>
        <row r="89">
          <cell r="F89">
            <v>3.199171918441742</v>
          </cell>
          <cell r="G89">
            <v>2.8216615512000001</v>
          </cell>
        </row>
        <row r="90">
          <cell r="F90">
            <v>3.2778146439015954</v>
          </cell>
          <cell r="G90">
            <v>2.2296124358</v>
          </cell>
        </row>
        <row r="93">
          <cell r="F93">
            <v>35210</v>
          </cell>
          <cell r="G93">
            <v>2200720</v>
          </cell>
        </row>
        <row r="94">
          <cell r="F94">
            <v>27253</v>
          </cell>
          <cell r="G94">
            <v>2269233</v>
          </cell>
        </row>
        <row r="95">
          <cell r="F95">
            <v>2.3997196005281736</v>
          </cell>
          <cell r="G95">
            <v>1.9139722845</v>
          </cell>
        </row>
        <row r="96">
          <cell r="F96">
            <v>2.1887226977557774</v>
          </cell>
          <cell r="G96">
            <v>1.820764391</v>
          </cell>
        </row>
        <row r="99">
          <cell r="F99">
            <v>16101</v>
          </cell>
          <cell r="G99">
            <v>514330</v>
          </cell>
        </row>
        <row r="100">
          <cell r="F100">
            <v>9381</v>
          </cell>
          <cell r="G100">
            <v>445096</v>
          </cell>
        </row>
        <row r="101">
          <cell r="F101">
            <v>3.3857348126746722</v>
          </cell>
          <cell r="G101">
            <v>3.408034631</v>
          </cell>
        </row>
        <row r="102">
          <cell r="F102">
            <v>3.4098297578632555</v>
          </cell>
          <cell r="G102">
            <v>3.3542822373000001</v>
          </cell>
        </row>
        <row r="105">
          <cell r="F105">
            <v>30921</v>
          </cell>
          <cell r="G105">
            <v>1614527</v>
          </cell>
        </row>
        <row r="106">
          <cell r="F106">
            <v>22938</v>
          </cell>
          <cell r="G106">
            <v>1703513</v>
          </cell>
        </row>
        <row r="107">
          <cell r="F107">
            <v>2.4167879225892275</v>
          </cell>
          <cell r="G107">
            <v>1.6730081146</v>
          </cell>
        </row>
        <row r="108">
          <cell r="F108">
            <v>2.0872054728848548</v>
          </cell>
          <cell r="G108">
            <v>1.5725834695000001</v>
          </cell>
        </row>
        <row r="111">
          <cell r="F111">
            <v>18737</v>
          </cell>
          <cell r="G111">
            <v>484039</v>
          </cell>
        </row>
        <row r="112">
          <cell r="F112">
            <v>11394</v>
          </cell>
          <cell r="G112">
            <v>505431</v>
          </cell>
        </row>
        <row r="113">
          <cell r="F113">
            <v>2.7023490339570579</v>
          </cell>
          <cell r="G113">
            <v>2.1485209690999998</v>
          </cell>
        </row>
        <row r="114">
          <cell r="F114">
            <v>2.2861964511165001</v>
          </cell>
          <cell r="G114">
            <v>1.9495712275999999</v>
          </cell>
        </row>
        <row r="153">
          <cell r="F153">
            <v>21</v>
          </cell>
          <cell r="G153">
            <v>30509</v>
          </cell>
        </row>
        <row r="154">
          <cell r="G154">
            <v>417</v>
          </cell>
        </row>
        <row r="155">
          <cell r="G155">
            <v>908</v>
          </cell>
        </row>
        <row r="156">
          <cell r="G156">
            <v>1560</v>
          </cell>
        </row>
        <row r="157">
          <cell r="G157">
            <v>36</v>
          </cell>
        </row>
        <row r="158">
          <cell r="F158">
            <v>65</v>
          </cell>
          <cell r="G158">
            <v>905</v>
          </cell>
        </row>
        <row r="159">
          <cell r="G159">
            <v>475</v>
          </cell>
        </row>
        <row r="160">
          <cell r="G160">
            <v>6764</v>
          </cell>
        </row>
        <row r="161">
          <cell r="F161">
            <v>51</v>
          </cell>
          <cell r="G161">
            <v>1023</v>
          </cell>
        </row>
        <row r="162">
          <cell r="G162">
            <v>79</v>
          </cell>
        </row>
        <row r="163">
          <cell r="F163">
            <v>3</v>
          </cell>
          <cell r="G163">
            <v>112</v>
          </cell>
        </row>
        <row r="164">
          <cell r="F164">
            <v>67</v>
          </cell>
          <cell r="G164">
            <v>12026</v>
          </cell>
        </row>
        <row r="165">
          <cell r="G165">
            <v>37</v>
          </cell>
        </row>
        <row r="166">
          <cell r="G166">
            <v>627</v>
          </cell>
        </row>
        <row r="167">
          <cell r="G167">
            <v>506</v>
          </cell>
        </row>
        <row r="169">
          <cell r="G169">
            <v>38</v>
          </cell>
        </row>
        <row r="170">
          <cell r="G170">
            <v>293</v>
          </cell>
        </row>
        <row r="171">
          <cell r="G171">
            <v>159</v>
          </cell>
        </row>
        <row r="174">
          <cell r="G174">
            <v>3</v>
          </cell>
        </row>
        <row r="175">
          <cell r="G175">
            <v>2</v>
          </cell>
        </row>
        <row r="180">
          <cell r="G180">
            <v>111</v>
          </cell>
        </row>
        <row r="181">
          <cell r="G181">
            <v>46</v>
          </cell>
        </row>
        <row r="183">
          <cell r="G183">
            <v>8</v>
          </cell>
        </row>
        <row r="185">
          <cell r="G185">
            <v>8</v>
          </cell>
        </row>
        <row r="186">
          <cell r="G186">
            <v>86</v>
          </cell>
        </row>
        <row r="187">
          <cell r="G187">
            <v>93</v>
          </cell>
        </row>
        <row r="192">
          <cell r="G192">
            <v>104</v>
          </cell>
        </row>
        <row r="195">
          <cell r="G195">
            <v>14</v>
          </cell>
        </row>
        <row r="198">
          <cell r="G198">
            <v>28</v>
          </cell>
        </row>
        <row r="199">
          <cell r="F199">
            <v>2</v>
          </cell>
          <cell r="G199">
            <v>2</v>
          </cell>
        </row>
      </sheetData>
      <sheetData sheetId="28">
        <row r="20">
          <cell r="F20">
            <v>248</v>
          </cell>
          <cell r="G20">
            <v>2419</v>
          </cell>
        </row>
        <row r="21">
          <cell r="F21">
            <v>66802</v>
          </cell>
        </row>
        <row r="25">
          <cell r="F25">
            <v>84085</v>
          </cell>
          <cell r="G25">
            <v>718971</v>
          </cell>
        </row>
        <row r="26">
          <cell r="F26">
            <v>73270</v>
          </cell>
          <cell r="G26">
            <v>670518</v>
          </cell>
        </row>
        <row r="27">
          <cell r="F27">
            <v>2.250267379209375</v>
          </cell>
          <cell r="G27">
            <v>2.1960949676000001</v>
          </cell>
        </row>
        <row r="28">
          <cell r="F28">
            <v>1.8802000085819763</v>
          </cell>
          <cell r="G28">
            <v>1.8363407879</v>
          </cell>
        </row>
        <row r="31">
          <cell r="F31">
            <v>16537</v>
          </cell>
          <cell r="G31">
            <v>118191</v>
          </cell>
        </row>
        <row r="32">
          <cell r="F32">
            <v>6389</v>
          </cell>
          <cell r="G32">
            <v>55004</v>
          </cell>
        </row>
        <row r="33">
          <cell r="F33">
            <v>3.551666058700774</v>
          </cell>
          <cell r="G33">
            <v>3.5557178577999999</v>
          </cell>
        </row>
        <row r="34">
          <cell r="F34">
            <v>3.4272742005103933</v>
          </cell>
          <cell r="G34">
            <v>3.3896975831999998</v>
          </cell>
        </row>
        <row r="37">
          <cell r="F37">
            <v>67548</v>
          </cell>
          <cell r="G37">
            <v>600780</v>
          </cell>
        </row>
        <row r="38">
          <cell r="F38">
            <v>66881</v>
          </cell>
          <cell r="G38">
            <v>615513</v>
          </cell>
        </row>
        <row r="39">
          <cell r="F39">
            <v>1.9312081018779401</v>
          </cell>
          <cell r="G39">
            <v>1.9286118176</v>
          </cell>
        </row>
        <row r="40">
          <cell r="F40">
            <v>1.7323732248875134</v>
          </cell>
          <cell r="G40">
            <v>1.6975113609000001</v>
          </cell>
        </row>
        <row r="43">
          <cell r="F43">
            <v>19739</v>
          </cell>
          <cell r="G43">
            <v>230561</v>
          </cell>
        </row>
        <row r="44">
          <cell r="F44">
            <v>30591</v>
          </cell>
          <cell r="G44">
            <v>316669</v>
          </cell>
        </row>
        <row r="45">
          <cell r="F45">
            <v>2.0335766313881201</v>
          </cell>
          <cell r="G45">
            <v>1.9083166279999999</v>
          </cell>
        </row>
        <row r="46">
          <cell r="F46">
            <v>1.7108093371441504</v>
          </cell>
          <cell r="G46">
            <v>1.7175527004</v>
          </cell>
        </row>
        <row r="57">
          <cell r="F57">
            <v>23548</v>
          </cell>
          <cell r="G57">
            <v>185639</v>
          </cell>
        </row>
        <row r="58">
          <cell r="F58">
            <v>22940</v>
          </cell>
          <cell r="G58">
            <v>176108</v>
          </cell>
        </row>
        <row r="59">
          <cell r="F59">
            <v>3.0020108179110077</v>
          </cell>
          <cell r="G59">
            <v>2.9140393421000002</v>
          </cell>
        </row>
        <row r="60">
          <cell r="F60">
            <v>2.5804921584502485</v>
          </cell>
          <cell r="G60">
            <v>2.5633057491</v>
          </cell>
        </row>
        <row r="63">
          <cell r="F63">
            <v>33129</v>
          </cell>
          <cell r="G63">
            <v>398318</v>
          </cell>
        </row>
        <row r="64">
          <cell r="F64">
            <v>16065</v>
          </cell>
          <cell r="G64">
            <v>190751</v>
          </cell>
        </row>
        <row r="65">
          <cell r="F65">
            <v>2.8081030851708682</v>
          </cell>
          <cell r="G65">
            <v>2.6512468052</v>
          </cell>
        </row>
        <row r="66">
          <cell r="F66">
            <v>2.5261019855854898</v>
          </cell>
          <cell r="G66">
            <v>2.5740826448999998</v>
          </cell>
        </row>
        <row r="69">
          <cell r="F69">
            <v>94613</v>
          </cell>
          <cell r="G69">
            <v>844471</v>
          </cell>
        </row>
        <row r="70">
          <cell r="F70">
            <v>92742</v>
          </cell>
          <cell r="G70">
            <v>857355</v>
          </cell>
        </row>
        <row r="71">
          <cell r="F71">
            <v>2.2833574574376261</v>
          </cell>
          <cell r="G71">
            <v>2.2175193816999998</v>
          </cell>
        </row>
        <row r="72">
          <cell r="F72">
            <v>1.8810866127267387</v>
          </cell>
          <cell r="G72">
            <v>1.8646796304</v>
          </cell>
        </row>
        <row r="75">
          <cell r="F75">
            <v>17019</v>
          </cell>
          <cell r="G75">
            <v>139744</v>
          </cell>
        </row>
        <row r="76">
          <cell r="F76">
            <v>17522</v>
          </cell>
          <cell r="G76">
            <v>136211</v>
          </cell>
        </row>
        <row r="77">
          <cell r="F77">
            <v>3.4143788436489744</v>
          </cell>
          <cell r="G77">
            <v>3.3657922994999998</v>
          </cell>
        </row>
        <row r="78">
          <cell r="F78">
            <v>2.7897084959578815</v>
          </cell>
          <cell r="G78">
            <v>2.7690131816000001</v>
          </cell>
        </row>
        <row r="81">
          <cell r="F81">
            <v>21396</v>
          </cell>
          <cell r="G81">
            <v>162876</v>
          </cell>
        </row>
        <row r="82">
          <cell r="F82">
            <v>13408</v>
          </cell>
          <cell r="G82">
            <v>141455</v>
          </cell>
        </row>
        <row r="83">
          <cell r="F83">
            <v>3.3835730606441348</v>
          </cell>
          <cell r="G83">
            <v>3.1835994439999999</v>
          </cell>
        </row>
        <row r="84">
          <cell r="F84">
            <v>2.974792274907085</v>
          </cell>
          <cell r="G84">
            <v>2.8467062474999998</v>
          </cell>
        </row>
        <row r="87">
          <cell r="F87">
            <v>39677</v>
          </cell>
          <cell r="G87">
            <v>287863</v>
          </cell>
        </row>
        <row r="88">
          <cell r="F88">
            <v>27433</v>
          </cell>
          <cell r="G88">
            <v>273339</v>
          </cell>
        </row>
        <row r="89">
          <cell r="F89">
            <v>3.051848600605056</v>
          </cell>
          <cell r="G89">
            <v>3.0129986780000002</v>
          </cell>
        </row>
        <row r="90">
          <cell r="F90">
            <v>2.5159589970092697</v>
          </cell>
          <cell r="G90">
            <v>2.4477356068999998</v>
          </cell>
        </row>
        <row r="93">
          <cell r="F93">
            <v>103823</v>
          </cell>
          <cell r="G93">
            <v>949531</v>
          </cell>
        </row>
        <row r="94">
          <cell r="F94">
            <v>103862</v>
          </cell>
          <cell r="G94">
            <v>987187</v>
          </cell>
        </row>
        <row r="95">
          <cell r="F95">
            <v>2.2093515667032921</v>
          </cell>
          <cell r="G95">
            <v>2.1262194225000002</v>
          </cell>
        </row>
        <row r="96">
          <cell r="F96">
            <v>1.8304375843952072</v>
          </cell>
          <cell r="G96">
            <v>1.7982609154</v>
          </cell>
        </row>
        <row r="99">
          <cell r="F99">
            <v>34932</v>
          </cell>
          <cell r="G99">
            <v>277740</v>
          </cell>
        </row>
        <row r="100">
          <cell r="F100">
            <v>21011</v>
          </cell>
          <cell r="G100">
            <v>190025</v>
          </cell>
        </row>
        <row r="101">
          <cell r="F101">
            <v>3.5209402038645079</v>
          </cell>
          <cell r="G101">
            <v>3.4851080771</v>
          </cell>
        </row>
        <row r="102">
          <cell r="F102">
            <v>3.2978958143594883</v>
          </cell>
          <cell r="G102">
            <v>3.3091054377</v>
          </cell>
        </row>
        <row r="105">
          <cell r="F105">
            <v>91337</v>
          </cell>
          <cell r="G105">
            <v>806891</v>
          </cell>
        </row>
        <row r="106">
          <cell r="F106">
            <v>82443</v>
          </cell>
          <cell r="G106">
            <v>794584</v>
          </cell>
        </row>
        <row r="107">
          <cell r="F107">
            <v>2.0716590390212475</v>
          </cell>
          <cell r="G107">
            <v>1.9568072859000001</v>
          </cell>
        </row>
        <row r="108">
          <cell r="F108">
            <v>1.6710223410592919</v>
          </cell>
          <cell r="G108">
            <v>1.549616101</v>
          </cell>
        </row>
        <row r="111">
          <cell r="F111">
            <v>40836</v>
          </cell>
          <cell r="G111">
            <v>320044</v>
          </cell>
        </row>
        <row r="112">
          <cell r="F112">
            <v>24546</v>
          </cell>
          <cell r="G112">
            <v>233995</v>
          </cell>
        </row>
        <row r="113">
          <cell r="F113">
            <v>2.3350039797519</v>
          </cell>
          <cell r="G113">
            <v>2.2436475075</v>
          </cell>
        </row>
        <row r="114">
          <cell r="F114">
            <v>1.9264743576242238</v>
          </cell>
          <cell r="G114">
            <v>1.8201038154</v>
          </cell>
        </row>
        <row r="153">
          <cell r="F153">
            <v>895</v>
          </cell>
          <cell r="G153">
            <v>71564</v>
          </cell>
        </row>
        <row r="154">
          <cell r="G154">
            <v>309</v>
          </cell>
        </row>
        <row r="155">
          <cell r="F155">
            <v>15</v>
          </cell>
          <cell r="G155">
            <v>638</v>
          </cell>
        </row>
        <row r="156">
          <cell r="F156">
            <v>79</v>
          </cell>
          <cell r="G156">
            <v>840</v>
          </cell>
        </row>
        <row r="157">
          <cell r="G157">
            <v>160</v>
          </cell>
        </row>
        <row r="158">
          <cell r="F158">
            <v>152</v>
          </cell>
          <cell r="G158">
            <v>1977</v>
          </cell>
        </row>
        <row r="159">
          <cell r="G159">
            <v>128</v>
          </cell>
        </row>
        <row r="160">
          <cell r="F160">
            <v>236</v>
          </cell>
          <cell r="G160">
            <v>5521</v>
          </cell>
        </row>
        <row r="161">
          <cell r="G161">
            <v>271</v>
          </cell>
        </row>
        <row r="162">
          <cell r="F162">
            <v>12</v>
          </cell>
          <cell r="G162">
            <v>949</v>
          </cell>
        </row>
        <row r="163">
          <cell r="G163">
            <v>215</v>
          </cell>
        </row>
        <row r="164">
          <cell r="F164">
            <v>110</v>
          </cell>
          <cell r="G164">
            <v>146</v>
          </cell>
        </row>
        <row r="165">
          <cell r="G165">
            <v>82</v>
          </cell>
        </row>
        <row r="166">
          <cell r="G166">
            <v>65</v>
          </cell>
        </row>
        <row r="167">
          <cell r="G167">
            <v>174</v>
          </cell>
        </row>
        <row r="168">
          <cell r="G168">
            <v>90</v>
          </cell>
        </row>
        <row r="169">
          <cell r="F169">
            <v>4</v>
          </cell>
          <cell r="G169">
            <v>17</v>
          </cell>
        </row>
        <row r="171">
          <cell r="G171">
            <v>28</v>
          </cell>
        </row>
        <row r="172">
          <cell r="F172">
            <v>3</v>
          </cell>
          <cell r="G172">
            <v>17</v>
          </cell>
        </row>
        <row r="173">
          <cell r="G173">
            <v>52</v>
          </cell>
        </row>
        <row r="175">
          <cell r="G175">
            <v>59</v>
          </cell>
        </row>
        <row r="179">
          <cell r="G179">
            <v>8</v>
          </cell>
        </row>
        <row r="180">
          <cell r="G180">
            <v>9</v>
          </cell>
        </row>
        <row r="182">
          <cell r="G182">
            <v>8</v>
          </cell>
        </row>
        <row r="184">
          <cell r="G184">
            <v>18</v>
          </cell>
        </row>
        <row r="185">
          <cell r="G185">
            <v>54</v>
          </cell>
        </row>
        <row r="187">
          <cell r="G187">
            <v>4</v>
          </cell>
        </row>
        <row r="192">
          <cell r="G192">
            <v>6</v>
          </cell>
        </row>
        <row r="198">
          <cell r="G198">
            <v>8</v>
          </cell>
        </row>
        <row r="199">
          <cell r="G199">
            <v>1</v>
          </cell>
        </row>
        <row r="203">
          <cell r="G203">
            <v>8</v>
          </cell>
        </row>
      </sheetData>
      <sheetData sheetId="29">
        <row r="20">
          <cell r="J20">
            <v>657</v>
          </cell>
          <cell r="K20">
            <v>28350</v>
          </cell>
        </row>
        <row r="21">
          <cell r="J21">
            <v>265136</v>
          </cell>
        </row>
        <row r="25">
          <cell r="J25">
            <v>270170</v>
          </cell>
          <cell r="K25">
            <v>4447965</v>
          </cell>
        </row>
        <row r="26">
          <cell r="J26">
            <v>273129</v>
          </cell>
          <cell r="K26">
            <v>4618877</v>
          </cell>
        </row>
        <row r="27">
          <cell r="J27">
            <v>2.8646653024911291</v>
          </cell>
          <cell r="K27">
            <v>2.9091158761</v>
          </cell>
        </row>
        <row r="28">
          <cell r="J28">
            <v>2.6569508941088458</v>
          </cell>
          <cell r="K28">
            <v>2.5726417074999999</v>
          </cell>
        </row>
        <row r="31">
          <cell r="J31">
            <v>79823</v>
          </cell>
          <cell r="K31">
            <v>1449001</v>
          </cell>
        </row>
        <row r="32">
          <cell r="J32">
            <v>63775</v>
          </cell>
          <cell r="K32">
            <v>1071422</v>
          </cell>
        </row>
        <row r="33">
          <cell r="J33">
            <v>3.9231108737103795</v>
          </cell>
          <cell r="K33">
            <v>3.9115863159000002</v>
          </cell>
        </row>
        <row r="34">
          <cell r="J34">
            <v>3.7819132620477536</v>
          </cell>
          <cell r="K34">
            <v>3.6872275069999998</v>
          </cell>
        </row>
        <row r="37">
          <cell r="J37">
            <v>190347</v>
          </cell>
          <cell r="K37">
            <v>2998964</v>
          </cell>
        </row>
        <row r="38">
          <cell r="J38">
            <v>209355</v>
          </cell>
          <cell r="K38">
            <v>3547456</v>
          </cell>
        </row>
        <row r="39">
          <cell r="J39">
            <v>2.4204396666975323</v>
          </cell>
          <cell r="K39">
            <v>2.4247500723000002</v>
          </cell>
        </row>
        <row r="40">
          <cell r="J40">
            <v>2.3137618184422202</v>
          </cell>
          <cell r="K40">
            <v>2.2360066989999998</v>
          </cell>
        </row>
        <row r="43">
          <cell r="J43">
            <v>111828</v>
          </cell>
          <cell r="K43">
            <v>1825926</v>
          </cell>
        </row>
        <row r="44">
          <cell r="J44">
            <v>114853</v>
          </cell>
          <cell r="K44">
            <v>2060570</v>
          </cell>
        </row>
        <row r="45">
          <cell r="J45">
            <v>2.2111269606856063</v>
          </cell>
          <cell r="K45">
            <v>2.1942957090999999</v>
          </cell>
        </row>
        <row r="46">
          <cell r="J46">
            <v>2.1840265262783878</v>
          </cell>
          <cell r="K46">
            <v>2.0944775617000002</v>
          </cell>
        </row>
        <row r="57">
          <cell r="J57">
            <v>116723</v>
          </cell>
          <cell r="K57">
            <v>1992731</v>
          </cell>
        </row>
        <row r="58">
          <cell r="J58">
            <v>114359</v>
          </cell>
          <cell r="K58">
            <v>2052004</v>
          </cell>
        </row>
        <row r="59">
          <cell r="J59">
            <v>3.4522794779602486</v>
          </cell>
          <cell r="K59">
            <v>3.4373928995999998</v>
          </cell>
        </row>
        <row r="60">
          <cell r="J60">
            <v>3.2584237620421481</v>
          </cell>
          <cell r="K60">
            <v>3.1494353467999998</v>
          </cell>
        </row>
        <row r="63">
          <cell r="J63">
            <v>171592</v>
          </cell>
          <cell r="K63">
            <v>2698817</v>
          </cell>
        </row>
        <row r="64">
          <cell r="J64">
            <v>111381</v>
          </cell>
          <cell r="K64">
            <v>1525222</v>
          </cell>
        </row>
        <row r="65">
          <cell r="J65">
            <v>3.2224745837041446</v>
          </cell>
          <cell r="K65">
            <v>3.3097084786000002</v>
          </cell>
        </row>
        <row r="66">
          <cell r="J66">
            <v>3.2868243149197096</v>
          </cell>
          <cell r="K66">
            <v>3.0850006806999999</v>
          </cell>
        </row>
        <row r="69">
          <cell r="J69">
            <v>332026</v>
          </cell>
          <cell r="K69">
            <v>5348115</v>
          </cell>
        </row>
        <row r="70">
          <cell r="J70">
            <v>318170</v>
          </cell>
          <cell r="K70">
            <v>5399494</v>
          </cell>
        </row>
        <row r="71">
          <cell r="J71">
            <v>2.8326511724084527</v>
          </cell>
          <cell r="K71">
            <v>2.8868246716999999</v>
          </cell>
        </row>
        <row r="72">
          <cell r="J72">
            <v>2.6827993477270344</v>
          </cell>
          <cell r="K72">
            <v>2.602247947</v>
          </cell>
        </row>
        <row r="75">
          <cell r="J75">
            <v>115783</v>
          </cell>
          <cell r="K75">
            <v>1857041</v>
          </cell>
        </row>
        <row r="76">
          <cell r="J76">
            <v>114589</v>
          </cell>
          <cell r="K76">
            <v>1640026</v>
          </cell>
        </row>
        <row r="77">
          <cell r="J77">
            <v>3.7626737303339084</v>
          </cell>
          <cell r="K77">
            <v>3.8073412743000001</v>
          </cell>
        </row>
        <row r="78">
          <cell r="J78">
            <v>3.590882728367168</v>
          </cell>
          <cell r="K78">
            <v>3.4743488595000001</v>
          </cell>
        </row>
        <row r="81">
          <cell r="J81">
            <v>190249</v>
          </cell>
          <cell r="K81">
            <v>3032599</v>
          </cell>
        </row>
        <row r="82">
          <cell r="J82">
            <v>191081</v>
          </cell>
          <cell r="K82">
            <v>3237701</v>
          </cell>
        </row>
        <row r="83">
          <cell r="J83">
            <v>3.3359435283348415</v>
          </cell>
          <cell r="K83">
            <v>3.4315688216</v>
          </cell>
        </row>
        <row r="84">
          <cell r="J84">
            <v>3.2875238660626325</v>
          </cell>
          <cell r="K84">
            <v>3.0964419380999999</v>
          </cell>
        </row>
        <row r="87">
          <cell r="J87">
            <v>94892</v>
          </cell>
          <cell r="K87">
            <v>2016965</v>
          </cell>
        </row>
        <row r="88">
          <cell r="J88">
            <v>126982</v>
          </cell>
          <cell r="K88">
            <v>2344095</v>
          </cell>
        </row>
        <row r="89">
          <cell r="J89">
            <v>3.9830040324923321</v>
          </cell>
          <cell r="K89">
            <v>3.7848090379000001</v>
          </cell>
        </row>
        <row r="90">
          <cell r="J90">
            <v>3.2797976672060849</v>
          </cell>
          <cell r="K90">
            <v>3.0867255274000001</v>
          </cell>
        </row>
        <row r="93">
          <cell r="J93">
            <v>381998</v>
          </cell>
          <cell r="K93">
            <v>6273890</v>
          </cell>
        </row>
        <row r="94">
          <cell r="J94">
            <v>387983</v>
          </cell>
          <cell r="K94">
            <v>6679447</v>
          </cell>
        </row>
        <row r="95">
          <cell r="J95">
            <v>2.6734715967958427</v>
          </cell>
          <cell r="K95">
            <v>2.7010780237000001</v>
          </cell>
        </row>
        <row r="96">
          <cell r="J96">
            <v>2.5170245733935346</v>
          </cell>
          <cell r="K96">
            <v>2.4251319869999999</v>
          </cell>
        </row>
        <row r="99">
          <cell r="J99">
            <v>190350</v>
          </cell>
          <cell r="K99">
            <v>3237776</v>
          </cell>
        </row>
        <row r="100">
          <cell r="J100">
            <v>173923</v>
          </cell>
          <cell r="K100">
            <v>2820773</v>
          </cell>
        </row>
        <row r="101">
          <cell r="J101">
            <v>3.7325881575383653</v>
          </cell>
          <cell r="K101">
            <v>3.7534902829000001</v>
          </cell>
        </row>
        <row r="102">
          <cell r="J102">
            <v>3.6824004325364021</v>
          </cell>
          <cell r="K102">
            <v>3.5709404143999999</v>
          </cell>
        </row>
        <row r="105">
          <cell r="J105">
            <v>293557</v>
          </cell>
          <cell r="K105">
            <v>4797697</v>
          </cell>
        </row>
        <row r="106">
          <cell r="J106">
            <v>295093</v>
          </cell>
          <cell r="K106">
            <v>4932097</v>
          </cell>
        </row>
        <row r="107">
          <cell r="J107">
            <v>2.6364775525633672</v>
          </cell>
          <cell r="K107">
            <v>2.6970538780000002</v>
          </cell>
        </row>
        <row r="108">
          <cell r="J108">
            <v>2.4591866171749954</v>
          </cell>
          <cell r="K108">
            <v>2.4092628623999999</v>
          </cell>
        </row>
        <row r="111">
          <cell r="J111">
            <v>123201</v>
          </cell>
          <cell r="K111">
            <v>2145476</v>
          </cell>
        </row>
        <row r="112">
          <cell r="J112">
            <v>118229</v>
          </cell>
          <cell r="K112">
            <v>2018348</v>
          </cell>
        </row>
        <row r="113">
          <cell r="J113">
            <v>3.0925403387301458</v>
          </cell>
          <cell r="K113">
            <v>3.1356033894999999</v>
          </cell>
        </row>
        <row r="114">
          <cell r="J114">
            <v>2.7465804898248036</v>
          </cell>
          <cell r="K114">
            <v>2.7093382298000002</v>
          </cell>
        </row>
        <row r="153">
          <cell r="J153">
            <v>8757</v>
          </cell>
          <cell r="K153">
            <v>564672</v>
          </cell>
        </row>
        <row r="154">
          <cell r="J154">
            <v>56</v>
          </cell>
          <cell r="K154">
            <v>3590</v>
          </cell>
        </row>
        <row r="155">
          <cell r="J155">
            <v>337</v>
          </cell>
          <cell r="K155">
            <v>8470</v>
          </cell>
        </row>
        <row r="156">
          <cell r="J156">
            <v>138</v>
          </cell>
          <cell r="K156">
            <v>41169</v>
          </cell>
        </row>
        <row r="157">
          <cell r="J157">
            <v>2</v>
          </cell>
          <cell r="K157">
            <v>782</v>
          </cell>
        </row>
        <row r="158">
          <cell r="J158">
            <v>129</v>
          </cell>
          <cell r="K158">
            <v>29185</v>
          </cell>
        </row>
        <row r="159">
          <cell r="K159">
            <v>2219</v>
          </cell>
        </row>
        <row r="160">
          <cell r="J160">
            <v>79334</v>
          </cell>
          <cell r="K160">
            <v>214731</v>
          </cell>
        </row>
        <row r="161">
          <cell r="J161">
            <v>19</v>
          </cell>
          <cell r="K161">
            <v>255</v>
          </cell>
        </row>
        <row r="162">
          <cell r="J162">
            <v>206</v>
          </cell>
          <cell r="K162">
            <v>18650</v>
          </cell>
        </row>
        <row r="163">
          <cell r="K163">
            <v>807</v>
          </cell>
        </row>
        <row r="164">
          <cell r="J164">
            <v>24</v>
          </cell>
          <cell r="K164">
            <v>77817</v>
          </cell>
        </row>
        <row r="165">
          <cell r="J165">
            <v>37</v>
          </cell>
          <cell r="K165">
            <v>314</v>
          </cell>
        </row>
        <row r="166">
          <cell r="K166">
            <v>35042</v>
          </cell>
        </row>
        <row r="167">
          <cell r="J167">
            <v>51</v>
          </cell>
          <cell r="K167">
            <v>3673</v>
          </cell>
        </row>
        <row r="168">
          <cell r="J168">
            <v>2</v>
          </cell>
          <cell r="K168">
            <v>414</v>
          </cell>
        </row>
        <row r="169">
          <cell r="J169">
            <v>8</v>
          </cell>
          <cell r="K169">
            <v>19</v>
          </cell>
        </row>
        <row r="170">
          <cell r="K170">
            <v>12</v>
          </cell>
        </row>
        <row r="171">
          <cell r="K171">
            <v>6776</v>
          </cell>
        </row>
        <row r="172">
          <cell r="K172">
            <v>53</v>
          </cell>
        </row>
        <row r="173">
          <cell r="K173">
            <v>29</v>
          </cell>
        </row>
        <row r="174">
          <cell r="J174">
            <v>15</v>
          </cell>
          <cell r="K174">
            <v>16</v>
          </cell>
        </row>
        <row r="175">
          <cell r="J175">
            <v>18</v>
          </cell>
          <cell r="K175">
            <v>244</v>
          </cell>
        </row>
        <row r="176">
          <cell r="K176">
            <v>3</v>
          </cell>
        </row>
        <row r="178">
          <cell r="K178">
            <v>45628</v>
          </cell>
        </row>
        <row r="180">
          <cell r="K180">
            <v>84</v>
          </cell>
        </row>
        <row r="181">
          <cell r="K181">
            <v>45</v>
          </cell>
        </row>
        <row r="182">
          <cell r="J182">
            <v>5</v>
          </cell>
          <cell r="K182">
            <v>663</v>
          </cell>
        </row>
        <row r="184">
          <cell r="K184">
            <v>510</v>
          </cell>
        </row>
        <row r="185">
          <cell r="K185">
            <v>106</v>
          </cell>
        </row>
        <row r="186">
          <cell r="K186">
            <v>11</v>
          </cell>
        </row>
        <row r="187">
          <cell r="J187">
            <v>2</v>
          </cell>
          <cell r="K187">
            <v>9775</v>
          </cell>
        </row>
        <row r="190">
          <cell r="K190">
            <v>15</v>
          </cell>
        </row>
        <row r="191">
          <cell r="K191">
            <v>10462</v>
          </cell>
        </row>
        <row r="198">
          <cell r="K198">
            <v>15</v>
          </cell>
        </row>
        <row r="199">
          <cell r="K199">
            <v>45</v>
          </cell>
        </row>
        <row r="201">
          <cell r="K201">
            <v>1340</v>
          </cell>
        </row>
        <row r="202">
          <cell r="K202">
            <v>2</v>
          </cell>
        </row>
        <row r="208">
          <cell r="K208">
            <v>172</v>
          </cell>
        </row>
        <row r="214">
          <cell r="K214">
            <v>268</v>
          </cell>
        </row>
        <row r="216">
          <cell r="K216">
            <v>5</v>
          </cell>
        </row>
      </sheetData>
      <sheetData sheetId="30">
        <row r="20">
          <cell r="F20">
            <v>206</v>
          </cell>
          <cell r="G20">
            <v>11695</v>
          </cell>
        </row>
        <row r="21">
          <cell r="F21">
            <v>65168</v>
          </cell>
        </row>
        <row r="25">
          <cell r="F25">
            <v>65918</v>
          </cell>
          <cell r="G25">
            <v>958546</v>
          </cell>
        </row>
        <row r="26">
          <cell r="F26">
            <v>55424</v>
          </cell>
          <cell r="G26">
            <v>889954</v>
          </cell>
        </row>
        <row r="27">
          <cell r="F27">
            <v>2.7656609171775326</v>
          </cell>
          <cell r="G27">
            <v>2.6972880471999998</v>
          </cell>
        </row>
        <row r="28">
          <cell r="F28">
            <v>2.6795988966417585</v>
          </cell>
          <cell r="G28">
            <v>2.4998578629999999</v>
          </cell>
        </row>
        <row r="31">
          <cell r="F31">
            <v>17126</v>
          </cell>
          <cell r="G31">
            <v>232485</v>
          </cell>
        </row>
        <row r="32">
          <cell r="F32">
            <v>11286</v>
          </cell>
          <cell r="G32">
            <v>170659</v>
          </cell>
        </row>
        <row r="33">
          <cell r="F33">
            <v>3.6565092795169156</v>
          </cell>
          <cell r="G33">
            <v>3.7990341233999998</v>
          </cell>
        </row>
        <row r="34">
          <cell r="F34">
            <v>3.5872647479689528</v>
          </cell>
          <cell r="G34">
            <v>3.5313369049999999</v>
          </cell>
        </row>
        <row r="37">
          <cell r="F37">
            <v>48792</v>
          </cell>
          <cell r="G37">
            <v>726061</v>
          </cell>
        </row>
        <row r="38">
          <cell r="F38">
            <v>44138</v>
          </cell>
          <cell r="G38">
            <v>719295</v>
          </cell>
        </row>
        <row r="39">
          <cell r="F39">
            <v>2.4529585218814147</v>
          </cell>
          <cell r="G39">
            <v>2.3444958466000001</v>
          </cell>
        </row>
        <row r="40">
          <cell r="F40">
            <v>2.4471444884727105</v>
          </cell>
          <cell r="G40">
            <v>2.2551108195</v>
          </cell>
        </row>
        <row r="43">
          <cell r="F43">
            <v>25499</v>
          </cell>
          <cell r="G43">
            <v>515913</v>
          </cell>
        </row>
        <row r="44">
          <cell r="F44">
            <v>32373</v>
          </cell>
          <cell r="G44">
            <v>630731</v>
          </cell>
        </row>
        <row r="45">
          <cell r="F45">
            <v>2.0608641427248835</v>
          </cell>
          <cell r="G45">
            <v>1.928176186</v>
          </cell>
        </row>
        <row r="46">
          <cell r="F46">
            <v>2.2052390125973775</v>
          </cell>
          <cell r="G46">
            <v>2.0040874513000002</v>
          </cell>
        </row>
        <row r="57">
          <cell r="F57">
            <v>30501</v>
          </cell>
          <cell r="G57">
            <v>489003</v>
          </cell>
        </row>
        <row r="58">
          <cell r="F58">
            <v>26422</v>
          </cell>
          <cell r="G58">
            <v>462907</v>
          </cell>
        </row>
        <row r="59">
          <cell r="F59">
            <v>3.2576729541174485</v>
          </cell>
          <cell r="G59">
            <v>3.0574136492999999</v>
          </cell>
        </row>
        <row r="60">
          <cell r="F60">
            <v>3.2169807485471233</v>
          </cell>
          <cell r="G60">
            <v>2.9728372191000001</v>
          </cell>
        </row>
        <row r="63">
          <cell r="F63">
            <v>23121</v>
          </cell>
          <cell r="G63">
            <v>410726</v>
          </cell>
        </row>
        <row r="64">
          <cell r="F64">
            <v>13253</v>
          </cell>
          <cell r="G64">
            <v>315576</v>
          </cell>
        </row>
        <row r="65">
          <cell r="F65">
            <v>3.1037787188716321</v>
          </cell>
          <cell r="G65">
            <v>3.0386398465000002</v>
          </cell>
        </row>
        <row r="66">
          <cell r="F66">
            <v>3.0923427621501705</v>
          </cell>
          <cell r="G66">
            <v>2.8282343889999999</v>
          </cell>
        </row>
        <row r="69">
          <cell r="F69">
            <v>74521</v>
          </cell>
          <cell r="G69">
            <v>1127947</v>
          </cell>
        </row>
        <row r="70">
          <cell r="F70">
            <v>68528</v>
          </cell>
          <cell r="G70">
            <v>1127974</v>
          </cell>
        </row>
        <row r="71">
          <cell r="F71">
            <v>2.7970446400271345</v>
          </cell>
          <cell r="G71">
            <v>2.6858276367</v>
          </cell>
        </row>
        <row r="72">
          <cell r="F72">
            <v>2.7029198632329967</v>
          </cell>
          <cell r="G72">
            <v>2.5251741986999998</v>
          </cell>
        </row>
        <row r="75">
          <cell r="F75">
            <v>27188</v>
          </cell>
          <cell r="G75">
            <v>386534</v>
          </cell>
        </row>
        <row r="76">
          <cell r="F76">
            <v>29583</v>
          </cell>
          <cell r="G76">
            <v>389669</v>
          </cell>
        </row>
        <row r="77">
          <cell r="F77">
            <v>3.5493232836556823</v>
          </cell>
          <cell r="G77">
            <v>3.6156985759000002</v>
          </cell>
        </row>
        <row r="78">
          <cell r="F78">
            <v>3.3421119056259303</v>
          </cell>
          <cell r="G78">
            <v>3.2636568081999999</v>
          </cell>
        </row>
        <row r="81">
          <cell r="F81">
            <v>59104</v>
          </cell>
          <cell r="G81">
            <v>741687</v>
          </cell>
        </row>
        <row r="82">
          <cell r="F82">
            <v>61085</v>
          </cell>
          <cell r="G82">
            <v>833902</v>
          </cell>
        </row>
        <row r="83">
          <cell r="F83">
            <v>2.9859659151255649</v>
          </cell>
          <cell r="G83">
            <v>3.1536442643</v>
          </cell>
        </row>
        <row r="84">
          <cell r="F84">
            <v>2.8845463451874163</v>
          </cell>
          <cell r="G84">
            <v>2.8140475533</v>
          </cell>
        </row>
        <row r="87">
          <cell r="F87">
            <v>20461</v>
          </cell>
          <cell r="G87">
            <v>424323</v>
          </cell>
        </row>
        <row r="88">
          <cell r="F88">
            <v>21043</v>
          </cell>
          <cell r="G88">
            <v>358781</v>
          </cell>
        </row>
        <row r="89">
          <cell r="F89">
            <v>3.6896627385252669</v>
          </cell>
          <cell r="G89">
            <v>3.4710607229999999</v>
          </cell>
        </row>
        <row r="90">
          <cell r="F90">
            <v>3.4152693809033212</v>
          </cell>
          <cell r="G90">
            <v>3.0069149211999999</v>
          </cell>
        </row>
        <row r="93">
          <cell r="F93">
            <v>91417</v>
          </cell>
          <cell r="G93">
            <v>1474458</v>
          </cell>
        </row>
        <row r="94">
          <cell r="F94">
            <v>87795</v>
          </cell>
          <cell r="G94">
            <v>1520686</v>
          </cell>
        </row>
        <row r="95">
          <cell r="F95">
            <v>2.5695084274795565</v>
          </cell>
          <cell r="G95">
            <v>2.4281590738999999</v>
          </cell>
        </row>
        <row r="96">
          <cell r="F96">
            <v>2.5048573463968733</v>
          </cell>
          <cell r="G96">
            <v>2.2942345062</v>
          </cell>
        </row>
        <row r="99">
          <cell r="F99">
            <v>46100</v>
          </cell>
          <cell r="G99">
            <v>633497</v>
          </cell>
        </row>
        <row r="100">
          <cell r="F100">
            <v>42498</v>
          </cell>
          <cell r="G100">
            <v>591732</v>
          </cell>
        </row>
        <row r="101">
          <cell r="F101">
            <v>3.5453154941309069</v>
          </cell>
          <cell r="G101">
            <v>3.6566604104999998</v>
          </cell>
        </row>
        <row r="102">
          <cell r="F102">
            <v>3.4772217823289333</v>
          </cell>
          <cell r="G102">
            <v>3.4617457322999998</v>
          </cell>
        </row>
        <row r="105">
          <cell r="F105">
            <v>70123</v>
          </cell>
          <cell r="G105">
            <v>1086263</v>
          </cell>
        </row>
        <row r="106">
          <cell r="F106">
            <v>60158</v>
          </cell>
          <cell r="G106">
            <v>1029829</v>
          </cell>
        </row>
        <row r="107">
          <cell r="F107">
            <v>2.5998247050325785</v>
          </cell>
          <cell r="G107">
            <v>2.3801684923000002</v>
          </cell>
        </row>
        <row r="108">
          <cell r="F108">
            <v>2.4686946080966488</v>
          </cell>
          <cell r="G108">
            <v>2.1603209308000002</v>
          </cell>
        </row>
        <row r="111">
          <cell r="F111">
            <v>24235</v>
          </cell>
          <cell r="G111">
            <v>354872</v>
          </cell>
        </row>
        <row r="112">
          <cell r="F112">
            <v>17598</v>
          </cell>
          <cell r="G112">
            <v>310833</v>
          </cell>
        </row>
        <row r="113">
          <cell r="F113">
            <v>3.0503593385625587</v>
          </cell>
          <cell r="G113">
            <v>2.9920827388000002</v>
          </cell>
        </row>
        <row r="114">
          <cell r="F114">
            <v>2.8457920032330093</v>
          </cell>
          <cell r="G114">
            <v>2.6159685616999999</v>
          </cell>
        </row>
        <row r="153">
          <cell r="F153">
            <v>16</v>
          </cell>
          <cell r="G153">
            <v>1154</v>
          </cell>
        </row>
        <row r="154">
          <cell r="F154">
            <v>79274</v>
          </cell>
          <cell r="G154">
            <v>1028856</v>
          </cell>
        </row>
        <row r="155">
          <cell r="G155">
            <v>378</v>
          </cell>
        </row>
        <row r="156">
          <cell r="F156">
            <v>36</v>
          </cell>
          <cell r="G156">
            <v>1390</v>
          </cell>
        </row>
        <row r="157">
          <cell r="F157">
            <v>22</v>
          </cell>
          <cell r="G157">
            <v>1273</v>
          </cell>
        </row>
        <row r="158">
          <cell r="G158">
            <v>13</v>
          </cell>
        </row>
        <row r="159">
          <cell r="G159">
            <v>944</v>
          </cell>
        </row>
        <row r="160">
          <cell r="G160">
            <v>62</v>
          </cell>
        </row>
        <row r="162">
          <cell r="G162">
            <v>14</v>
          </cell>
        </row>
        <row r="163">
          <cell r="G163">
            <v>4029</v>
          </cell>
        </row>
        <row r="165">
          <cell r="G165">
            <v>1</v>
          </cell>
        </row>
        <row r="166">
          <cell r="G166">
            <v>6</v>
          </cell>
        </row>
        <row r="167">
          <cell r="F167">
            <v>722</v>
          </cell>
          <cell r="G167">
            <v>1055</v>
          </cell>
        </row>
        <row r="168">
          <cell r="G168">
            <v>6</v>
          </cell>
        </row>
        <row r="169">
          <cell r="G169">
            <v>5</v>
          </cell>
        </row>
        <row r="171">
          <cell r="G171">
            <v>105</v>
          </cell>
        </row>
        <row r="172">
          <cell r="G172">
            <v>8</v>
          </cell>
        </row>
        <row r="174">
          <cell r="G174">
            <v>4</v>
          </cell>
        </row>
        <row r="175">
          <cell r="G175">
            <v>72</v>
          </cell>
        </row>
        <row r="176">
          <cell r="F176">
            <v>6</v>
          </cell>
          <cell r="G176">
            <v>102</v>
          </cell>
        </row>
        <row r="179">
          <cell r="G179">
            <v>2</v>
          </cell>
        </row>
        <row r="182">
          <cell r="G182">
            <v>5</v>
          </cell>
        </row>
        <row r="183">
          <cell r="G183">
            <v>130</v>
          </cell>
        </row>
        <row r="189">
          <cell r="G189">
            <v>138</v>
          </cell>
        </row>
        <row r="193">
          <cell r="G193">
            <v>10</v>
          </cell>
        </row>
        <row r="198">
          <cell r="G198">
            <v>2</v>
          </cell>
        </row>
        <row r="199">
          <cell r="G199">
            <v>1</v>
          </cell>
        </row>
        <row r="216">
          <cell r="G216">
            <v>1</v>
          </cell>
        </row>
      </sheetData>
      <sheetData sheetId="31">
        <row r="20">
          <cell r="J20">
            <v>930</v>
          </cell>
          <cell r="K20">
            <v>8008</v>
          </cell>
        </row>
        <row r="21">
          <cell r="J21">
            <v>213224</v>
          </cell>
        </row>
        <row r="25">
          <cell r="J25">
            <v>216895</v>
          </cell>
          <cell r="K25">
            <v>911495</v>
          </cell>
        </row>
        <row r="26">
          <cell r="J26">
            <v>199990</v>
          </cell>
          <cell r="K26">
            <v>814252</v>
          </cell>
        </row>
        <row r="27">
          <cell r="J27">
            <v>2.2419058949631707</v>
          </cell>
          <cell r="K27">
            <v>2.1533403249999998</v>
          </cell>
        </row>
        <row r="28">
          <cell r="J28">
            <v>1.8596431732410277</v>
          </cell>
          <cell r="K28">
            <v>1.8458240015</v>
          </cell>
        </row>
        <row r="31">
          <cell r="J31">
            <v>43769</v>
          </cell>
          <cell r="K31">
            <v>164052</v>
          </cell>
        </row>
        <row r="32">
          <cell r="J32">
            <v>24530</v>
          </cell>
          <cell r="K32">
            <v>96005</v>
          </cell>
        </row>
        <row r="33">
          <cell r="J33">
            <v>3.5134891455369091</v>
          </cell>
          <cell r="K33">
            <v>3.4844842800000002</v>
          </cell>
        </row>
        <row r="34">
          <cell r="J34">
            <v>3.3243056614562208</v>
          </cell>
          <cell r="K34">
            <v>3.3483729965000002</v>
          </cell>
        </row>
        <row r="37">
          <cell r="J37">
            <v>173127</v>
          </cell>
          <cell r="K37">
            <v>747444</v>
          </cell>
        </row>
        <row r="38">
          <cell r="J38">
            <v>175462</v>
          </cell>
          <cell r="K38">
            <v>718247</v>
          </cell>
        </row>
        <row r="39">
          <cell r="J39">
            <v>1.9201322586060809</v>
          </cell>
          <cell r="K39">
            <v>1.8611626565999999</v>
          </cell>
        </row>
        <row r="40">
          <cell r="J40">
            <v>1.6548192760620688</v>
          </cell>
          <cell r="K40">
            <v>1.6449799115999999</v>
          </cell>
        </row>
        <row r="43">
          <cell r="J43">
            <v>71529</v>
          </cell>
          <cell r="K43">
            <v>277685</v>
          </cell>
        </row>
        <row r="44">
          <cell r="J44">
            <v>93517</v>
          </cell>
          <cell r="K44">
            <v>372862</v>
          </cell>
        </row>
        <row r="45">
          <cell r="J45">
            <v>1.8315406221589285</v>
          </cell>
          <cell r="K45">
            <v>1.8415944813</v>
          </cell>
        </row>
        <row r="46">
          <cell r="J46">
            <v>1.5416014308980359</v>
          </cell>
          <cell r="K46">
            <v>1.5519385562000001</v>
          </cell>
        </row>
        <row r="57">
          <cell r="J57">
            <v>79714</v>
          </cell>
          <cell r="K57">
            <v>345789</v>
          </cell>
        </row>
        <row r="58">
          <cell r="J58">
            <v>69104</v>
          </cell>
          <cell r="K58">
            <v>301402</v>
          </cell>
        </row>
        <row r="59">
          <cell r="J59">
            <v>2.6713633731373512</v>
          </cell>
          <cell r="K59">
            <v>2.6433568242000001</v>
          </cell>
        </row>
        <row r="60">
          <cell r="J60">
            <v>2.2642092452658287</v>
          </cell>
          <cell r="K60">
            <v>2.2632225410000002</v>
          </cell>
        </row>
        <row r="63">
          <cell r="J63">
            <v>93336</v>
          </cell>
          <cell r="K63">
            <v>386574</v>
          </cell>
        </row>
        <row r="64">
          <cell r="J64">
            <v>51693</v>
          </cell>
          <cell r="K64">
            <v>195782</v>
          </cell>
        </row>
        <row r="65">
          <cell r="J65">
            <v>2.8200497591591964</v>
          </cell>
          <cell r="K65">
            <v>2.7669942670999998</v>
          </cell>
        </row>
        <row r="66">
          <cell r="J66">
            <v>2.460525652251206</v>
          </cell>
          <cell r="K66">
            <v>2.5075372518000001</v>
          </cell>
        </row>
        <row r="69">
          <cell r="J69">
            <v>241479</v>
          </cell>
          <cell r="K69">
            <v>1006959</v>
          </cell>
        </row>
        <row r="70">
          <cell r="J70">
            <v>241865</v>
          </cell>
          <cell r="K70">
            <v>972438</v>
          </cell>
        </row>
        <row r="71">
          <cell r="J71">
            <v>2.2890841606197077</v>
          </cell>
          <cell r="K71">
            <v>2.201421098</v>
          </cell>
        </row>
        <row r="72">
          <cell r="J72">
            <v>1.8472419529619466</v>
          </cell>
          <cell r="K72">
            <v>1.8415801201999999</v>
          </cell>
        </row>
        <row r="75">
          <cell r="J75">
            <v>16448</v>
          </cell>
          <cell r="K75">
            <v>88664</v>
          </cell>
        </row>
        <row r="76">
          <cell r="J76">
            <v>12195</v>
          </cell>
          <cell r="K76">
            <v>67579</v>
          </cell>
        </row>
        <row r="77">
          <cell r="J77">
            <v>3.7486602007285388</v>
          </cell>
          <cell r="K77">
            <v>3.4359462317</v>
          </cell>
        </row>
        <row r="78">
          <cell r="J78">
            <v>3.00500305648574</v>
          </cell>
          <cell r="K78">
            <v>2.9969669002999999</v>
          </cell>
        </row>
        <row r="81">
          <cell r="J81">
            <v>83140</v>
          </cell>
          <cell r="K81">
            <v>269586</v>
          </cell>
        </row>
        <row r="82">
          <cell r="J82">
            <v>62423</v>
          </cell>
          <cell r="K82">
            <v>228185</v>
          </cell>
        </row>
        <row r="83">
          <cell r="J83">
            <v>3.0562861082959043</v>
          </cell>
          <cell r="K83">
            <v>3.0517497132</v>
          </cell>
        </row>
        <row r="84">
          <cell r="J84">
            <v>2.6619957735776651</v>
          </cell>
          <cell r="K84">
            <v>2.6750653142999998</v>
          </cell>
        </row>
        <row r="87">
          <cell r="J87">
            <v>103190</v>
          </cell>
          <cell r="K87">
            <v>376576</v>
          </cell>
        </row>
        <row r="88">
          <cell r="J88">
            <v>78801</v>
          </cell>
          <cell r="K88">
            <v>316241</v>
          </cell>
        </row>
        <row r="89">
          <cell r="J89">
            <v>2.8970270105662022</v>
          </cell>
          <cell r="K89">
            <v>2.8701279710000001</v>
          </cell>
        </row>
        <row r="90">
          <cell r="J90">
            <v>2.4176974088876255</v>
          </cell>
          <cell r="K90">
            <v>2.4405432072000002</v>
          </cell>
        </row>
        <row r="93">
          <cell r="J93">
            <v>288426</v>
          </cell>
          <cell r="K93">
            <v>1189180</v>
          </cell>
        </row>
        <row r="94">
          <cell r="J94">
            <v>293508</v>
          </cell>
          <cell r="K94">
            <v>1187114</v>
          </cell>
        </row>
        <row r="95">
          <cell r="J95">
            <v>2.1402503026010304</v>
          </cell>
          <cell r="K95">
            <v>2.0805487140999999</v>
          </cell>
        </row>
        <row r="96">
          <cell r="J96">
            <v>1.7583127420946187</v>
          </cell>
          <cell r="K96">
            <v>1.7535192583999999</v>
          </cell>
        </row>
        <row r="99">
          <cell r="J99">
            <v>93022</v>
          </cell>
          <cell r="K99">
            <v>354850</v>
          </cell>
        </row>
        <row r="100">
          <cell r="J100">
            <v>51365</v>
          </cell>
          <cell r="K100">
            <v>208778</v>
          </cell>
        </row>
        <row r="101">
          <cell r="J101">
            <v>3.440932666259541</v>
          </cell>
          <cell r="K101">
            <v>3.4144209808000001</v>
          </cell>
        </row>
        <row r="102">
          <cell r="J102">
            <v>3.2706570600472933</v>
          </cell>
          <cell r="K102">
            <v>3.2881669299</v>
          </cell>
        </row>
        <row r="105">
          <cell r="J105">
            <v>247402</v>
          </cell>
          <cell r="K105">
            <v>1015411</v>
          </cell>
        </row>
        <row r="106">
          <cell r="J106">
            <v>230968</v>
          </cell>
          <cell r="K106">
            <v>935767</v>
          </cell>
        </row>
        <row r="107">
          <cell r="J107">
            <v>1.9655067784729465</v>
          </cell>
          <cell r="K107">
            <v>1.9329709503000001</v>
          </cell>
        </row>
        <row r="108">
          <cell r="J108">
            <v>1.6102569994630467</v>
          </cell>
          <cell r="K108">
            <v>1.6061340690000001</v>
          </cell>
        </row>
        <row r="111">
          <cell r="J111">
            <v>106551</v>
          </cell>
          <cell r="K111">
            <v>448900</v>
          </cell>
        </row>
        <row r="112">
          <cell r="J112">
            <v>93707</v>
          </cell>
          <cell r="K112">
            <v>379106</v>
          </cell>
        </row>
        <row r="113">
          <cell r="J113">
            <v>2.3026573269703441</v>
          </cell>
          <cell r="K113">
            <v>2.1942794185999999</v>
          </cell>
        </row>
        <row r="114">
          <cell r="J114">
            <v>1.9073935898881018</v>
          </cell>
          <cell r="K114">
            <v>1.8803436156</v>
          </cell>
        </row>
        <row r="153">
          <cell r="J153">
            <v>541</v>
          </cell>
          <cell r="K153">
            <v>1575</v>
          </cell>
        </row>
        <row r="154">
          <cell r="J154">
            <v>56</v>
          </cell>
          <cell r="K154">
            <v>152</v>
          </cell>
        </row>
        <row r="155">
          <cell r="J155">
            <v>180</v>
          </cell>
          <cell r="K155">
            <v>480</v>
          </cell>
        </row>
        <row r="156">
          <cell r="J156">
            <v>43</v>
          </cell>
          <cell r="K156">
            <v>90</v>
          </cell>
        </row>
        <row r="158">
          <cell r="J158">
            <v>148</v>
          </cell>
          <cell r="K158">
            <v>282</v>
          </cell>
        </row>
        <row r="159">
          <cell r="J159">
            <v>16</v>
          </cell>
          <cell r="K159">
            <v>25</v>
          </cell>
        </row>
        <row r="160">
          <cell r="K160">
            <v>46</v>
          </cell>
        </row>
        <row r="161">
          <cell r="J161">
            <v>138</v>
          </cell>
          <cell r="K161">
            <v>543</v>
          </cell>
        </row>
        <row r="162">
          <cell r="K162">
            <v>15</v>
          </cell>
        </row>
        <row r="163">
          <cell r="K163">
            <v>16</v>
          </cell>
        </row>
        <row r="164">
          <cell r="J164">
            <v>82</v>
          </cell>
          <cell r="K164">
            <v>207</v>
          </cell>
        </row>
        <row r="165">
          <cell r="J165">
            <v>35</v>
          </cell>
          <cell r="K165">
            <v>230</v>
          </cell>
        </row>
        <row r="166">
          <cell r="K166">
            <v>20</v>
          </cell>
        </row>
        <row r="167">
          <cell r="J167">
            <v>40</v>
          </cell>
          <cell r="K167">
            <v>50</v>
          </cell>
        </row>
        <row r="168">
          <cell r="K168">
            <v>18</v>
          </cell>
        </row>
        <row r="169">
          <cell r="K169">
            <v>22</v>
          </cell>
        </row>
        <row r="175">
          <cell r="J175">
            <v>269</v>
          </cell>
          <cell r="K175">
            <v>1855</v>
          </cell>
        </row>
        <row r="177">
          <cell r="J177">
            <v>20</v>
          </cell>
          <cell r="K177">
            <v>753</v>
          </cell>
        </row>
        <row r="179">
          <cell r="K179">
            <v>19</v>
          </cell>
        </row>
        <row r="180">
          <cell r="K180">
            <v>2</v>
          </cell>
        </row>
        <row r="181">
          <cell r="K181">
            <v>6</v>
          </cell>
        </row>
        <row r="186">
          <cell r="K186">
            <v>78</v>
          </cell>
        </row>
      </sheetData>
      <sheetData sheetId="3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3:I186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5"/>
  <cols>
    <col min="1" max="1" width="5.28515625" bestFit="1" customWidth="1"/>
    <col min="2" max="2" width="15.42578125" bestFit="1" customWidth="1"/>
    <col min="3" max="3" width="43" bestFit="1" customWidth="1"/>
  </cols>
  <sheetData>
    <row r="3" spans="1:4" ht="15.75" thickBot="1" x14ac:dyDescent="0.3"/>
    <row r="4" spans="1:4" ht="15.75" thickBot="1" x14ac:dyDescent="0.3">
      <c r="A4" s="4" t="s">
        <v>0</v>
      </c>
      <c r="B4" s="5" t="s">
        <v>4</v>
      </c>
      <c r="C4" s="5" t="s">
        <v>541</v>
      </c>
      <c r="D4" s="5" t="s">
        <v>539</v>
      </c>
    </row>
    <row r="5" spans="1:4" x14ac:dyDescent="0.25">
      <c r="A5" s="1">
        <v>1</v>
      </c>
      <c r="B5" s="89" t="s">
        <v>148</v>
      </c>
      <c r="C5" s="90" t="s">
        <v>540</v>
      </c>
      <c r="D5" s="6" t="s">
        <v>157</v>
      </c>
    </row>
    <row r="6" spans="1:4" x14ac:dyDescent="0.25">
      <c r="A6" s="3">
        <v>2</v>
      </c>
      <c r="B6" s="91" t="s">
        <v>148</v>
      </c>
      <c r="C6" s="92" t="s">
        <v>153</v>
      </c>
      <c r="D6" s="8" t="s">
        <v>158</v>
      </c>
    </row>
    <row r="7" spans="1:4" ht="15.75" thickBot="1" x14ac:dyDescent="0.3">
      <c r="A7" s="12">
        <v>3</v>
      </c>
      <c r="B7" s="93" t="s">
        <v>148</v>
      </c>
      <c r="C7" s="94" t="s">
        <v>154</v>
      </c>
      <c r="D7" s="13" t="s">
        <v>159</v>
      </c>
    </row>
    <row r="8" spans="1:4" ht="15.75" thickBot="1" x14ac:dyDescent="0.3">
      <c r="A8" s="2"/>
      <c r="B8" s="18" t="s">
        <v>148</v>
      </c>
      <c r="C8" s="548" t="s">
        <v>542</v>
      </c>
      <c r="D8" s="549"/>
    </row>
    <row r="9" spans="1:4" ht="15.75" thickBot="1" x14ac:dyDescent="0.3">
      <c r="A9" s="538" t="s">
        <v>148</v>
      </c>
      <c r="B9" s="539"/>
      <c r="C9" s="550" t="s">
        <v>543</v>
      </c>
      <c r="D9" s="551"/>
    </row>
    <row r="10" spans="1:4" ht="15.75" thickBot="1" x14ac:dyDescent="0.3">
      <c r="A10" s="14">
        <v>4</v>
      </c>
      <c r="B10" s="15" t="s">
        <v>180</v>
      </c>
      <c r="C10" s="330" t="s">
        <v>184</v>
      </c>
      <c r="D10" s="16" t="s">
        <v>158</v>
      </c>
    </row>
    <row r="11" spans="1:4" ht="15.75" thickBot="1" x14ac:dyDescent="0.3">
      <c r="A11" s="538" t="s">
        <v>180</v>
      </c>
      <c r="B11" s="539"/>
      <c r="C11" s="19" t="s">
        <v>544</v>
      </c>
      <c r="D11" s="17"/>
    </row>
    <row r="12" spans="1:4" x14ac:dyDescent="0.25">
      <c r="A12" s="3">
        <v>5</v>
      </c>
      <c r="B12" s="7" t="s">
        <v>186</v>
      </c>
      <c r="C12" s="11" t="s">
        <v>190</v>
      </c>
      <c r="D12" s="8" t="s">
        <v>157</v>
      </c>
    </row>
    <row r="13" spans="1:4" ht="15.75" thickBot="1" x14ac:dyDescent="0.3">
      <c r="A13" s="3">
        <v>6</v>
      </c>
      <c r="B13" s="7" t="s">
        <v>186</v>
      </c>
      <c r="C13" s="11" t="s">
        <v>191</v>
      </c>
      <c r="D13" s="8" t="s">
        <v>158</v>
      </c>
    </row>
    <row r="14" spans="1:4" ht="15.75" thickBot="1" x14ac:dyDescent="0.3">
      <c r="A14" s="536" t="s">
        <v>186</v>
      </c>
      <c r="B14" s="537"/>
      <c r="C14" s="548" t="s">
        <v>545</v>
      </c>
      <c r="D14" s="549"/>
    </row>
    <row r="15" spans="1:4" ht="15.75" thickBot="1" x14ac:dyDescent="0.3">
      <c r="A15" s="538" t="s">
        <v>186</v>
      </c>
      <c r="B15" s="539"/>
      <c r="C15" s="550" t="s">
        <v>546</v>
      </c>
      <c r="D15" s="551"/>
    </row>
    <row r="16" spans="1:4" ht="15.75" thickBot="1" x14ac:dyDescent="0.3">
      <c r="A16" s="3">
        <v>7</v>
      </c>
      <c r="B16" s="7" t="s">
        <v>198</v>
      </c>
      <c r="C16" s="11" t="s">
        <v>200</v>
      </c>
      <c r="D16" s="8" t="s">
        <v>201</v>
      </c>
    </row>
    <row r="17" spans="1:4" ht="15.75" thickBot="1" x14ac:dyDescent="0.3">
      <c r="A17" s="538" t="s">
        <v>198</v>
      </c>
      <c r="B17" s="539"/>
      <c r="C17" s="542" t="s">
        <v>547</v>
      </c>
      <c r="D17" s="543"/>
    </row>
    <row r="18" spans="1:4" x14ac:dyDescent="0.25">
      <c r="A18" s="135">
        <v>8</v>
      </c>
      <c r="B18" s="91" t="s">
        <v>205</v>
      </c>
      <c r="C18" s="92" t="s">
        <v>214</v>
      </c>
      <c r="D18" s="169" t="s">
        <v>158</v>
      </c>
    </row>
    <row r="19" spans="1:4" x14ac:dyDescent="0.25">
      <c r="A19" s="135">
        <v>9</v>
      </c>
      <c r="B19" s="91" t="s">
        <v>205</v>
      </c>
      <c r="C19" s="92" t="s">
        <v>215</v>
      </c>
      <c r="D19" s="169" t="s">
        <v>159</v>
      </c>
    </row>
    <row r="20" spans="1:4" x14ac:dyDescent="0.25">
      <c r="A20" s="135">
        <v>10</v>
      </c>
      <c r="B20" s="91" t="s">
        <v>205</v>
      </c>
      <c r="C20" s="92" t="s">
        <v>216</v>
      </c>
      <c r="D20" s="169" t="s">
        <v>158</v>
      </c>
    </row>
    <row r="21" spans="1:4" x14ac:dyDescent="0.25">
      <c r="A21" s="135">
        <v>11</v>
      </c>
      <c r="B21" s="91" t="s">
        <v>205</v>
      </c>
      <c r="C21" s="92" t="s">
        <v>217</v>
      </c>
      <c r="D21" s="169" t="s">
        <v>159</v>
      </c>
    </row>
    <row r="22" spans="1:4" x14ac:dyDescent="0.25">
      <c r="A22" s="135">
        <v>12</v>
      </c>
      <c r="B22" s="91" t="s">
        <v>205</v>
      </c>
      <c r="C22" s="92" t="s">
        <v>218</v>
      </c>
      <c r="D22" s="169" t="s">
        <v>222</v>
      </c>
    </row>
    <row r="23" spans="1:4" x14ac:dyDescent="0.25">
      <c r="A23" s="135">
        <v>13</v>
      </c>
      <c r="B23" s="91" t="s">
        <v>205</v>
      </c>
      <c r="C23" s="92" t="s">
        <v>219</v>
      </c>
      <c r="D23" s="169" t="s">
        <v>223</v>
      </c>
    </row>
    <row r="24" spans="1:4" ht="15.75" thickBot="1" x14ac:dyDescent="0.3">
      <c r="A24" s="135">
        <v>14</v>
      </c>
      <c r="B24" s="91" t="s">
        <v>205</v>
      </c>
      <c r="C24" s="92" t="s">
        <v>220</v>
      </c>
      <c r="D24" s="169" t="s">
        <v>158</v>
      </c>
    </row>
    <row r="25" spans="1:4" ht="15.75" thickBot="1" x14ac:dyDescent="0.3">
      <c r="A25" s="544" t="s">
        <v>205</v>
      </c>
      <c r="B25" s="545"/>
      <c r="C25" s="546" t="s">
        <v>548</v>
      </c>
      <c r="D25" s="547"/>
    </row>
    <row r="26" spans="1:4" ht="15.75" thickBot="1" x14ac:dyDescent="0.3">
      <c r="A26" s="538" t="s">
        <v>205</v>
      </c>
      <c r="B26" s="539"/>
      <c r="C26" s="542" t="s">
        <v>549</v>
      </c>
      <c r="D26" s="543"/>
    </row>
    <row r="27" spans="1:4" ht="15.75" thickBot="1" x14ac:dyDescent="0.3">
      <c r="A27" s="3">
        <v>15</v>
      </c>
      <c r="B27" s="7" t="s">
        <v>225</v>
      </c>
      <c r="C27" s="11" t="s">
        <v>228</v>
      </c>
      <c r="D27" s="8" t="s">
        <v>229</v>
      </c>
    </row>
    <row r="28" spans="1:4" ht="15.75" thickBot="1" x14ac:dyDescent="0.3">
      <c r="A28" s="538" t="s">
        <v>225</v>
      </c>
      <c r="B28" s="539"/>
      <c r="C28" s="542" t="s">
        <v>550</v>
      </c>
      <c r="D28" s="543"/>
    </row>
    <row r="29" spans="1:4" x14ac:dyDescent="0.25">
      <c r="A29" s="3">
        <v>16</v>
      </c>
      <c r="B29" s="7" t="s">
        <v>233</v>
      </c>
      <c r="C29" s="92" t="s">
        <v>239</v>
      </c>
      <c r="D29" s="8" t="s">
        <v>158</v>
      </c>
    </row>
    <row r="30" spans="1:4" x14ac:dyDescent="0.25">
      <c r="A30" s="3">
        <v>17</v>
      </c>
      <c r="B30" s="7" t="s">
        <v>233</v>
      </c>
      <c r="C30" s="11" t="s">
        <v>240</v>
      </c>
      <c r="D30" s="8" t="s">
        <v>158</v>
      </c>
    </row>
    <row r="31" spans="1:4" x14ac:dyDescent="0.25">
      <c r="A31" s="3">
        <v>18</v>
      </c>
      <c r="B31" s="7" t="s">
        <v>233</v>
      </c>
      <c r="C31" s="11" t="s">
        <v>241</v>
      </c>
      <c r="D31" s="8" t="s">
        <v>159</v>
      </c>
    </row>
    <row r="32" spans="1:4" ht="15.75" thickBot="1" x14ac:dyDescent="0.3">
      <c r="A32" s="3">
        <v>19</v>
      </c>
      <c r="B32" s="7" t="s">
        <v>233</v>
      </c>
      <c r="C32" s="11" t="s">
        <v>242</v>
      </c>
      <c r="D32" s="8" t="s">
        <v>245</v>
      </c>
    </row>
    <row r="33" spans="1:4" ht="15.75" thickBot="1" x14ac:dyDescent="0.3">
      <c r="A33" s="536" t="s">
        <v>233</v>
      </c>
      <c r="B33" s="537"/>
      <c r="C33" s="540" t="s">
        <v>551</v>
      </c>
      <c r="D33" s="541"/>
    </row>
    <row r="34" spans="1:4" ht="15.75" thickBot="1" x14ac:dyDescent="0.3">
      <c r="A34" s="538" t="s">
        <v>233</v>
      </c>
      <c r="B34" s="539"/>
      <c r="C34" s="542" t="s">
        <v>552</v>
      </c>
      <c r="D34" s="543"/>
    </row>
    <row r="35" spans="1:4" x14ac:dyDescent="0.25">
      <c r="A35" s="3">
        <v>20</v>
      </c>
      <c r="B35" s="7" t="s">
        <v>247</v>
      </c>
      <c r="C35" s="11" t="s">
        <v>252</v>
      </c>
      <c r="D35" s="8" t="s">
        <v>158</v>
      </c>
    </row>
    <row r="36" spans="1:4" x14ac:dyDescent="0.25">
      <c r="A36" s="3">
        <v>21</v>
      </c>
      <c r="B36" s="7" t="s">
        <v>247</v>
      </c>
      <c r="C36" s="11" t="s">
        <v>253</v>
      </c>
      <c r="D36" s="8" t="s">
        <v>255</v>
      </c>
    </row>
    <row r="37" spans="1:4" ht="15.75" thickBot="1" x14ac:dyDescent="0.3">
      <c r="A37" s="3">
        <v>22</v>
      </c>
      <c r="B37" s="7" t="s">
        <v>247</v>
      </c>
      <c r="C37" s="11" t="s">
        <v>254</v>
      </c>
      <c r="D37" s="8" t="s">
        <v>159</v>
      </c>
    </row>
    <row r="38" spans="1:4" ht="15.75" thickBot="1" x14ac:dyDescent="0.3">
      <c r="A38" s="536" t="s">
        <v>247</v>
      </c>
      <c r="B38" s="537"/>
      <c r="C38" s="540" t="s">
        <v>553</v>
      </c>
      <c r="D38" s="541"/>
    </row>
    <row r="39" spans="1:4" ht="15.75" thickBot="1" x14ac:dyDescent="0.3">
      <c r="A39" s="538" t="s">
        <v>247</v>
      </c>
      <c r="B39" s="539"/>
      <c r="C39" s="542" t="s">
        <v>554</v>
      </c>
      <c r="D39" s="543"/>
    </row>
    <row r="40" spans="1:4" x14ac:dyDescent="0.25">
      <c r="A40" s="3">
        <v>23</v>
      </c>
      <c r="B40" s="7" t="s">
        <v>256</v>
      </c>
      <c r="C40" s="150" t="s">
        <v>259</v>
      </c>
      <c r="D40" s="8" t="s">
        <v>158</v>
      </c>
    </row>
    <row r="41" spans="1:4" ht="15.75" thickBot="1" x14ac:dyDescent="0.3">
      <c r="A41" s="3">
        <v>24</v>
      </c>
      <c r="B41" s="7" t="s">
        <v>256</v>
      </c>
      <c r="C41" s="11" t="s">
        <v>260</v>
      </c>
      <c r="D41" s="8" t="s">
        <v>222</v>
      </c>
    </row>
    <row r="42" spans="1:4" ht="15.75" thickBot="1" x14ac:dyDescent="0.3">
      <c r="A42" s="536" t="s">
        <v>256</v>
      </c>
      <c r="B42" s="537"/>
      <c r="C42" s="540" t="s">
        <v>555</v>
      </c>
      <c r="D42" s="541"/>
    </row>
    <row r="43" spans="1:4" ht="15.75" thickBot="1" x14ac:dyDescent="0.3">
      <c r="A43" s="538" t="s">
        <v>256</v>
      </c>
      <c r="B43" s="539"/>
      <c r="C43" s="542" t="s">
        <v>556</v>
      </c>
      <c r="D43" s="543"/>
    </row>
    <row r="44" spans="1:4" x14ac:dyDescent="0.25">
      <c r="A44" s="135">
        <v>25</v>
      </c>
      <c r="B44" s="91" t="s">
        <v>262</v>
      </c>
      <c r="C44" s="92" t="s">
        <v>271</v>
      </c>
      <c r="D44" s="169" t="s">
        <v>222</v>
      </c>
    </row>
    <row r="45" spans="1:4" x14ac:dyDescent="0.25">
      <c r="A45" s="135">
        <v>26</v>
      </c>
      <c r="B45" s="91" t="s">
        <v>262</v>
      </c>
      <c r="C45" s="92" t="s">
        <v>272</v>
      </c>
      <c r="D45" s="169" t="s">
        <v>229</v>
      </c>
    </row>
    <row r="46" spans="1:4" x14ac:dyDescent="0.25">
      <c r="A46" s="135">
        <v>27</v>
      </c>
      <c r="B46" s="91" t="s">
        <v>262</v>
      </c>
      <c r="C46" s="92" t="s">
        <v>273</v>
      </c>
      <c r="D46" s="169" t="s">
        <v>158</v>
      </c>
    </row>
    <row r="47" spans="1:4" x14ac:dyDescent="0.25">
      <c r="A47" s="135">
        <v>28</v>
      </c>
      <c r="B47" s="91" t="s">
        <v>262</v>
      </c>
      <c r="C47" s="92" t="s">
        <v>274</v>
      </c>
      <c r="D47" s="169" t="s">
        <v>158</v>
      </c>
    </row>
    <row r="48" spans="1:4" x14ac:dyDescent="0.25">
      <c r="A48" s="135">
        <v>29</v>
      </c>
      <c r="B48" s="91" t="s">
        <v>262</v>
      </c>
      <c r="C48" s="92" t="s">
        <v>275</v>
      </c>
      <c r="D48" s="169" t="s">
        <v>158</v>
      </c>
    </row>
    <row r="49" spans="1:4" ht="15.75" thickBot="1" x14ac:dyDescent="0.3">
      <c r="A49" s="135">
        <v>30</v>
      </c>
      <c r="B49" s="91" t="s">
        <v>262</v>
      </c>
      <c r="C49" s="92" t="s">
        <v>276</v>
      </c>
      <c r="D49" s="169" t="s">
        <v>158</v>
      </c>
    </row>
    <row r="50" spans="1:4" ht="15.75" thickBot="1" x14ac:dyDescent="0.3">
      <c r="A50" s="544" t="s">
        <v>262</v>
      </c>
      <c r="B50" s="545"/>
      <c r="C50" s="546" t="s">
        <v>557</v>
      </c>
      <c r="D50" s="547"/>
    </row>
    <row r="51" spans="1:4" ht="15.75" thickBot="1" x14ac:dyDescent="0.3">
      <c r="A51" s="538" t="s">
        <v>262</v>
      </c>
      <c r="B51" s="539"/>
      <c r="C51" s="542" t="s">
        <v>558</v>
      </c>
      <c r="D51" s="543"/>
    </row>
    <row r="52" spans="1:4" ht="15.75" thickBot="1" x14ac:dyDescent="0.3">
      <c r="A52" s="3">
        <v>31</v>
      </c>
      <c r="B52" s="7" t="s">
        <v>217</v>
      </c>
      <c r="C52" s="92" t="s">
        <v>285</v>
      </c>
      <c r="D52" s="8" t="s">
        <v>229</v>
      </c>
    </row>
    <row r="53" spans="1:4" ht="15.75" thickBot="1" x14ac:dyDescent="0.3">
      <c r="A53" s="538" t="s">
        <v>217</v>
      </c>
      <c r="B53" s="539"/>
      <c r="C53" s="542" t="s">
        <v>559</v>
      </c>
      <c r="D53" s="543"/>
    </row>
    <row r="54" spans="1:4" x14ac:dyDescent="0.25">
      <c r="A54" s="135">
        <v>32</v>
      </c>
      <c r="B54" s="91" t="s">
        <v>287</v>
      </c>
      <c r="C54" s="92" t="s">
        <v>296</v>
      </c>
      <c r="D54" s="169" t="s">
        <v>303</v>
      </c>
    </row>
    <row r="55" spans="1:4" x14ac:dyDescent="0.25">
      <c r="A55" s="135">
        <v>33</v>
      </c>
      <c r="B55" s="91" t="s">
        <v>287</v>
      </c>
      <c r="C55" s="92" t="s">
        <v>297</v>
      </c>
      <c r="D55" s="169" t="s">
        <v>158</v>
      </c>
    </row>
    <row r="56" spans="1:4" x14ac:dyDescent="0.25">
      <c r="A56" s="135">
        <v>34</v>
      </c>
      <c r="B56" s="91" t="s">
        <v>287</v>
      </c>
      <c r="C56" s="92" t="s">
        <v>298</v>
      </c>
      <c r="D56" s="169" t="s">
        <v>201</v>
      </c>
    </row>
    <row r="57" spans="1:4" x14ac:dyDescent="0.25">
      <c r="A57" s="135">
        <v>35</v>
      </c>
      <c r="B57" s="91" t="s">
        <v>287</v>
      </c>
      <c r="C57" s="92" t="s">
        <v>299</v>
      </c>
      <c r="D57" s="169" t="s">
        <v>223</v>
      </c>
    </row>
    <row r="58" spans="1:4" x14ac:dyDescent="0.25">
      <c r="A58" s="135">
        <v>36</v>
      </c>
      <c r="B58" s="91" t="s">
        <v>287</v>
      </c>
      <c r="C58" s="92" t="s">
        <v>300</v>
      </c>
      <c r="D58" s="169" t="s">
        <v>159</v>
      </c>
    </row>
    <row r="59" spans="1:4" ht="15.75" thickBot="1" x14ac:dyDescent="0.3">
      <c r="A59" s="135">
        <v>37</v>
      </c>
      <c r="B59" s="91" t="s">
        <v>287</v>
      </c>
      <c r="C59" s="92" t="s">
        <v>301</v>
      </c>
      <c r="D59" s="169" t="s">
        <v>222</v>
      </c>
    </row>
    <row r="60" spans="1:4" ht="15.75" thickBot="1" x14ac:dyDescent="0.3">
      <c r="A60" s="544" t="s">
        <v>287</v>
      </c>
      <c r="B60" s="545"/>
      <c r="C60" s="546" t="s">
        <v>560</v>
      </c>
      <c r="D60" s="547"/>
    </row>
    <row r="61" spans="1:4" ht="15.75" thickBot="1" x14ac:dyDescent="0.3">
      <c r="A61" s="538" t="s">
        <v>287</v>
      </c>
      <c r="B61" s="539"/>
      <c r="C61" s="542" t="s">
        <v>561</v>
      </c>
      <c r="D61" s="543"/>
    </row>
    <row r="62" spans="1:4" x14ac:dyDescent="0.25">
      <c r="A62" s="135">
        <v>38</v>
      </c>
      <c r="B62" s="91" t="s">
        <v>305</v>
      </c>
      <c r="C62" s="92" t="s">
        <v>315</v>
      </c>
      <c r="D62" s="169" t="s">
        <v>158</v>
      </c>
    </row>
    <row r="63" spans="1:4" x14ac:dyDescent="0.25">
      <c r="A63" s="135">
        <v>39</v>
      </c>
      <c r="B63" s="91" t="s">
        <v>305</v>
      </c>
      <c r="C63" s="92" t="s">
        <v>316</v>
      </c>
      <c r="D63" s="169" t="s">
        <v>159</v>
      </c>
    </row>
    <row r="64" spans="1:4" x14ac:dyDescent="0.25">
      <c r="A64" s="135">
        <v>40</v>
      </c>
      <c r="B64" s="91" t="s">
        <v>305</v>
      </c>
      <c r="C64" s="92" t="s">
        <v>317</v>
      </c>
      <c r="D64" s="169" t="s">
        <v>323</v>
      </c>
    </row>
    <row r="65" spans="1:4" x14ac:dyDescent="0.25">
      <c r="A65" s="135">
        <v>41</v>
      </c>
      <c r="B65" s="91" t="s">
        <v>305</v>
      </c>
      <c r="C65" s="92" t="s">
        <v>318</v>
      </c>
      <c r="D65" s="169" t="s">
        <v>201</v>
      </c>
    </row>
    <row r="66" spans="1:4" x14ac:dyDescent="0.25">
      <c r="A66" s="135">
        <v>42</v>
      </c>
      <c r="B66" s="91" t="s">
        <v>305</v>
      </c>
      <c r="C66" s="92" t="s">
        <v>319</v>
      </c>
      <c r="D66" s="169" t="s">
        <v>159</v>
      </c>
    </row>
    <row r="67" spans="1:4" x14ac:dyDescent="0.25">
      <c r="A67" s="135">
        <v>43</v>
      </c>
      <c r="B67" s="91" t="s">
        <v>305</v>
      </c>
      <c r="C67" s="92" t="s">
        <v>320</v>
      </c>
      <c r="D67" s="169" t="s">
        <v>229</v>
      </c>
    </row>
    <row r="68" spans="1:4" x14ac:dyDescent="0.25">
      <c r="A68" s="135">
        <v>44</v>
      </c>
      <c r="B68" s="91" t="s">
        <v>305</v>
      </c>
      <c r="C68" s="92" t="s">
        <v>321</v>
      </c>
      <c r="D68" s="169" t="s">
        <v>245</v>
      </c>
    </row>
    <row r="69" spans="1:4" ht="15.75" thickBot="1" x14ac:dyDescent="0.3">
      <c r="A69" s="135">
        <v>45</v>
      </c>
      <c r="B69" s="91" t="s">
        <v>305</v>
      </c>
      <c r="C69" s="92" t="s">
        <v>322</v>
      </c>
      <c r="D69" s="169" t="s">
        <v>222</v>
      </c>
    </row>
    <row r="70" spans="1:4" ht="15.75" thickBot="1" x14ac:dyDescent="0.3">
      <c r="A70" s="544" t="s">
        <v>305</v>
      </c>
      <c r="B70" s="545"/>
      <c r="C70" s="546" t="s">
        <v>562</v>
      </c>
      <c r="D70" s="547"/>
    </row>
    <row r="71" spans="1:4" ht="15.75" thickBot="1" x14ac:dyDescent="0.3">
      <c r="A71" s="538" t="s">
        <v>305</v>
      </c>
      <c r="B71" s="539"/>
      <c r="C71" s="542" t="s">
        <v>563</v>
      </c>
      <c r="D71" s="543"/>
    </row>
    <row r="72" spans="1:4" x14ac:dyDescent="0.25">
      <c r="A72" s="3">
        <v>46</v>
      </c>
      <c r="B72" s="7" t="s">
        <v>325</v>
      </c>
      <c r="C72" s="92" t="s">
        <v>338</v>
      </c>
      <c r="D72" s="8" t="s">
        <v>159</v>
      </c>
    </row>
    <row r="73" spans="1:4" x14ac:dyDescent="0.25">
      <c r="A73" s="3">
        <v>47</v>
      </c>
      <c r="B73" s="7" t="s">
        <v>325</v>
      </c>
      <c r="C73" s="92" t="s">
        <v>339</v>
      </c>
      <c r="D73" s="169" t="s">
        <v>159</v>
      </c>
    </row>
    <row r="74" spans="1:4" x14ac:dyDescent="0.25">
      <c r="A74" s="3">
        <v>48</v>
      </c>
      <c r="B74" s="7" t="s">
        <v>325</v>
      </c>
      <c r="C74" s="92" t="s">
        <v>340</v>
      </c>
      <c r="D74" s="169" t="s">
        <v>348</v>
      </c>
    </row>
    <row r="75" spans="1:4" x14ac:dyDescent="0.25">
      <c r="A75" s="3">
        <v>49</v>
      </c>
      <c r="B75" s="7" t="s">
        <v>325</v>
      </c>
      <c r="C75" s="92" t="s">
        <v>341</v>
      </c>
      <c r="D75" s="169" t="s">
        <v>158</v>
      </c>
    </row>
    <row r="76" spans="1:4" x14ac:dyDescent="0.25">
      <c r="A76" s="3">
        <v>50</v>
      </c>
      <c r="B76" s="7" t="s">
        <v>325</v>
      </c>
      <c r="C76" s="92" t="s">
        <v>342</v>
      </c>
      <c r="D76" s="169" t="s">
        <v>201</v>
      </c>
    </row>
    <row r="77" spans="1:4" x14ac:dyDescent="0.25">
      <c r="A77" s="3" t="s">
        <v>324</v>
      </c>
      <c r="B77" s="7" t="s">
        <v>325</v>
      </c>
      <c r="C77" s="92" t="s">
        <v>343</v>
      </c>
      <c r="D77" s="169" t="s">
        <v>159</v>
      </c>
    </row>
    <row r="78" spans="1:4" x14ac:dyDescent="0.25">
      <c r="A78" s="3" t="s">
        <v>324</v>
      </c>
      <c r="B78" s="7" t="s">
        <v>325</v>
      </c>
      <c r="C78" s="92" t="s">
        <v>344</v>
      </c>
      <c r="D78" s="8" t="s">
        <v>159</v>
      </c>
    </row>
    <row r="79" spans="1:4" x14ac:dyDescent="0.25">
      <c r="A79" s="3">
        <v>52</v>
      </c>
      <c r="B79" s="7" t="s">
        <v>325</v>
      </c>
      <c r="C79" s="92" t="s">
        <v>345</v>
      </c>
      <c r="D79" s="8" t="s">
        <v>229</v>
      </c>
    </row>
    <row r="80" spans="1:4" x14ac:dyDescent="0.25">
      <c r="A80" s="3">
        <v>53</v>
      </c>
      <c r="B80" s="7" t="s">
        <v>325</v>
      </c>
      <c r="C80" s="11" t="s">
        <v>346</v>
      </c>
      <c r="D80" s="8" t="s">
        <v>323</v>
      </c>
    </row>
    <row r="81" spans="1:4" ht="15.75" thickBot="1" x14ac:dyDescent="0.3">
      <c r="A81" s="3">
        <v>54</v>
      </c>
      <c r="B81" s="7" t="s">
        <v>325</v>
      </c>
      <c r="C81" s="92" t="s">
        <v>347</v>
      </c>
      <c r="D81" s="169" t="s">
        <v>159</v>
      </c>
    </row>
    <row r="82" spans="1:4" ht="15.75" thickBot="1" x14ac:dyDescent="0.3">
      <c r="A82" s="536" t="s">
        <v>325</v>
      </c>
      <c r="B82" s="537"/>
      <c r="C82" s="540" t="s">
        <v>564</v>
      </c>
      <c r="D82" s="541"/>
    </row>
    <row r="83" spans="1:4" ht="15.75" thickBot="1" x14ac:dyDescent="0.3">
      <c r="A83" s="538" t="s">
        <v>325</v>
      </c>
      <c r="B83" s="539"/>
      <c r="C83" s="542" t="s">
        <v>565</v>
      </c>
      <c r="D83" s="543"/>
    </row>
    <row r="84" spans="1:4" x14ac:dyDescent="0.25">
      <c r="A84" s="3">
        <v>55</v>
      </c>
      <c r="B84" s="7" t="s">
        <v>350</v>
      </c>
      <c r="C84" s="11" t="s">
        <v>359</v>
      </c>
      <c r="D84" s="8" t="s">
        <v>158</v>
      </c>
    </row>
    <row r="85" spans="1:4" x14ac:dyDescent="0.25">
      <c r="A85" s="3">
        <v>56</v>
      </c>
      <c r="B85" s="7" t="s">
        <v>350</v>
      </c>
      <c r="C85" s="11" t="s">
        <v>360</v>
      </c>
      <c r="D85" s="8" t="s">
        <v>157</v>
      </c>
    </row>
    <row r="86" spans="1:4" x14ac:dyDescent="0.25">
      <c r="A86" s="3">
        <v>57</v>
      </c>
      <c r="B86" s="7" t="s">
        <v>350</v>
      </c>
      <c r="C86" s="11" t="s">
        <v>361</v>
      </c>
      <c r="D86" s="8" t="s">
        <v>158</v>
      </c>
    </row>
    <row r="87" spans="1:4" x14ac:dyDescent="0.25">
      <c r="A87" s="3">
        <v>58</v>
      </c>
      <c r="B87" s="7" t="s">
        <v>350</v>
      </c>
      <c r="C87" s="11" t="s">
        <v>362</v>
      </c>
      <c r="D87" s="8" t="s">
        <v>229</v>
      </c>
    </row>
    <row r="88" spans="1:4" x14ac:dyDescent="0.25">
      <c r="A88" s="3">
        <v>59</v>
      </c>
      <c r="B88" s="7" t="s">
        <v>350</v>
      </c>
      <c r="C88" s="11" t="s">
        <v>363</v>
      </c>
      <c r="D88" s="8" t="s">
        <v>348</v>
      </c>
    </row>
    <row r="89" spans="1:4" x14ac:dyDescent="0.25">
      <c r="A89" s="3">
        <v>60</v>
      </c>
      <c r="B89" s="7" t="s">
        <v>350</v>
      </c>
      <c r="C89" s="11" t="s">
        <v>364</v>
      </c>
      <c r="D89" s="8" t="s">
        <v>158</v>
      </c>
    </row>
    <row r="90" spans="1:4" x14ac:dyDescent="0.25">
      <c r="A90" s="3">
        <v>61</v>
      </c>
      <c r="B90" s="7" t="s">
        <v>350</v>
      </c>
      <c r="C90" s="92" t="s">
        <v>365</v>
      </c>
      <c r="D90" s="8" t="s">
        <v>323</v>
      </c>
    </row>
    <row r="91" spans="1:4" ht="15.75" thickBot="1" x14ac:dyDescent="0.3">
      <c r="A91" s="3">
        <v>62</v>
      </c>
      <c r="B91" s="7" t="s">
        <v>350</v>
      </c>
      <c r="C91" s="11" t="s">
        <v>366</v>
      </c>
      <c r="D91" s="8" t="s">
        <v>158</v>
      </c>
    </row>
    <row r="92" spans="1:4" ht="15.75" thickBot="1" x14ac:dyDescent="0.3">
      <c r="A92" s="536" t="s">
        <v>350</v>
      </c>
      <c r="B92" s="537"/>
      <c r="C92" s="540" t="s">
        <v>566</v>
      </c>
      <c r="D92" s="541"/>
    </row>
    <row r="93" spans="1:4" ht="15.75" thickBot="1" x14ac:dyDescent="0.3">
      <c r="A93" s="538" t="s">
        <v>350</v>
      </c>
      <c r="B93" s="539"/>
      <c r="C93" s="542" t="s">
        <v>567</v>
      </c>
      <c r="D93" s="543"/>
    </row>
    <row r="94" spans="1:4" x14ac:dyDescent="0.25">
      <c r="A94" s="135">
        <v>63</v>
      </c>
      <c r="B94" s="91" t="s">
        <v>368</v>
      </c>
      <c r="C94" s="92" t="s">
        <v>374</v>
      </c>
      <c r="D94" s="169" t="s">
        <v>229</v>
      </c>
    </row>
    <row r="95" spans="1:4" ht="15.75" thickBot="1" x14ac:dyDescent="0.3">
      <c r="A95" s="135">
        <v>64</v>
      </c>
      <c r="B95" s="91" t="s">
        <v>368</v>
      </c>
      <c r="C95" s="92" t="s">
        <v>375</v>
      </c>
      <c r="D95" s="169" t="s">
        <v>201</v>
      </c>
    </row>
    <row r="96" spans="1:4" ht="15.75" thickBot="1" x14ac:dyDescent="0.3">
      <c r="A96" s="544" t="s">
        <v>368</v>
      </c>
      <c r="B96" s="545"/>
      <c r="C96" s="546" t="s">
        <v>568</v>
      </c>
      <c r="D96" s="547"/>
    </row>
    <row r="97" spans="1:4" ht="15.75" thickBot="1" x14ac:dyDescent="0.3">
      <c r="A97" s="538" t="s">
        <v>368</v>
      </c>
      <c r="B97" s="539"/>
      <c r="C97" s="542" t="s">
        <v>569</v>
      </c>
      <c r="D97" s="543"/>
    </row>
    <row r="98" spans="1:4" x14ac:dyDescent="0.25">
      <c r="A98" s="3">
        <v>65</v>
      </c>
      <c r="B98" s="7" t="s">
        <v>376</v>
      </c>
      <c r="C98" s="20" t="s">
        <v>381</v>
      </c>
      <c r="D98" s="8" t="s">
        <v>222</v>
      </c>
    </row>
    <row r="99" spans="1:4" x14ac:dyDescent="0.25">
      <c r="A99" s="3">
        <v>66</v>
      </c>
      <c r="B99" s="7" t="s">
        <v>376</v>
      </c>
      <c r="C99" s="11" t="s">
        <v>382</v>
      </c>
      <c r="D99" s="8" t="s">
        <v>158</v>
      </c>
    </row>
    <row r="100" spans="1:4" ht="15.75" thickBot="1" x14ac:dyDescent="0.3">
      <c r="A100" s="3">
        <v>67</v>
      </c>
      <c r="B100" s="7" t="s">
        <v>376</v>
      </c>
      <c r="C100" s="11" t="s">
        <v>383</v>
      </c>
      <c r="D100" s="8" t="s">
        <v>159</v>
      </c>
    </row>
    <row r="101" spans="1:4" ht="15.75" thickBot="1" x14ac:dyDescent="0.3">
      <c r="A101" s="536" t="s">
        <v>376</v>
      </c>
      <c r="B101" s="537"/>
      <c r="C101" s="540" t="s">
        <v>570</v>
      </c>
      <c r="D101" s="541"/>
    </row>
    <row r="102" spans="1:4" ht="15.75" thickBot="1" x14ac:dyDescent="0.3">
      <c r="A102" s="538" t="s">
        <v>376</v>
      </c>
      <c r="B102" s="539"/>
      <c r="C102" s="542" t="s">
        <v>571</v>
      </c>
      <c r="D102" s="543"/>
    </row>
    <row r="103" spans="1:4" x14ac:dyDescent="0.25">
      <c r="A103" s="3">
        <v>68</v>
      </c>
      <c r="B103" s="7" t="s">
        <v>385</v>
      </c>
      <c r="C103" s="11" t="s">
        <v>390</v>
      </c>
      <c r="D103" s="8" t="s">
        <v>222</v>
      </c>
    </row>
    <row r="104" spans="1:4" x14ac:dyDescent="0.25">
      <c r="A104" s="3">
        <v>69</v>
      </c>
      <c r="B104" s="7" t="s">
        <v>385</v>
      </c>
      <c r="C104" s="11" t="s">
        <v>391</v>
      </c>
      <c r="D104" s="8" t="s">
        <v>159</v>
      </c>
    </row>
    <row r="105" spans="1:4" ht="15.75" thickBot="1" x14ac:dyDescent="0.3">
      <c r="A105" s="3">
        <v>70</v>
      </c>
      <c r="B105" s="7" t="s">
        <v>385</v>
      </c>
      <c r="C105" s="11" t="s">
        <v>392</v>
      </c>
      <c r="D105" s="8" t="s">
        <v>157</v>
      </c>
    </row>
    <row r="106" spans="1:4" ht="15.75" thickBot="1" x14ac:dyDescent="0.3">
      <c r="A106" s="536" t="s">
        <v>385</v>
      </c>
      <c r="B106" s="537"/>
      <c r="C106" s="540" t="s">
        <v>572</v>
      </c>
      <c r="D106" s="541"/>
    </row>
    <row r="107" spans="1:4" ht="15.75" thickBot="1" x14ac:dyDescent="0.3">
      <c r="A107" s="538" t="s">
        <v>385</v>
      </c>
      <c r="B107" s="539"/>
      <c r="C107" s="542" t="s">
        <v>573</v>
      </c>
      <c r="D107" s="543"/>
    </row>
    <row r="108" spans="1:4" x14ac:dyDescent="0.25">
      <c r="A108" s="135">
        <v>71</v>
      </c>
      <c r="B108" s="91" t="s">
        <v>231</v>
      </c>
      <c r="C108" s="92" t="s">
        <v>399</v>
      </c>
      <c r="D108" s="169" t="s">
        <v>159</v>
      </c>
    </row>
    <row r="109" spans="1:4" x14ac:dyDescent="0.25">
      <c r="A109" s="135">
        <v>72</v>
      </c>
      <c r="B109" s="91" t="s">
        <v>231</v>
      </c>
      <c r="C109" s="92" t="s">
        <v>400</v>
      </c>
      <c r="D109" s="169" t="s">
        <v>255</v>
      </c>
    </row>
    <row r="110" spans="1:4" x14ac:dyDescent="0.25">
      <c r="A110" s="135">
        <v>73</v>
      </c>
      <c r="B110" s="91" t="s">
        <v>231</v>
      </c>
      <c r="C110" s="92" t="s">
        <v>401</v>
      </c>
      <c r="D110" s="169" t="s">
        <v>159</v>
      </c>
    </row>
    <row r="111" spans="1:4" x14ac:dyDescent="0.25">
      <c r="A111" s="135">
        <v>74</v>
      </c>
      <c r="B111" s="91" t="s">
        <v>231</v>
      </c>
      <c r="C111" s="92" t="s">
        <v>402</v>
      </c>
      <c r="D111" s="169" t="s">
        <v>159</v>
      </c>
    </row>
    <row r="112" spans="1:4" ht="15.75" thickBot="1" x14ac:dyDescent="0.3">
      <c r="A112" s="135">
        <v>75</v>
      </c>
      <c r="B112" s="91" t="s">
        <v>231</v>
      </c>
      <c r="C112" s="92" t="s">
        <v>403</v>
      </c>
      <c r="D112" s="169" t="s">
        <v>159</v>
      </c>
    </row>
    <row r="113" spans="1:9" ht="15.75" thickBot="1" x14ac:dyDescent="0.3">
      <c r="A113" s="544" t="s">
        <v>231</v>
      </c>
      <c r="B113" s="545"/>
      <c r="C113" s="546" t="s">
        <v>574</v>
      </c>
      <c r="D113" s="547"/>
    </row>
    <row r="114" spans="1:9" ht="15.75" thickBot="1" x14ac:dyDescent="0.3">
      <c r="A114" s="538" t="s">
        <v>231</v>
      </c>
      <c r="B114" s="539"/>
      <c r="C114" s="542" t="s">
        <v>575</v>
      </c>
      <c r="D114" s="543"/>
    </row>
    <row r="115" spans="1:9" x14ac:dyDescent="0.25">
      <c r="A115" s="135">
        <v>76</v>
      </c>
      <c r="B115" s="91" t="s">
        <v>407</v>
      </c>
      <c r="C115" s="92" t="s">
        <v>419</v>
      </c>
      <c r="D115" s="169" t="s">
        <v>159</v>
      </c>
    </row>
    <row r="116" spans="1:9" x14ac:dyDescent="0.25">
      <c r="A116" s="135">
        <v>77</v>
      </c>
      <c r="B116" s="91" t="s">
        <v>407</v>
      </c>
      <c r="C116" s="92" t="s">
        <v>420</v>
      </c>
      <c r="D116" s="169" t="s">
        <v>229</v>
      </c>
    </row>
    <row r="117" spans="1:9" x14ac:dyDescent="0.25">
      <c r="A117" s="135">
        <v>78</v>
      </c>
      <c r="B117" s="91" t="s">
        <v>407</v>
      </c>
      <c r="C117" s="92" t="s">
        <v>421</v>
      </c>
      <c r="D117" s="169" t="s">
        <v>158</v>
      </c>
    </row>
    <row r="118" spans="1:9" x14ac:dyDescent="0.25">
      <c r="A118" s="135">
        <v>79</v>
      </c>
      <c r="B118" s="91" t="s">
        <v>407</v>
      </c>
      <c r="C118" s="92" t="s">
        <v>422</v>
      </c>
      <c r="D118" s="169" t="s">
        <v>159</v>
      </c>
    </row>
    <row r="119" spans="1:9" x14ac:dyDescent="0.25">
      <c r="A119" s="135">
        <v>80</v>
      </c>
      <c r="B119" s="91" t="s">
        <v>407</v>
      </c>
      <c r="C119" s="92" t="s">
        <v>423</v>
      </c>
      <c r="D119" s="169" t="s">
        <v>158</v>
      </c>
    </row>
    <row r="120" spans="1:9" x14ac:dyDescent="0.25">
      <c r="A120" s="135" t="s">
        <v>405</v>
      </c>
      <c r="B120" s="91" t="s">
        <v>407</v>
      </c>
      <c r="C120" s="92" t="s">
        <v>424</v>
      </c>
      <c r="D120" s="169" t="s">
        <v>158</v>
      </c>
    </row>
    <row r="121" spans="1:9" x14ac:dyDescent="0.25">
      <c r="A121" s="135" t="s">
        <v>406</v>
      </c>
      <c r="B121" s="91" t="s">
        <v>407</v>
      </c>
      <c r="C121" s="92" t="s">
        <v>425</v>
      </c>
      <c r="D121" s="169" t="s">
        <v>158</v>
      </c>
    </row>
    <row r="122" spans="1:9" x14ac:dyDescent="0.25">
      <c r="A122" s="135">
        <v>82</v>
      </c>
      <c r="B122" s="91" t="s">
        <v>407</v>
      </c>
      <c r="C122" s="92" t="s">
        <v>426</v>
      </c>
      <c r="D122" s="169" t="s">
        <v>158</v>
      </c>
    </row>
    <row r="123" spans="1:9" x14ac:dyDescent="0.25">
      <c r="A123" s="135">
        <v>83</v>
      </c>
      <c r="B123" s="91" t="s">
        <v>407</v>
      </c>
      <c r="C123" s="92" t="s">
        <v>427</v>
      </c>
      <c r="D123" s="169" t="s">
        <v>158</v>
      </c>
    </row>
    <row r="124" spans="1:9" ht="15.75" thickBot="1" x14ac:dyDescent="0.3">
      <c r="A124" s="135">
        <v>84</v>
      </c>
      <c r="B124" s="91" t="s">
        <v>407</v>
      </c>
      <c r="C124" s="92" t="s">
        <v>428</v>
      </c>
      <c r="D124" s="169" t="s">
        <v>201</v>
      </c>
    </row>
    <row r="125" spans="1:9" ht="15.75" thickBot="1" x14ac:dyDescent="0.3">
      <c r="A125" s="544" t="s">
        <v>407</v>
      </c>
      <c r="B125" s="545"/>
      <c r="C125" s="546" t="s">
        <v>576</v>
      </c>
      <c r="D125" s="547"/>
    </row>
    <row r="126" spans="1:9" ht="15.75" thickBot="1" x14ac:dyDescent="0.3">
      <c r="A126" s="538" t="s">
        <v>407</v>
      </c>
      <c r="B126" s="539"/>
      <c r="C126" s="542" t="s">
        <v>577</v>
      </c>
      <c r="D126" s="543"/>
    </row>
    <row r="127" spans="1:9" x14ac:dyDescent="0.25">
      <c r="A127" s="3">
        <v>85</v>
      </c>
      <c r="B127" s="7" t="s">
        <v>429</v>
      </c>
      <c r="C127" s="92" t="s">
        <v>436</v>
      </c>
      <c r="D127" s="169" t="s">
        <v>222</v>
      </c>
      <c r="E127" s="170"/>
      <c r="F127" s="170"/>
      <c r="G127" s="170"/>
      <c r="H127" s="170"/>
      <c r="I127" s="170"/>
    </row>
    <row r="128" spans="1:9" x14ac:dyDescent="0.25">
      <c r="A128" s="3">
        <v>86</v>
      </c>
      <c r="B128" s="7" t="s">
        <v>429</v>
      </c>
      <c r="C128" s="92" t="s">
        <v>437</v>
      </c>
      <c r="D128" s="169" t="s">
        <v>201</v>
      </c>
      <c r="E128" s="170"/>
      <c r="F128" s="170"/>
      <c r="G128" s="170"/>
      <c r="H128" s="170"/>
      <c r="I128" s="170"/>
    </row>
    <row r="129" spans="1:9" x14ac:dyDescent="0.25">
      <c r="A129" s="3">
        <v>87</v>
      </c>
      <c r="B129" s="7" t="s">
        <v>429</v>
      </c>
      <c r="C129" s="92" t="s">
        <v>438</v>
      </c>
      <c r="D129" s="169" t="s">
        <v>323</v>
      </c>
      <c r="E129" s="170"/>
      <c r="F129" s="170"/>
      <c r="G129" s="170"/>
      <c r="H129" s="170"/>
      <c r="I129" s="170"/>
    </row>
    <row r="130" spans="1:9" x14ac:dyDescent="0.25">
      <c r="A130" s="3">
        <v>88</v>
      </c>
      <c r="B130" s="7" t="s">
        <v>429</v>
      </c>
      <c r="C130" s="92" t="s">
        <v>439</v>
      </c>
      <c r="D130" s="169" t="s">
        <v>348</v>
      </c>
      <c r="E130" s="170"/>
      <c r="F130" s="170"/>
      <c r="G130" s="170"/>
      <c r="H130" s="170"/>
      <c r="I130" s="170"/>
    </row>
    <row r="131" spans="1:9" x14ac:dyDescent="0.25">
      <c r="A131" s="3">
        <v>89</v>
      </c>
      <c r="B131" s="7" t="s">
        <v>429</v>
      </c>
      <c r="C131" s="92" t="s">
        <v>440</v>
      </c>
      <c r="D131" s="8" t="s">
        <v>159</v>
      </c>
    </row>
    <row r="132" spans="1:9" ht="15.75" thickBot="1" x14ac:dyDescent="0.3">
      <c r="A132" s="3">
        <v>90</v>
      </c>
      <c r="B132" s="7" t="s">
        <v>429</v>
      </c>
      <c r="C132" s="92" t="s">
        <v>441</v>
      </c>
      <c r="D132" s="169" t="s">
        <v>158</v>
      </c>
      <c r="E132" s="170"/>
    </row>
    <row r="133" spans="1:9" ht="15.75" thickBot="1" x14ac:dyDescent="0.3">
      <c r="A133" s="536" t="s">
        <v>429</v>
      </c>
      <c r="B133" s="537"/>
      <c r="C133" s="540" t="s">
        <v>578</v>
      </c>
      <c r="D133" s="541"/>
    </row>
    <row r="134" spans="1:9" ht="15.75" thickBot="1" x14ac:dyDescent="0.3">
      <c r="A134" s="538" t="s">
        <v>429</v>
      </c>
      <c r="B134" s="539"/>
      <c r="C134" s="542" t="s">
        <v>579</v>
      </c>
      <c r="D134" s="543"/>
    </row>
    <row r="135" spans="1:9" x14ac:dyDescent="0.25">
      <c r="A135" s="3">
        <v>91</v>
      </c>
      <c r="B135" s="7" t="s">
        <v>443</v>
      </c>
      <c r="C135" s="92" t="s">
        <v>448</v>
      </c>
      <c r="D135" s="169" t="s">
        <v>159</v>
      </c>
    </row>
    <row r="136" spans="1:9" x14ac:dyDescent="0.25">
      <c r="A136" s="3">
        <v>92</v>
      </c>
      <c r="B136" s="7" t="s">
        <v>443</v>
      </c>
      <c r="C136" s="92" t="s">
        <v>449</v>
      </c>
      <c r="D136" s="169" t="s">
        <v>159</v>
      </c>
    </row>
    <row r="137" spans="1:9" ht="15.75" thickBot="1" x14ac:dyDescent="0.3">
      <c r="A137" s="3">
        <v>93</v>
      </c>
      <c r="B137" s="7" t="s">
        <v>443</v>
      </c>
      <c r="C137" s="92" t="s">
        <v>450</v>
      </c>
      <c r="D137" s="169" t="s">
        <v>157</v>
      </c>
    </row>
    <row r="138" spans="1:9" ht="15.75" thickBot="1" x14ac:dyDescent="0.3">
      <c r="A138" s="536" t="s">
        <v>443</v>
      </c>
      <c r="B138" s="537"/>
      <c r="C138" s="540" t="s">
        <v>580</v>
      </c>
      <c r="D138" s="541"/>
    </row>
    <row r="139" spans="1:9" ht="15.75" thickBot="1" x14ac:dyDescent="0.3">
      <c r="A139" s="538" t="s">
        <v>443</v>
      </c>
      <c r="B139" s="539"/>
      <c r="C139" s="542" t="s">
        <v>581</v>
      </c>
      <c r="D139" s="543"/>
    </row>
    <row r="140" spans="1:9" x14ac:dyDescent="0.25">
      <c r="A140" s="3">
        <v>94</v>
      </c>
      <c r="B140" s="7" t="s">
        <v>451</v>
      </c>
      <c r="C140" s="92" t="s">
        <v>455</v>
      </c>
      <c r="D140" s="8" t="s">
        <v>222</v>
      </c>
    </row>
    <row r="141" spans="1:9" x14ac:dyDescent="0.25">
      <c r="A141" s="3">
        <v>95</v>
      </c>
      <c r="B141" s="7" t="s">
        <v>451</v>
      </c>
      <c r="C141" s="11" t="s">
        <v>456</v>
      </c>
      <c r="D141" s="8" t="s">
        <v>303</v>
      </c>
    </row>
    <row r="142" spans="1:9" ht="15.75" thickBot="1" x14ac:dyDescent="0.3">
      <c r="A142" s="3">
        <v>96</v>
      </c>
      <c r="B142" s="7" t="s">
        <v>451</v>
      </c>
      <c r="C142" s="11" t="s">
        <v>457</v>
      </c>
      <c r="D142" s="8" t="s">
        <v>201</v>
      </c>
    </row>
    <row r="143" spans="1:9" ht="15.75" thickBot="1" x14ac:dyDescent="0.3">
      <c r="A143" s="536" t="s">
        <v>451</v>
      </c>
      <c r="B143" s="537"/>
      <c r="C143" s="540" t="s">
        <v>582</v>
      </c>
      <c r="D143" s="541"/>
    </row>
    <row r="144" spans="1:9" ht="15.75" thickBot="1" x14ac:dyDescent="0.3">
      <c r="A144" s="538" t="s">
        <v>451</v>
      </c>
      <c r="B144" s="539"/>
      <c r="C144" s="542" t="s">
        <v>583</v>
      </c>
      <c r="D144" s="543"/>
    </row>
    <row r="145" spans="1:4" x14ac:dyDescent="0.25">
      <c r="A145" s="135">
        <v>97</v>
      </c>
      <c r="B145" s="91" t="s">
        <v>460</v>
      </c>
      <c r="C145" s="92" t="s">
        <v>465</v>
      </c>
      <c r="D145" s="169" t="s">
        <v>323</v>
      </c>
    </row>
    <row r="146" spans="1:4" x14ac:dyDescent="0.25">
      <c r="A146" s="135">
        <v>98</v>
      </c>
      <c r="B146" s="91" t="s">
        <v>460</v>
      </c>
      <c r="C146" s="92" t="s">
        <v>466</v>
      </c>
      <c r="D146" s="169" t="s">
        <v>469</v>
      </c>
    </row>
    <row r="147" spans="1:4" x14ac:dyDescent="0.25">
      <c r="A147" s="135">
        <v>99</v>
      </c>
      <c r="B147" s="91" t="s">
        <v>460</v>
      </c>
      <c r="C147" s="92" t="s">
        <v>467</v>
      </c>
      <c r="D147" s="169" t="s">
        <v>159</v>
      </c>
    </row>
    <row r="148" spans="1:4" ht="15.75" thickBot="1" x14ac:dyDescent="0.3">
      <c r="A148" s="135">
        <v>100</v>
      </c>
      <c r="B148" s="91" t="s">
        <v>460</v>
      </c>
      <c r="C148" s="92" t="s">
        <v>468</v>
      </c>
      <c r="D148" s="169" t="s">
        <v>158</v>
      </c>
    </row>
    <row r="149" spans="1:4" ht="15.75" thickBot="1" x14ac:dyDescent="0.3">
      <c r="A149" s="544" t="s">
        <v>460</v>
      </c>
      <c r="B149" s="545"/>
      <c r="C149" s="546" t="s">
        <v>584</v>
      </c>
      <c r="D149" s="547"/>
    </row>
    <row r="150" spans="1:4" ht="15.75" thickBot="1" x14ac:dyDescent="0.3">
      <c r="A150" s="544" t="s">
        <v>460</v>
      </c>
      <c r="B150" s="545"/>
      <c r="C150" s="542" t="s">
        <v>585</v>
      </c>
      <c r="D150" s="543"/>
    </row>
    <row r="151" spans="1:4" x14ac:dyDescent="0.25">
      <c r="A151" s="3">
        <v>101</v>
      </c>
      <c r="B151" s="7" t="s">
        <v>471</v>
      </c>
      <c r="C151" s="92" t="s">
        <v>474</v>
      </c>
      <c r="D151" s="8" t="s">
        <v>323</v>
      </c>
    </row>
    <row r="152" spans="1:4" ht="15.75" thickBot="1" x14ac:dyDescent="0.3">
      <c r="A152" s="3">
        <v>102</v>
      </c>
      <c r="B152" s="7" t="s">
        <v>471</v>
      </c>
      <c r="C152" s="92" t="s">
        <v>475</v>
      </c>
      <c r="D152" s="8" t="s">
        <v>158</v>
      </c>
    </row>
    <row r="153" spans="1:4" ht="15.75" thickBot="1" x14ac:dyDescent="0.3">
      <c r="A153" s="536" t="s">
        <v>471</v>
      </c>
      <c r="B153" s="537"/>
      <c r="C153" s="540" t="s">
        <v>586</v>
      </c>
      <c r="D153" s="541"/>
    </row>
    <row r="154" spans="1:4" ht="15.75" thickBot="1" x14ac:dyDescent="0.3">
      <c r="A154" s="538" t="s">
        <v>471</v>
      </c>
      <c r="B154" s="539"/>
      <c r="C154" s="542" t="s">
        <v>587</v>
      </c>
      <c r="D154" s="543"/>
    </row>
    <row r="155" spans="1:4" ht="15.75" thickBot="1" x14ac:dyDescent="0.3">
      <c r="A155" s="3">
        <v>103</v>
      </c>
      <c r="B155" s="7" t="s">
        <v>479</v>
      </c>
      <c r="C155" s="11" t="s">
        <v>481</v>
      </c>
      <c r="D155" s="8" t="s">
        <v>348</v>
      </c>
    </row>
    <row r="156" spans="1:4" ht="15.75" thickBot="1" x14ac:dyDescent="0.3">
      <c r="A156" s="538" t="s">
        <v>479</v>
      </c>
      <c r="B156" s="539"/>
      <c r="C156" s="542" t="s">
        <v>588</v>
      </c>
      <c r="D156" s="543"/>
    </row>
    <row r="157" spans="1:4" x14ac:dyDescent="0.25">
      <c r="A157" s="3">
        <v>104</v>
      </c>
      <c r="B157" s="7" t="s">
        <v>482</v>
      </c>
      <c r="C157" s="11" t="s">
        <v>485</v>
      </c>
      <c r="D157" s="8" t="s">
        <v>255</v>
      </c>
    </row>
    <row r="158" spans="1:4" ht="15.75" thickBot="1" x14ac:dyDescent="0.3">
      <c r="A158" s="3">
        <v>105</v>
      </c>
      <c r="B158" s="7" t="s">
        <v>482</v>
      </c>
      <c r="C158" s="11" t="s">
        <v>486</v>
      </c>
      <c r="D158" s="8" t="s">
        <v>201</v>
      </c>
    </row>
    <row r="159" spans="1:4" ht="15.75" thickBot="1" x14ac:dyDescent="0.3">
      <c r="A159" s="536" t="s">
        <v>482</v>
      </c>
      <c r="B159" s="537"/>
      <c r="C159" s="540" t="s">
        <v>589</v>
      </c>
      <c r="D159" s="541"/>
    </row>
    <row r="160" spans="1:4" ht="15.75" thickBot="1" x14ac:dyDescent="0.3">
      <c r="A160" s="538" t="s">
        <v>482</v>
      </c>
      <c r="B160" s="539"/>
      <c r="C160" s="542" t="s">
        <v>590</v>
      </c>
      <c r="D160" s="543"/>
    </row>
    <row r="161" spans="1:5" x14ac:dyDescent="0.25">
      <c r="A161" s="3">
        <v>106</v>
      </c>
      <c r="B161" s="7" t="s">
        <v>487</v>
      </c>
      <c r="C161" s="92" t="s">
        <v>490</v>
      </c>
      <c r="D161" s="169" t="s">
        <v>255</v>
      </c>
    </row>
    <row r="162" spans="1:5" ht="15.75" thickBot="1" x14ac:dyDescent="0.3">
      <c r="A162" s="3">
        <v>107</v>
      </c>
      <c r="B162" s="7" t="s">
        <v>487</v>
      </c>
      <c r="C162" s="11" t="s">
        <v>491</v>
      </c>
      <c r="D162" s="8" t="s">
        <v>159</v>
      </c>
    </row>
    <row r="163" spans="1:5" ht="15.75" thickBot="1" x14ac:dyDescent="0.3">
      <c r="A163" s="536" t="s">
        <v>487</v>
      </c>
      <c r="B163" s="537"/>
      <c r="C163" s="540" t="s">
        <v>591</v>
      </c>
      <c r="D163" s="541"/>
    </row>
    <row r="164" spans="1:5" ht="15.75" thickBot="1" x14ac:dyDescent="0.3">
      <c r="A164" s="538" t="s">
        <v>487</v>
      </c>
      <c r="B164" s="539"/>
      <c r="C164" s="542" t="s">
        <v>592</v>
      </c>
      <c r="D164" s="543"/>
    </row>
    <row r="165" spans="1:5" x14ac:dyDescent="0.25">
      <c r="A165" s="3">
        <v>108</v>
      </c>
      <c r="B165" s="7" t="s">
        <v>477</v>
      </c>
      <c r="C165" s="11" t="s">
        <v>503</v>
      </c>
      <c r="D165" s="8" t="s">
        <v>157</v>
      </c>
    </row>
    <row r="166" spans="1:5" x14ac:dyDescent="0.25">
      <c r="A166" s="3">
        <v>109</v>
      </c>
      <c r="B166" s="7" t="s">
        <v>477</v>
      </c>
      <c r="C166" s="11" t="s">
        <v>504</v>
      </c>
      <c r="D166" s="8" t="s">
        <v>159</v>
      </c>
    </row>
    <row r="167" spans="1:5" x14ac:dyDescent="0.25">
      <c r="A167" s="3">
        <v>110</v>
      </c>
      <c r="B167" s="7" t="s">
        <v>477</v>
      </c>
      <c r="C167" s="11" t="s">
        <v>505</v>
      </c>
      <c r="D167" s="8" t="s">
        <v>201</v>
      </c>
    </row>
    <row r="168" spans="1:5" x14ac:dyDescent="0.25">
      <c r="A168" s="3">
        <v>111</v>
      </c>
      <c r="B168" s="7" t="s">
        <v>477</v>
      </c>
      <c r="C168" s="92" t="s">
        <v>506</v>
      </c>
      <c r="D168" s="169" t="s">
        <v>159</v>
      </c>
      <c r="E168" s="170"/>
    </row>
    <row r="169" spans="1:5" x14ac:dyDescent="0.25">
      <c r="A169" s="3">
        <v>112</v>
      </c>
      <c r="B169" s="7" t="s">
        <v>477</v>
      </c>
      <c r="C169" s="92" t="s">
        <v>507</v>
      </c>
      <c r="D169" s="169" t="s">
        <v>157</v>
      </c>
      <c r="E169" s="170"/>
    </row>
    <row r="170" spans="1:5" ht="15.75" thickBot="1" x14ac:dyDescent="0.3">
      <c r="A170" s="3">
        <v>113</v>
      </c>
      <c r="B170" s="7" t="s">
        <v>477</v>
      </c>
      <c r="C170" s="92" t="s">
        <v>508</v>
      </c>
      <c r="D170" s="169" t="s">
        <v>159</v>
      </c>
      <c r="E170" s="170"/>
    </row>
    <row r="171" spans="1:5" ht="15.75" thickBot="1" x14ac:dyDescent="0.3">
      <c r="A171" s="536" t="s">
        <v>477</v>
      </c>
      <c r="B171" s="537"/>
      <c r="C171" s="540" t="s">
        <v>593</v>
      </c>
      <c r="D171" s="541"/>
    </row>
    <row r="172" spans="1:5" ht="15.75" thickBot="1" x14ac:dyDescent="0.3">
      <c r="A172" s="538" t="s">
        <v>477</v>
      </c>
      <c r="B172" s="539"/>
      <c r="C172" s="542" t="s">
        <v>594</v>
      </c>
      <c r="D172" s="543"/>
    </row>
    <row r="173" spans="1:5" x14ac:dyDescent="0.25">
      <c r="A173" s="135">
        <v>114</v>
      </c>
      <c r="B173" s="91" t="s">
        <v>509</v>
      </c>
      <c r="C173" s="92" t="s">
        <v>512</v>
      </c>
      <c r="D173" s="169" t="s">
        <v>229</v>
      </c>
      <c r="E173" s="170"/>
    </row>
    <row r="174" spans="1:5" ht="15.75" thickBot="1" x14ac:dyDescent="0.3">
      <c r="A174" s="135">
        <v>115</v>
      </c>
      <c r="B174" s="91" t="s">
        <v>509</v>
      </c>
      <c r="C174" s="92" t="s">
        <v>513</v>
      </c>
      <c r="D174" s="169" t="s">
        <v>158</v>
      </c>
      <c r="E174" s="170"/>
    </row>
    <row r="175" spans="1:5" ht="15.75" thickBot="1" x14ac:dyDescent="0.3">
      <c r="A175" s="544" t="s">
        <v>509</v>
      </c>
      <c r="B175" s="545"/>
      <c r="C175" s="546" t="s">
        <v>595</v>
      </c>
      <c r="D175" s="547"/>
      <c r="E175" s="170"/>
    </row>
    <row r="176" spans="1:5" ht="15.75" thickBot="1" x14ac:dyDescent="0.3">
      <c r="A176" s="544" t="s">
        <v>509</v>
      </c>
      <c r="B176" s="545"/>
      <c r="C176" s="542" t="s">
        <v>596</v>
      </c>
      <c r="D176" s="543"/>
      <c r="E176" s="170"/>
    </row>
    <row r="177" spans="1:5" x14ac:dyDescent="0.25">
      <c r="A177" s="3">
        <v>116</v>
      </c>
      <c r="B177" s="7" t="s">
        <v>515</v>
      </c>
      <c r="C177" s="92" t="s">
        <v>523</v>
      </c>
      <c r="D177" s="8" t="s">
        <v>222</v>
      </c>
    </row>
    <row r="178" spans="1:5" x14ac:dyDescent="0.25">
      <c r="A178" s="3">
        <v>117</v>
      </c>
      <c r="B178" s="7" t="s">
        <v>515</v>
      </c>
      <c r="C178" s="92" t="s">
        <v>524</v>
      </c>
      <c r="D178" s="169" t="s">
        <v>255</v>
      </c>
      <c r="E178" s="170"/>
    </row>
    <row r="179" spans="1:5" x14ac:dyDescent="0.25">
      <c r="A179" s="3">
        <v>118</v>
      </c>
      <c r="B179" s="7" t="s">
        <v>515</v>
      </c>
      <c r="C179" s="92" t="s">
        <v>525</v>
      </c>
      <c r="D179" s="169" t="s">
        <v>158</v>
      </c>
      <c r="E179" s="170"/>
    </row>
    <row r="180" spans="1:5" x14ac:dyDescent="0.25">
      <c r="A180" s="3">
        <v>119</v>
      </c>
      <c r="B180" s="7" t="s">
        <v>515</v>
      </c>
      <c r="C180" s="92" t="s">
        <v>526</v>
      </c>
      <c r="D180" s="169" t="s">
        <v>158</v>
      </c>
      <c r="E180" s="170"/>
    </row>
    <row r="181" spans="1:5" x14ac:dyDescent="0.25">
      <c r="A181" s="3">
        <v>120</v>
      </c>
      <c r="B181" s="7" t="s">
        <v>515</v>
      </c>
      <c r="C181" s="92" t="s">
        <v>527</v>
      </c>
      <c r="D181" s="169" t="s">
        <v>158</v>
      </c>
      <c r="E181" s="170"/>
    </row>
    <row r="182" spans="1:5" ht="15.75" thickBot="1" x14ac:dyDescent="0.3">
      <c r="A182" s="9">
        <v>121</v>
      </c>
      <c r="B182" s="10" t="s">
        <v>515</v>
      </c>
      <c r="C182" s="205" t="s">
        <v>528</v>
      </c>
      <c r="D182" s="206" t="s">
        <v>201</v>
      </c>
      <c r="E182" s="170"/>
    </row>
    <row r="183" spans="1:5" ht="15.75" thickBot="1" x14ac:dyDescent="0.3">
      <c r="A183" s="536" t="s">
        <v>515</v>
      </c>
      <c r="B183" s="537"/>
      <c r="C183" s="540" t="s">
        <v>597</v>
      </c>
      <c r="D183" s="541"/>
    </row>
    <row r="184" spans="1:5" ht="15.75" thickBot="1" x14ac:dyDescent="0.3">
      <c r="A184" s="538" t="s">
        <v>515</v>
      </c>
      <c r="B184" s="539"/>
      <c r="C184" s="542" t="s">
        <v>598</v>
      </c>
      <c r="D184" s="543"/>
    </row>
    <row r="185" spans="1:5" ht="15.75" thickBot="1" x14ac:dyDescent="0.3">
      <c r="A185" s="536" t="s">
        <v>533</v>
      </c>
      <c r="B185" s="537"/>
      <c r="C185" s="540" t="s">
        <v>599</v>
      </c>
      <c r="D185" s="541"/>
    </row>
    <row r="186" spans="1:5" ht="15.75" thickBot="1" x14ac:dyDescent="0.3">
      <c r="A186" s="538" t="s">
        <v>533</v>
      </c>
      <c r="B186" s="539"/>
      <c r="C186" s="542" t="s">
        <v>600</v>
      </c>
      <c r="D186" s="543"/>
    </row>
  </sheetData>
  <autoFilter ref="A4:D186" xr:uid="{00000000-0009-0000-0000-000000000000}"/>
  <mergeCells count="116">
    <mergeCell ref="A185:B185"/>
    <mergeCell ref="C185:D185"/>
    <mergeCell ref="A186:B186"/>
    <mergeCell ref="C186:D186"/>
    <mergeCell ref="C171:D171"/>
    <mergeCell ref="C172:D172"/>
    <mergeCell ref="C175:D175"/>
    <mergeCell ref="C176:D176"/>
    <mergeCell ref="C183:D183"/>
    <mergeCell ref="C184:D184"/>
    <mergeCell ref="A171:B171"/>
    <mergeCell ref="A172:B172"/>
    <mergeCell ref="A175:B175"/>
    <mergeCell ref="A176:B176"/>
    <mergeCell ref="A183:B183"/>
    <mergeCell ref="A184:B184"/>
    <mergeCell ref="C154:D154"/>
    <mergeCell ref="C156:D156"/>
    <mergeCell ref="C159:D159"/>
    <mergeCell ref="C160:D160"/>
    <mergeCell ref="C163:D163"/>
    <mergeCell ref="C164:D164"/>
    <mergeCell ref="C139:D139"/>
    <mergeCell ref="C143:D143"/>
    <mergeCell ref="C144:D144"/>
    <mergeCell ref="C149:D149"/>
    <mergeCell ref="C150:D150"/>
    <mergeCell ref="C153:D153"/>
    <mergeCell ref="C114:D114"/>
    <mergeCell ref="C125:D125"/>
    <mergeCell ref="C126:D126"/>
    <mergeCell ref="C133:D133"/>
    <mergeCell ref="C134:D134"/>
    <mergeCell ref="C138:D138"/>
    <mergeCell ref="C97:D97"/>
    <mergeCell ref="C101:D101"/>
    <mergeCell ref="C102:D102"/>
    <mergeCell ref="C106:D106"/>
    <mergeCell ref="C107:D107"/>
    <mergeCell ref="C113:D113"/>
    <mergeCell ref="A154:B154"/>
    <mergeCell ref="A156:B156"/>
    <mergeCell ref="A159:B159"/>
    <mergeCell ref="A160:B160"/>
    <mergeCell ref="A163:B163"/>
    <mergeCell ref="A164:B164"/>
    <mergeCell ref="A139:B139"/>
    <mergeCell ref="A143:B143"/>
    <mergeCell ref="A144:B144"/>
    <mergeCell ref="A149:B149"/>
    <mergeCell ref="A150:B150"/>
    <mergeCell ref="A153:B153"/>
    <mergeCell ref="A114:B114"/>
    <mergeCell ref="A125:B125"/>
    <mergeCell ref="A126:B126"/>
    <mergeCell ref="A133:B133"/>
    <mergeCell ref="A134:B134"/>
    <mergeCell ref="A138:B138"/>
    <mergeCell ref="A97:B97"/>
    <mergeCell ref="A101:B101"/>
    <mergeCell ref="A102:B102"/>
    <mergeCell ref="A106:B106"/>
    <mergeCell ref="A107:B107"/>
    <mergeCell ref="A113:B113"/>
    <mergeCell ref="C8:D8"/>
    <mergeCell ref="C9:D9"/>
    <mergeCell ref="C14:D14"/>
    <mergeCell ref="C15:D15"/>
    <mergeCell ref="C17:D17"/>
    <mergeCell ref="C25:D25"/>
    <mergeCell ref="A38:B38"/>
    <mergeCell ref="A39:B39"/>
    <mergeCell ref="C38:D38"/>
    <mergeCell ref="C39:D39"/>
    <mergeCell ref="A28:B28"/>
    <mergeCell ref="C28:D28"/>
    <mergeCell ref="A33:B33"/>
    <mergeCell ref="A34:B34"/>
    <mergeCell ref="C33:D33"/>
    <mergeCell ref="C34:D34"/>
    <mergeCell ref="C26:D26"/>
    <mergeCell ref="A9:B9"/>
    <mergeCell ref="A11:B11"/>
    <mergeCell ref="A14:B14"/>
    <mergeCell ref="A15:B15"/>
    <mergeCell ref="A17:B17"/>
    <mergeCell ref="A25:B25"/>
    <mergeCell ref="A26:B26"/>
    <mergeCell ref="A96:B96"/>
    <mergeCell ref="A50:B50"/>
    <mergeCell ref="A51:B51"/>
    <mergeCell ref="A53:B53"/>
    <mergeCell ref="A60:B60"/>
    <mergeCell ref="A61:B61"/>
    <mergeCell ref="A70:B70"/>
    <mergeCell ref="C71:D71"/>
    <mergeCell ref="C82:D82"/>
    <mergeCell ref="C83:D83"/>
    <mergeCell ref="C92:D92"/>
    <mergeCell ref="C93:D93"/>
    <mergeCell ref="C96:D96"/>
    <mergeCell ref="C50:D50"/>
    <mergeCell ref="C51:D51"/>
    <mergeCell ref="C53:D53"/>
    <mergeCell ref="C60:D60"/>
    <mergeCell ref="C61:D61"/>
    <mergeCell ref="C70:D70"/>
    <mergeCell ref="A42:B42"/>
    <mergeCell ref="A43:B43"/>
    <mergeCell ref="C42:D42"/>
    <mergeCell ref="C43:D43"/>
    <mergeCell ref="A71:B71"/>
    <mergeCell ref="A82:B82"/>
    <mergeCell ref="A83:B83"/>
    <mergeCell ref="A92:B92"/>
    <mergeCell ref="A93:B93"/>
  </mergeCells>
  <hyperlinks>
    <hyperlink ref="C5" location="Ags!D13" display="Asientos Pueblo Mágico" xr:uid="{00000000-0004-0000-0000-000000000000}"/>
    <hyperlink ref="C6" location="Ags!E13" display="Calvillo" xr:uid="{00000000-0004-0000-0000-000001000000}"/>
    <hyperlink ref="C7" location="Ags!F13" display="San José de Gracia" xr:uid="{00000000-0004-0000-0000-000002000000}"/>
    <hyperlink ref="C8" location="Ags!G4" display="Resumen Pueblos Mágicos Estatal" xr:uid="{00000000-0004-0000-0000-000003000000}"/>
    <hyperlink ref="C9" location="Ags!H4" display="Resumen Estatal" xr:uid="{00000000-0004-0000-0000-000004000000}"/>
    <hyperlink ref="C11" location="B.C.!E4" display="Resumen Estatal" xr:uid="{00000000-0004-0000-0000-000005000000}"/>
    <hyperlink ref="C10" location="B.C.!D13" display="Tecate" xr:uid="{00000000-0004-0000-0000-000006000000}"/>
    <hyperlink ref="C14" location="B.C.S.!F4" display="Resumen Pueblos Mágicos Estatal" xr:uid="{00000000-0004-0000-0000-000007000000}"/>
    <hyperlink ref="C15" location="B.C.S.!G4" display="Resumen Estatal" xr:uid="{00000000-0004-0000-0000-000008000000}"/>
    <hyperlink ref="C12" location="B.C.S.!D13" display="La Paz (Todos Santos)" xr:uid="{00000000-0004-0000-0000-000009000000}"/>
    <hyperlink ref="C13" location="B.C.S.!E13" display="Loreto" xr:uid="{00000000-0004-0000-0000-00000A000000}"/>
    <hyperlink ref="C17" location="B.C.S.!G4" display="Resumen Estatal" xr:uid="{00000000-0004-0000-0000-00000B000000}"/>
    <hyperlink ref="C16" location="Camp!D9" display="Palizada" xr:uid="{00000000-0004-0000-0000-00000C000000}"/>
    <hyperlink ref="C17:D17" location="Camp!E4" display="Resumen Estatal" xr:uid="{00000000-0004-0000-0000-00000D000000}"/>
    <hyperlink ref="C18" location="Coah!D13" display="Arteaga" xr:uid="{00000000-0004-0000-0000-00000E000000}"/>
    <hyperlink ref="C19" location="Coah!E13" display="Candela" xr:uid="{00000000-0004-0000-0000-00000F000000}"/>
    <hyperlink ref="C20" location="Coah!F13" display="Cuatro Ciénegas" xr:uid="{00000000-0004-0000-0000-000010000000}"/>
    <hyperlink ref="C21" location="Coah!G13" display="Guerrero" xr:uid="{00000000-0004-0000-0000-000011000000}"/>
    <hyperlink ref="C22" location="Coah!H13" display="Múzquiz" xr:uid="{00000000-0004-0000-0000-000012000000}"/>
    <hyperlink ref="C23" location="Coah!I13" display="Parras" xr:uid="{00000000-0004-0000-0000-000013000000}"/>
    <hyperlink ref="C24" location="Coah!J13" display="Viesca" xr:uid="{00000000-0004-0000-0000-000014000000}"/>
    <hyperlink ref="C25" location="B.C.S.!F4" display="Resumen Pueblos Mágicos Estatal" xr:uid="{00000000-0004-0000-0000-000015000000}"/>
    <hyperlink ref="C26" location="B.C.S.!G4" display="Resumen Estatal" xr:uid="{00000000-0004-0000-0000-000016000000}"/>
    <hyperlink ref="C25:D25" location="Coah!K4" display="Resumen Pueblos Mágicos Estatal" xr:uid="{00000000-0004-0000-0000-000017000000}"/>
    <hyperlink ref="C26:D26" location="Coah!L4" display="Resumen Estatal" xr:uid="{00000000-0004-0000-0000-000018000000}"/>
    <hyperlink ref="C27" location="Col!D13" display="Comala" xr:uid="{00000000-0004-0000-0000-000019000000}"/>
    <hyperlink ref="C28:D28" location="Col!E4" display="Resumen Estatal" xr:uid="{00000000-0004-0000-0000-00001A000000}"/>
    <hyperlink ref="C29" location="Chis!D13" display="Comitán de Domínguez" xr:uid="{00000000-0004-0000-0000-00001B000000}"/>
    <hyperlink ref="C30" location="Chis!E13" display="Chiapa de Corzo" xr:uid="{00000000-0004-0000-0000-00001C000000}"/>
    <hyperlink ref="C31" location="Chis!F13" display="Palenque" xr:uid="{00000000-0004-0000-0000-00001D000000}"/>
    <hyperlink ref="C32" location="Chis!G13" display="San Cristóbal de las Casas" xr:uid="{00000000-0004-0000-0000-00001E000000}"/>
    <hyperlink ref="C33:D33" location="Chis!H4" display="Resumen Pueblos Mágicos Estatal" xr:uid="{00000000-0004-0000-0000-00001F000000}"/>
    <hyperlink ref="C34:D34" location="Chis!I4" display="Resumen Estatal" xr:uid="{00000000-0004-0000-0000-000020000000}"/>
    <hyperlink ref="C35" location="Chih!D13" display="Batopilas" xr:uid="{00000000-0004-0000-0000-000021000000}"/>
    <hyperlink ref="C36" location="Chih!E13" display="Bocoyna (Creel)" xr:uid="{00000000-0004-0000-0000-000022000000}"/>
    <hyperlink ref="C37" location="Chih!F13" display="Casas Grandes" xr:uid="{00000000-0004-0000-0000-000023000000}"/>
    <hyperlink ref="C38" location="Chih!G4" display="Resumen Pueblos Mágicos Estatal" xr:uid="{00000000-0004-0000-0000-000024000000}"/>
    <hyperlink ref="C39" location="Chih!H4" display="Resumen Estatal" xr:uid="{00000000-0004-0000-0000-000025000000}"/>
    <hyperlink ref="C40" location="Dgo!D13" display="Mapimí" xr:uid="{00000000-0004-0000-0000-000026000000}"/>
    <hyperlink ref="C41" location="Dgo!E13" display="Nombre de Dios" xr:uid="{00000000-0004-0000-0000-000027000000}"/>
    <hyperlink ref="C42:D42" location="Dgo!F4" display="Resumen Pueblos Mágicos Durango" xr:uid="{00000000-0004-0000-0000-000028000000}"/>
    <hyperlink ref="C43:D43" location="Dgo!G4" display="Resumen Durango" xr:uid="{00000000-0004-0000-0000-000029000000}"/>
    <hyperlink ref="C44" location="Gto!D13" display="Comonfort" xr:uid="{00000000-0004-0000-0000-00002A000000}"/>
    <hyperlink ref="C45" location="Gto!E13" display="Dolores Hidalgo Cuna de la Independencia Nacional" xr:uid="{00000000-0004-0000-0000-00002B000000}"/>
    <hyperlink ref="C46" location="Gto!F13" display="Purísima del Rincón (Jalpa de Cánovas)" xr:uid="{00000000-0004-0000-0000-00002C000000}"/>
    <hyperlink ref="C47" location="Gto!G13" display="Salvatierra" xr:uid="{00000000-0004-0000-0000-00002D000000}"/>
    <hyperlink ref="C48" location="Gto!H13" display="San Luis de la Paz (Mineral de pozos)" xr:uid="{00000000-0004-0000-0000-00002E000000}"/>
    <hyperlink ref="C49" location="Gto!I13" display="Yuriria" xr:uid="{00000000-0004-0000-0000-00002F000000}"/>
    <hyperlink ref="C50:D50" location="Gto!J4" display="Resumen Pueblos Mágicos Guanajuato" xr:uid="{00000000-0004-0000-0000-000030000000}"/>
    <hyperlink ref="C51:D51" location="Gto!K4" display="Resumen Guanajuato" xr:uid="{00000000-0004-0000-0000-000031000000}"/>
    <hyperlink ref="C52" location="Gro!D13" display="Taxco de Alarcón" xr:uid="{00000000-0004-0000-0000-000032000000}"/>
    <hyperlink ref="C53:D53" location="Gro!E4" display="Resumen Guerrero" xr:uid="{00000000-0004-0000-0000-000033000000}"/>
    <hyperlink ref="C54" location="Hgo!D13" display="Huasca de Ocampo" xr:uid="{00000000-0004-0000-0000-000034000000}"/>
    <hyperlink ref="C55" location="Hgo!E13" display="Huichapan" xr:uid="{00000000-0004-0000-0000-000035000000}"/>
    <hyperlink ref="C56" location="Hgo!F13" display="Mineral del Chico" xr:uid="{00000000-0004-0000-0000-000036000000}"/>
    <hyperlink ref="C57" location="Hgo!G13" display="Mineral del Monte" xr:uid="{00000000-0004-0000-0000-000037000000}"/>
    <hyperlink ref="C58" location="Hgo!H13" display="Tecozautla" xr:uid="{00000000-0004-0000-0000-000038000000}"/>
    <hyperlink ref="C59" location="Hgo!I13" display="Zimapán" xr:uid="{00000000-0004-0000-0000-000039000000}"/>
    <hyperlink ref="C60:D60" location="Hgo!J4" display="Resumen Pueblos Mágicos Hidalgo" xr:uid="{00000000-0004-0000-0000-00003A000000}"/>
    <hyperlink ref="C61:D61" location="Hgo!K4" display="Resumen Hidalgo" xr:uid="{00000000-0004-0000-0000-00003B000000}"/>
    <hyperlink ref="C62" location="Jal!D13" display="Lagos de Moreno" xr:uid="{00000000-0004-0000-0000-00003C000000}"/>
    <hyperlink ref="C63" location="Jal!E13" display="Mascota" xr:uid="{00000000-0004-0000-0000-00003D000000}"/>
    <hyperlink ref="C64" location="Jal!F13" display="Mazamitla" xr:uid="{00000000-0004-0000-0000-00003E000000}"/>
    <hyperlink ref="C65" location="Jal!G13" display="San Sebastián del Oeste" xr:uid="{00000000-0004-0000-0000-00003F000000}"/>
    <hyperlink ref="C66" location="Jal!H13" display="Talpa de Allende" xr:uid="{00000000-0004-0000-0000-000040000000}"/>
    <hyperlink ref="C67" location="Jal!I13" display="Tapalpa" xr:uid="{00000000-0004-0000-0000-000041000000}"/>
    <hyperlink ref="C68" location="Jal!J13" display="Tequila" xr:uid="{00000000-0004-0000-0000-000042000000}"/>
    <hyperlink ref="C69" location="Jal!K13" display="Tlaquepaque" xr:uid="{00000000-0004-0000-0000-000043000000}"/>
    <hyperlink ref="C70:D70" location="Jal!L4" display="Resumen Pueblos Mágicos Jalisco" xr:uid="{00000000-0004-0000-0000-000044000000}"/>
    <hyperlink ref="C71:D71" location="Jal!M4" display="Resumen Jalisco" xr:uid="{00000000-0004-0000-0000-000045000000}"/>
    <hyperlink ref="C72" location="Mex!D13" display="Aculco" xr:uid="{00000000-0004-0000-0000-000046000000}"/>
    <hyperlink ref="C73" location="Mex!E13" display="Ixtapan de la Sal" xr:uid="{00000000-0004-0000-0000-000047000000}"/>
    <hyperlink ref="C74" location="Mex!F13" display="Malinalco" xr:uid="{00000000-0004-0000-0000-000048000000}"/>
    <hyperlink ref="C75" location="Mex!G13" display="Metepec" xr:uid="{00000000-0004-0000-0000-000049000000}"/>
    <hyperlink ref="C76" location="Mex!H13" display="El Oro" xr:uid="{00000000-0004-0000-0000-00004A000000}"/>
    <hyperlink ref="C77" location="Mex!I13" display="San Martín de las Pirámides" xr:uid="{00000000-0004-0000-0000-00004B000000}"/>
    <hyperlink ref="C78" location="Mex!J13" display="Teotihuacán" xr:uid="{00000000-0004-0000-0000-00004C000000}"/>
    <hyperlink ref="C79" location="Mex!K13" display="Tepotzotlán" xr:uid="{00000000-0004-0000-0000-00004D000000}"/>
    <hyperlink ref="C80" location="Mex!L13" display="Valle de Bravo" xr:uid="{00000000-0004-0000-0000-00004E000000}"/>
    <hyperlink ref="C81" location="Mex!M13" display="Villa del Carbón" xr:uid="{00000000-0004-0000-0000-00004F000000}"/>
    <hyperlink ref="C82:D82" location="Mex!N4" display="Resumen Pueblos Mágicos México" xr:uid="{00000000-0004-0000-0000-000050000000}"/>
    <hyperlink ref="C83:D83" location="Mex!O4" display="Resumen México" xr:uid="{00000000-0004-0000-0000-000051000000}"/>
    <hyperlink ref="C84" location="Mich!D13" display="Angangueo" xr:uid="{00000000-0004-0000-0000-000052000000}"/>
    <hyperlink ref="C85" location="Mich!E13" display="Cuitzeo" xr:uid="{00000000-0004-0000-0000-000053000000}"/>
    <hyperlink ref="C86" location="Mich!F13" display="Jiquilpan" xr:uid="{00000000-0004-0000-0000-000054000000}"/>
    <hyperlink ref="C87" location="Mich!G13" display="Pátzcuaro" xr:uid="{00000000-0004-0000-0000-000055000000}"/>
    <hyperlink ref="C88" location="Mich!H13" display="Salvador Escalante (Santa Clara del Cobre)" xr:uid="{00000000-0004-0000-0000-000056000000}"/>
    <hyperlink ref="C89" location="Mich!I13" display="Tacámbaro" xr:uid="{00000000-0004-0000-0000-000057000000}"/>
    <hyperlink ref="C90" location="Mich!J13" display="Tlalpujahua" xr:uid="{00000000-0004-0000-0000-000058000000}"/>
    <hyperlink ref="C91" location="Mich!K13" display="Tzintzuntzan" xr:uid="{00000000-0004-0000-0000-000059000000}"/>
    <hyperlink ref="C92:D92" location="Mich!L4" display="Resumen Pueblos Mágicos Michoacán" xr:uid="{00000000-0004-0000-0000-00005A000000}"/>
    <hyperlink ref="C93:D93" location="Mich!M4" display="Resumen Michoacán" xr:uid="{00000000-0004-0000-0000-00005B000000}"/>
    <hyperlink ref="C94" location="Mor!D13" display="Tepoztlán" xr:uid="{00000000-0004-0000-0000-00005C000000}"/>
    <hyperlink ref="C95" location="Mor!E13" display="Tlayacapan" xr:uid="{00000000-0004-0000-0000-00005D000000}"/>
    <hyperlink ref="C96:D96" location="Mor!F4" display="Resumen Pueblos Mágicos Morelos" xr:uid="{00000000-0004-0000-0000-00005E000000}"/>
    <hyperlink ref="C97:D97" location="Mor!G4" display="Resumen Morelos" xr:uid="{00000000-0004-0000-0000-00005F000000}"/>
    <hyperlink ref="C98" location="Nay!D13" display="Compostela" xr:uid="{00000000-0004-0000-0000-000060000000}"/>
    <hyperlink ref="C99" location="Nay!E13" display="Jala" xr:uid="{00000000-0004-0000-0000-000061000000}"/>
    <hyperlink ref="C100" location="Nay!F13" display="Bahía de Banderas (Sayulita)" xr:uid="{00000000-0004-0000-0000-000062000000}"/>
    <hyperlink ref="C101:D101" location="Nay!G4" display="Resumen Pueblos Mágicos Nayarit" xr:uid="{00000000-0004-0000-0000-000063000000}"/>
    <hyperlink ref="C102:D102" location="Nay!H4" display="Resumen Nayarit" xr:uid="{00000000-0004-0000-0000-000064000000}"/>
    <hyperlink ref="C103" location="NL!D13" display="Bustamante" xr:uid="{00000000-0004-0000-0000-000065000000}"/>
    <hyperlink ref="C104" location="NL!E13" display="Linares" xr:uid="{00000000-0004-0000-0000-000066000000}"/>
    <hyperlink ref="C105" location="NL!F13" display="Santiago" xr:uid="{00000000-0004-0000-0000-000067000000}"/>
    <hyperlink ref="C106:D106" location="NL!G4" display="Resumen Pueblos Mágicos Nuevo León" xr:uid="{00000000-0004-0000-0000-000068000000}"/>
    <hyperlink ref="C107:D107" location="NL!H4" display="Resumen Nuevo León" xr:uid="{00000000-0004-0000-0000-000069000000}"/>
    <hyperlink ref="C108" location="Oax!D13" display="Huautla de Jiménez" xr:uid="{00000000-0004-0000-0000-00006A000000}"/>
    <hyperlink ref="C109" location="Oax!E13" display="Capulálpam de Méndez" xr:uid="{00000000-0004-0000-0000-00006B000000}"/>
    <hyperlink ref="C110" location="Oax!F13" display="San Pablo Villa de Mitla" xr:uid="{00000000-0004-0000-0000-00006C000000}"/>
    <hyperlink ref="C111" location="Oax!G13" display="San Pedro y San Pablo Teposcolula" xr:uid="{00000000-0004-0000-0000-00006D000000}"/>
    <hyperlink ref="C112" location="Oax!H13" display="Santa María Tonameca (Mazunte)" xr:uid="{00000000-0004-0000-0000-00006E000000}"/>
    <hyperlink ref="C113:D113" location="Oax!I4" display="Resumen Pueblos Mágicos Oaxaca" xr:uid="{00000000-0004-0000-0000-00006F000000}"/>
    <hyperlink ref="C114:D114" location="Oax!J4" display="Resumen Oaxaca" xr:uid="{00000000-0004-0000-0000-000070000000}"/>
    <hyperlink ref="C115" location="Pue!D13" display="Atlixco" xr:uid="{00000000-0004-0000-0000-000071000000}"/>
    <hyperlink ref="C116" location="Pue!E13" display="Cuetzalan del Progreso" xr:uid="{00000000-0004-0000-0000-000072000000}"/>
    <hyperlink ref="C117" location="Pue!F13" display="Chignahuapan" xr:uid="{00000000-0004-0000-0000-000073000000}"/>
    <hyperlink ref="C118" location="Pue!G13" display="Huauchinango" xr:uid="{00000000-0004-0000-0000-000074000000}"/>
    <hyperlink ref="C119" location="Pue!H13" display="Pahuatlán" xr:uid="{00000000-0004-0000-0000-000075000000}"/>
    <hyperlink ref="C120" location="Pue!I13" display="San Andrés Cholula" xr:uid="{00000000-0004-0000-0000-000076000000}"/>
    <hyperlink ref="C121" location="Pue!J13" display="San Pedro Cholula" xr:uid="{00000000-0004-0000-0000-000077000000}"/>
    <hyperlink ref="C122" location="Pue!K13" display="Tlatlauquitepec" xr:uid="{00000000-0004-0000-0000-000078000000}"/>
    <hyperlink ref="C123" location="Pue!L13" display="Xicotepec" xr:uid="{00000000-0004-0000-0000-000079000000}"/>
    <hyperlink ref="C124" location="Pue!M13" display="Zacatlán" xr:uid="{00000000-0004-0000-0000-00007A000000}"/>
    <hyperlink ref="C125:D125" location="Pue!N4" display="Resumen Pueblos Mágicos Puebla" xr:uid="{00000000-0004-0000-0000-00007B000000}"/>
    <hyperlink ref="C126:D126" location="Pue!O4" display="Resumen Puebla" xr:uid="{00000000-0004-0000-0000-00007C000000}"/>
    <hyperlink ref="C127" location="Qro!D13" display="Amealco de Bonfil" xr:uid="{00000000-0004-0000-0000-00007D000000}"/>
    <hyperlink ref="C128" location="Qro!E13" display="Cadereyta de Montes" xr:uid="{00000000-0004-0000-0000-00007E000000}"/>
    <hyperlink ref="C129" location="Qro!F13" display="Ezequiel Montes (Bernal)" xr:uid="{00000000-0004-0000-0000-00007F000000}"/>
    <hyperlink ref="C130" location="Qro!G13" display="Jalpan de Serra" xr:uid="{00000000-0004-0000-0000-000080000000}"/>
    <hyperlink ref="C131" location="Qro!H13" display="San Joaquín" xr:uid="{00000000-0004-0000-0000-000081000000}"/>
    <hyperlink ref="C132" location="Qro!I13" display="Tequisquiapan" xr:uid="{00000000-0004-0000-0000-000082000000}"/>
    <hyperlink ref="C133:D133" location="Qro!J4" display="Resumen Pueblos Mágicos Querétaro" xr:uid="{00000000-0004-0000-0000-000083000000}"/>
    <hyperlink ref="C134:D134" location="Qro!K4" display="Resumen Querétaro" xr:uid="{00000000-0004-0000-0000-000084000000}"/>
    <hyperlink ref="C135" location="QRoo!D13" display="Isla Mujeres" xr:uid="{00000000-0004-0000-0000-000085000000}"/>
    <hyperlink ref="C136" location="QRoo!E13" display="Tulum" xr:uid="{00000000-0004-0000-0000-000086000000}"/>
    <hyperlink ref="C137" location="QRoo!F13" display="Bacalar" xr:uid="{00000000-0004-0000-0000-000087000000}"/>
    <hyperlink ref="C138:D138" location="QRoo!G4" display="Resumen Pueblos Mágicos Quintana Roo" xr:uid="{00000000-0004-0000-0000-000088000000}"/>
    <hyperlink ref="C139:D139" location="QRoo!H4" display="Resumen Quintana Roo" xr:uid="{00000000-0004-0000-0000-000089000000}"/>
    <hyperlink ref="C140" location="SLP!D13" display="Aquismón" xr:uid="{00000000-0004-0000-0000-00008A000000}"/>
    <hyperlink ref="C141" location="SLP!E13" display="Catorce" xr:uid="{00000000-0004-0000-0000-00008B000000}"/>
    <hyperlink ref="C142" location="SLP!F13" display="Xilitla" xr:uid="{00000000-0004-0000-0000-00008C000000}"/>
    <hyperlink ref="C143:D143" location="SLP!G4" display="Resumen Pueblos Mágicos San Luis Potosí" xr:uid="{00000000-0004-0000-0000-00008D000000}"/>
    <hyperlink ref="C144:D144" location="SLP!H4" display="Resumen San Luis Potosí" xr:uid="{00000000-0004-0000-0000-00008E000000}"/>
    <hyperlink ref="C145" location="Sin!D13" display="Cosalá" xr:uid="{00000000-0004-0000-0000-00008F000000}"/>
    <hyperlink ref="C146" location="Sin!E13" display="El Fuerte" xr:uid="{00000000-0004-0000-0000-000090000000}"/>
    <hyperlink ref="C147" location="Sin!F13" display="Mocorito" xr:uid="{00000000-0004-0000-0000-000091000000}"/>
    <hyperlink ref="C148" location="Sin!G13" display="Rosario" xr:uid="{00000000-0004-0000-0000-000092000000}"/>
    <hyperlink ref="C149:D149" location="Sin!H4" display="Resumen Pueblos Mágicos Sinaloa" xr:uid="{00000000-0004-0000-0000-000093000000}"/>
    <hyperlink ref="C150:D150" location="Sin!I4" display="Resumen Sinaloa" xr:uid="{00000000-0004-0000-0000-000094000000}"/>
    <hyperlink ref="C151" location="Son!D13" display="Alamos" xr:uid="{00000000-0004-0000-0000-000095000000}"/>
    <hyperlink ref="C152" location="Son!E13" display="Magdalena" xr:uid="{00000000-0004-0000-0000-000096000000}"/>
    <hyperlink ref="C153:D153" location="Son!F4" display="Resumen Pueblos Mágicos Sonora" xr:uid="{00000000-0004-0000-0000-000097000000}"/>
    <hyperlink ref="C154:D154" location="Son!G4" display="Resumen Sonora" xr:uid="{00000000-0004-0000-0000-000098000000}"/>
    <hyperlink ref="C155" location="Tab!D13" display="Tacotalpa (Tapijulapa)" xr:uid="{00000000-0004-0000-0000-000099000000}"/>
    <hyperlink ref="C156:D156" location="Tab!E4" display="Resumen Tabasco" xr:uid="{00000000-0004-0000-0000-00009A000000}"/>
    <hyperlink ref="C157" location="Tam!D13" display="Mier" xr:uid="{00000000-0004-0000-0000-00009B000000}"/>
    <hyperlink ref="C158" location="Tam!E13" display="Tula" xr:uid="{00000000-0004-0000-0000-00009C000000}"/>
    <hyperlink ref="C159:D159" location="Tam!F4" display="Resumen Pueblos Mágicos Tamaulipas" xr:uid="{00000000-0004-0000-0000-00009D000000}"/>
    <hyperlink ref="C160:D160" location="Tam!G4" display="Resumen Tamaulipas" xr:uid="{00000000-0004-0000-0000-00009E000000}"/>
    <hyperlink ref="C161" location="Tlax!D13" display="Huamantla" xr:uid="{00000000-0004-0000-0000-00009F000000}"/>
    <hyperlink ref="C162" location="Tlax!E13" display="Tlaxco" xr:uid="{00000000-0004-0000-0000-0000A0000000}"/>
    <hyperlink ref="C163:D163" location="Tlax!F4" display="Resumen Pueblos Mágicos Tlaxcala" xr:uid="{00000000-0004-0000-0000-0000A1000000}"/>
    <hyperlink ref="C164:D164" location="Tlax!G4" display="Resumen Tlaxcala" xr:uid="{00000000-0004-0000-0000-0000A2000000}"/>
    <hyperlink ref="C165" location="Ver!D13" display="Coatepec" xr:uid="{00000000-0004-0000-0000-0000A3000000}"/>
    <hyperlink ref="C166" location="Ver!E13" display="Coscomatepec" xr:uid="{00000000-0004-0000-0000-0000A4000000}"/>
    <hyperlink ref="C167" location="Ver!F13" display="Xico" xr:uid="{00000000-0004-0000-0000-0000A5000000}"/>
    <hyperlink ref="C168" location="Ver!G13" display="Orizaba" xr:uid="{00000000-0004-0000-0000-0000A6000000}"/>
    <hyperlink ref="C169" location="Ver!H13" display="Papantla" xr:uid="{00000000-0004-0000-0000-0000A7000000}"/>
    <hyperlink ref="C170" location="Ver!I13" display="Zozocolco de Hidalgo" xr:uid="{00000000-0004-0000-0000-0000A8000000}"/>
    <hyperlink ref="C171:D171" location="Ver!J4" display="Resumen Pueblos Mágicos Veracruz" xr:uid="{00000000-0004-0000-0000-0000A9000000}"/>
    <hyperlink ref="C172:D172" location="Ver!K4" display="Resumen Veracruz" xr:uid="{00000000-0004-0000-0000-0000AA000000}"/>
    <hyperlink ref="C173" location="Yuc!D13" display="Izamal" xr:uid="{00000000-0004-0000-0000-0000AB000000}"/>
    <hyperlink ref="C174" location="Yuc!E13" display="Valladolid" xr:uid="{00000000-0004-0000-0000-0000AC000000}"/>
    <hyperlink ref="C175:D175" location="Yuc!F4" display="Resumen Pueblos Mágicos Yucatán" xr:uid="{00000000-0004-0000-0000-0000AD000000}"/>
    <hyperlink ref="C176:D176" location="Yuc!G4" display="Resumen Yucatán" xr:uid="{00000000-0004-0000-0000-0000AE000000}"/>
    <hyperlink ref="C177" location="Zac!D13" display="Guadalupe" xr:uid="{00000000-0004-0000-0000-0000AF000000}"/>
    <hyperlink ref="C178" location="Zac!E13" display="Jerez" xr:uid="{00000000-0004-0000-0000-0000B0000000}"/>
    <hyperlink ref="C179" location="Zac!F13" display="Nochistlán de Mejía" xr:uid="{00000000-0004-0000-0000-0000B1000000}"/>
    <hyperlink ref="C180" location="Zac!G13" display="Pinos" xr:uid="{00000000-0004-0000-0000-0000B2000000}"/>
    <hyperlink ref="C181" location="Zac!H13" display="Sombrerete" xr:uid="{00000000-0004-0000-0000-0000B3000000}"/>
    <hyperlink ref="C182" location="Zac!I13" display="Teúl de González Ortega" xr:uid="{00000000-0004-0000-0000-0000B4000000}"/>
    <hyperlink ref="C183:D183" location="Zac!J4" display="Resumen Pueblos Mágicos Zacatecas" xr:uid="{00000000-0004-0000-0000-0000B5000000}"/>
    <hyperlink ref="C184:D184" location="Zac!K4" display="Resumen Zacatecas" xr:uid="{00000000-0004-0000-0000-0000B6000000}"/>
    <hyperlink ref="C185:D185" location="Nac!D4" display="Resumen Pueblos Mágicos Nacional" xr:uid="{00000000-0004-0000-0000-0000B7000000}"/>
    <hyperlink ref="C186:D186" location="Nac!E4" display="Resumen General Nacional" xr:uid="{00000000-0004-0000-0000-0000B8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0.39997558519241921"/>
  </sheetPr>
  <dimension ref="A2:G230"/>
  <sheetViews>
    <sheetView workbookViewId="0">
      <pane xSplit="3" ySplit="13" topLeftCell="D14" activePane="bottomRight" state="frozen"/>
      <selection pane="topRight" activeCell="D1" sqref="D1"/>
      <selection pane="bottomLeft" activeCell="A14" sqref="A14"/>
      <selection pane="bottomRigh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609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1">
        <v>23</v>
      </c>
      <c r="E5" s="423">
        <v>24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49" t="s">
        <v>246</v>
      </c>
      <c r="E6" s="424" t="s">
        <v>246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49" t="s">
        <v>247</v>
      </c>
      <c r="E7" s="424" t="s">
        <v>247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49" t="s">
        <v>234</v>
      </c>
      <c r="E8" s="424" t="s">
        <v>234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49" t="s">
        <v>256</v>
      </c>
      <c r="E9" s="424" t="s">
        <v>256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49"/>
      <c r="E10" s="424"/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49"/>
      <c r="E11" s="424"/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442" t="s">
        <v>257</v>
      </c>
      <c r="E12" s="425" t="s">
        <v>258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259</v>
      </c>
      <c r="E13" s="122" t="s">
        <v>260</v>
      </c>
      <c r="F13" s="352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209"/>
      <c r="E14" s="443"/>
      <c r="F14" s="362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28634</v>
      </c>
      <c r="E15" s="79">
        <v>20870</v>
      </c>
      <c r="F15" s="382">
        <f>SUM(D15:E15)</f>
        <v>49504</v>
      </c>
      <c r="G15" s="382">
        <v>1675560</v>
      </c>
    </row>
    <row r="16" spans="1:7" x14ac:dyDescent="0.2">
      <c r="A16" s="346">
        <v>12</v>
      </c>
      <c r="B16" s="553"/>
      <c r="C16" s="365" t="s">
        <v>164</v>
      </c>
      <c r="D16" s="207">
        <v>32198</v>
      </c>
      <c r="E16" s="80">
        <v>17809</v>
      </c>
      <c r="F16" s="444">
        <f>SUM(D16:E16)</f>
        <v>50007</v>
      </c>
      <c r="G16" s="444">
        <v>1769414</v>
      </c>
    </row>
    <row r="17" spans="1:7" ht="12.75" thickBot="1" x14ac:dyDescent="0.25">
      <c r="A17" s="359">
        <v>13</v>
      </c>
      <c r="B17" s="554"/>
      <c r="C17" s="361" t="s">
        <v>10</v>
      </c>
      <c r="D17" s="210">
        <v>0.1244674163581756</v>
      </c>
      <c r="E17" s="211">
        <f>(E16/E15)-1</f>
        <v>-0.14666986104456159</v>
      </c>
      <c r="F17" s="210">
        <f>(F16/F15)-1</f>
        <v>1.016079508726575E-2</v>
      </c>
      <c r="G17" s="210">
        <f>(G16/G15)-1</f>
        <v>5.6013511900498969E-2</v>
      </c>
    </row>
    <row r="18" spans="1:7" ht="14.25" x14ac:dyDescent="0.2">
      <c r="A18" s="369">
        <v>14</v>
      </c>
      <c r="B18" s="552" t="s">
        <v>168</v>
      </c>
      <c r="C18" s="370" t="s">
        <v>530</v>
      </c>
      <c r="D18" s="271">
        <v>7745</v>
      </c>
      <c r="E18" s="82">
        <v>1186</v>
      </c>
      <c r="F18" s="371">
        <f>SUM(D18:E18)</f>
        <v>8931</v>
      </c>
      <c r="G18" s="371">
        <v>73677</v>
      </c>
    </row>
    <row r="19" spans="1:7" ht="12.75" thickBot="1" x14ac:dyDescent="0.25">
      <c r="A19" s="359">
        <v>15</v>
      </c>
      <c r="B19" s="557"/>
      <c r="C19" s="361" t="s">
        <v>11</v>
      </c>
      <c r="D19" s="59"/>
      <c r="E19" s="83"/>
      <c r="F19" s="373"/>
      <c r="G19" s="373"/>
    </row>
    <row r="20" spans="1:7" x14ac:dyDescent="0.2">
      <c r="A20" s="346">
        <v>16</v>
      </c>
      <c r="B20" s="558" t="s">
        <v>175</v>
      </c>
      <c r="C20" s="363" t="s">
        <v>12</v>
      </c>
      <c r="D20" s="112">
        <v>269</v>
      </c>
      <c r="E20" s="79">
        <v>68</v>
      </c>
      <c r="F20" s="382">
        <f>SUM(D20:E20)</f>
        <v>337</v>
      </c>
      <c r="G20" s="382">
        <v>10627</v>
      </c>
    </row>
    <row r="21" spans="1:7" x14ac:dyDescent="0.2">
      <c r="A21" s="346">
        <v>17</v>
      </c>
      <c r="B21" s="553"/>
      <c r="C21" s="348" t="s">
        <v>176</v>
      </c>
      <c r="D21" s="232">
        <v>5623</v>
      </c>
      <c r="E21" s="84">
        <v>5302</v>
      </c>
      <c r="F21" s="399">
        <f>SUM(D21:E21)</f>
        <v>10925</v>
      </c>
      <c r="G21" s="399"/>
    </row>
    <row r="22" spans="1:7" ht="12.75" thickBot="1" x14ac:dyDescent="0.25">
      <c r="A22" s="359">
        <v>18</v>
      </c>
      <c r="B22" s="554"/>
      <c r="C22" s="361" t="s">
        <v>14</v>
      </c>
      <c r="D22" s="244">
        <v>0.17463817628424125</v>
      </c>
      <c r="E22" s="81">
        <v>0.29771463866584313</v>
      </c>
      <c r="F22" s="210">
        <f>F21/F16</f>
        <v>0.21846941428200051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61.642789941799997</v>
      </c>
      <c r="E23" s="85">
        <v>64.626150470200002</v>
      </c>
      <c r="F23" s="69">
        <f>(F25/$F$15)*100</f>
        <v>62.899967679379444</v>
      </c>
      <c r="G23" s="69">
        <v>51.574162166900003</v>
      </c>
    </row>
    <row r="24" spans="1:7" x14ac:dyDescent="0.2">
      <c r="A24" s="346">
        <v>20</v>
      </c>
      <c r="B24" s="553"/>
      <c r="C24" s="376" t="s">
        <v>170</v>
      </c>
      <c r="D24" s="111">
        <v>40.504514324500001</v>
      </c>
      <c r="E24" s="86">
        <v>50.000405714199999</v>
      </c>
      <c r="F24" s="67">
        <f>(F26/$F$16)*100</f>
        <v>43.887855700201975</v>
      </c>
      <c r="G24" s="67">
        <v>39.278405574700002</v>
      </c>
    </row>
    <row r="25" spans="1:7" x14ac:dyDescent="0.2">
      <c r="A25" s="346">
        <v>21</v>
      </c>
      <c r="B25" s="553"/>
      <c r="C25" s="363" t="s">
        <v>171</v>
      </c>
      <c r="D25" s="112">
        <v>17651</v>
      </c>
      <c r="E25" s="79">
        <v>13487</v>
      </c>
      <c r="F25" s="382">
        <f>SUM(D25:E25)</f>
        <v>31138</v>
      </c>
      <c r="G25" s="382">
        <v>864156</v>
      </c>
    </row>
    <row r="26" spans="1:7" x14ac:dyDescent="0.2">
      <c r="A26" s="346">
        <v>22</v>
      </c>
      <c r="B26" s="553"/>
      <c r="C26" s="376" t="s">
        <v>172</v>
      </c>
      <c r="D26" s="103">
        <v>13042</v>
      </c>
      <c r="E26" s="87">
        <v>8905</v>
      </c>
      <c r="F26" s="395">
        <f>SUM(D26:E26)</f>
        <v>21947</v>
      </c>
      <c r="G26" s="395">
        <v>694998</v>
      </c>
    </row>
    <row r="27" spans="1:7" x14ac:dyDescent="0.2">
      <c r="A27" s="346">
        <v>23</v>
      </c>
      <c r="B27" s="553"/>
      <c r="C27" s="378" t="s">
        <v>173</v>
      </c>
      <c r="D27" s="55">
        <v>2.4254896666999999</v>
      </c>
      <c r="E27" s="88">
        <v>2.2577997595000001</v>
      </c>
      <c r="F27" s="66">
        <f>((D27*D25)+(E27*E25))/F25</f>
        <v>2.3528570705664524</v>
      </c>
      <c r="G27" s="66">
        <v>2.2541895671000001</v>
      </c>
    </row>
    <row r="28" spans="1:7" ht="12.75" thickBot="1" x14ac:dyDescent="0.25">
      <c r="A28" s="359">
        <v>24</v>
      </c>
      <c r="B28" s="554"/>
      <c r="C28" s="361" t="s">
        <v>174</v>
      </c>
      <c r="D28" s="59">
        <v>1.8060663100000001</v>
      </c>
      <c r="E28" s="83">
        <v>1.6067148569</v>
      </c>
      <c r="F28" s="373">
        <f>((D28*D26)+(E28*E26))/F26</f>
        <v>1.7251794147589419</v>
      </c>
      <c r="G28" s="373">
        <v>1.8003900594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13.8179319635</v>
      </c>
      <c r="E29" s="85">
        <v>13.955801484</v>
      </c>
      <c r="F29" s="69">
        <f>(F31/$F$15)*100</f>
        <v>13.877666451195864</v>
      </c>
      <c r="G29" s="69">
        <v>10.4744210678</v>
      </c>
    </row>
    <row r="30" spans="1:7" x14ac:dyDescent="0.2">
      <c r="A30" s="346">
        <v>26</v>
      </c>
      <c r="B30" s="347"/>
      <c r="C30" s="376" t="s">
        <v>170</v>
      </c>
      <c r="D30" s="111">
        <v>1.323511251</v>
      </c>
      <c r="E30" s="86">
        <v>1.6020479645000001</v>
      </c>
      <c r="F30" s="67">
        <f>(F32/$F$16)*100</f>
        <v>1.4218009478672986</v>
      </c>
      <c r="G30" s="67">
        <v>3.266051209</v>
      </c>
    </row>
    <row r="31" spans="1:7" x14ac:dyDescent="0.2">
      <c r="A31" s="346">
        <v>27</v>
      </c>
      <c r="B31" s="347"/>
      <c r="C31" s="363" t="s">
        <v>171</v>
      </c>
      <c r="D31" s="112">
        <v>3957</v>
      </c>
      <c r="E31" s="79">
        <v>2913</v>
      </c>
      <c r="F31" s="382">
        <f>SUM(D31:E31)</f>
        <v>6870</v>
      </c>
      <c r="G31" s="382">
        <v>175505</v>
      </c>
    </row>
    <row r="32" spans="1:7" x14ac:dyDescent="0.2">
      <c r="A32" s="346">
        <v>28</v>
      </c>
      <c r="B32" s="347"/>
      <c r="C32" s="376" t="s">
        <v>172</v>
      </c>
      <c r="D32" s="103">
        <v>426</v>
      </c>
      <c r="E32" s="87">
        <v>285</v>
      </c>
      <c r="F32" s="395">
        <f>SUM(D32:E32)</f>
        <v>711</v>
      </c>
      <c r="G32" s="395">
        <v>57790</v>
      </c>
    </row>
    <row r="33" spans="1:7" x14ac:dyDescent="0.2">
      <c r="A33" s="346">
        <v>29</v>
      </c>
      <c r="B33" s="347"/>
      <c r="C33" s="378" t="s">
        <v>173</v>
      </c>
      <c r="D33" s="55">
        <v>3.4746287266999998</v>
      </c>
      <c r="E33" s="88">
        <v>3.4859449512</v>
      </c>
      <c r="F33" s="66">
        <f>((D33*D31)+(E33*E31))/F31</f>
        <v>3.4794270035513102</v>
      </c>
      <c r="G33" s="66">
        <v>3.6605471622999999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3.4074352961000001</v>
      </c>
      <c r="E34" s="83">
        <v>3.3145138017</v>
      </c>
      <c r="F34" s="373">
        <f>((D34*D32)+(E34*E32))/F32</f>
        <v>3.3701882835767933</v>
      </c>
      <c r="G34" s="373">
        <v>3.8642066334999998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47.824857978300003</v>
      </c>
      <c r="E35" s="85">
        <v>50.670348986100002</v>
      </c>
      <c r="F35" s="69">
        <f>(F37/$F$15)*100</f>
        <v>49.024321266968322</v>
      </c>
      <c r="G35" s="69">
        <v>41.099741099100001</v>
      </c>
    </row>
    <row r="36" spans="1:7" x14ac:dyDescent="0.2">
      <c r="A36" s="346">
        <v>32</v>
      </c>
      <c r="B36" s="347"/>
      <c r="C36" s="376" t="s">
        <v>170</v>
      </c>
      <c r="D36" s="111">
        <v>39.181003073600003</v>
      </c>
      <c r="E36" s="86">
        <v>48.398357749699997</v>
      </c>
      <c r="F36" s="67">
        <f>(F38/$F$16)*100</f>
        <v>42.462055312256282</v>
      </c>
      <c r="G36" s="67">
        <v>36.012354365699998</v>
      </c>
    </row>
    <row r="37" spans="1:7" x14ac:dyDescent="0.2">
      <c r="A37" s="346">
        <v>33</v>
      </c>
      <c r="B37" s="347"/>
      <c r="C37" s="363" t="s">
        <v>171</v>
      </c>
      <c r="D37" s="112">
        <v>13694</v>
      </c>
      <c r="E37" s="79">
        <v>10575</v>
      </c>
      <c r="F37" s="382">
        <f>SUM(D37:E37)</f>
        <v>24269</v>
      </c>
      <c r="G37" s="382">
        <v>688651</v>
      </c>
    </row>
    <row r="38" spans="1:7" x14ac:dyDescent="0.2">
      <c r="A38" s="346">
        <v>34</v>
      </c>
      <c r="B38" s="347"/>
      <c r="C38" s="376" t="s">
        <v>172</v>
      </c>
      <c r="D38" s="103">
        <v>12615</v>
      </c>
      <c r="E38" s="87">
        <v>8619</v>
      </c>
      <c r="F38" s="395">
        <f>SUM(D38:E38)</f>
        <v>21234</v>
      </c>
      <c r="G38" s="395">
        <v>637208</v>
      </c>
    </row>
    <row r="39" spans="1:7" x14ac:dyDescent="0.2">
      <c r="A39" s="346">
        <v>35</v>
      </c>
      <c r="B39" s="347"/>
      <c r="C39" s="378" t="s">
        <v>173</v>
      </c>
      <c r="D39" s="55">
        <v>2.1219863320000001</v>
      </c>
      <c r="E39" s="88">
        <v>1.9192767158999999</v>
      </c>
      <c r="F39" s="66">
        <f>((D39*D37)+(E39*E37))/F37</f>
        <v>2.03365742721375</v>
      </c>
      <c r="G39" s="66">
        <v>1.8957661696999999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1.7519649463</v>
      </c>
      <c r="E40" s="83">
        <v>1.5502524913</v>
      </c>
      <c r="F40" s="373">
        <f>((D40*D38)+(E40*E38))/F38</f>
        <v>1.6700887265747952</v>
      </c>
      <c r="G40" s="373">
        <v>1.6132174363</v>
      </c>
    </row>
    <row r="41" spans="1:7" x14ac:dyDescent="0.2">
      <c r="A41" s="346">
        <v>37</v>
      </c>
      <c r="B41" s="552" t="s">
        <v>18</v>
      </c>
      <c r="C41" s="363" t="s">
        <v>169</v>
      </c>
      <c r="D41" s="113">
        <v>24.184673984</v>
      </c>
      <c r="E41" s="85">
        <v>24.559502139900001</v>
      </c>
      <c r="F41" s="69">
        <f>(F43/$F$15)*100</f>
        <v>24.343487394957982</v>
      </c>
      <c r="G41" s="69">
        <v>21.050241171500002</v>
      </c>
    </row>
    <row r="42" spans="1:7" x14ac:dyDescent="0.2">
      <c r="A42" s="346">
        <v>38</v>
      </c>
      <c r="B42" s="553"/>
      <c r="C42" s="376" t="s">
        <v>170</v>
      </c>
      <c r="D42" s="111">
        <v>36.203581529099999</v>
      </c>
      <c r="E42" s="86">
        <v>31.3942243712</v>
      </c>
      <c r="F42" s="67">
        <f>(F44/$F$16)*100</f>
        <v>34.491171236026958</v>
      </c>
      <c r="G42" s="67">
        <v>28.045710022800002</v>
      </c>
    </row>
    <row r="43" spans="1:7" x14ac:dyDescent="0.2">
      <c r="A43" s="346">
        <v>39</v>
      </c>
      <c r="B43" s="553"/>
      <c r="C43" s="363" t="s">
        <v>171</v>
      </c>
      <c r="D43" s="112">
        <v>6925</v>
      </c>
      <c r="E43" s="79">
        <v>5126</v>
      </c>
      <c r="F43" s="382">
        <f>SUM(D43:E43)</f>
        <v>12051</v>
      </c>
      <c r="G43" s="382">
        <v>352709</v>
      </c>
    </row>
    <row r="44" spans="1:7" x14ac:dyDescent="0.2">
      <c r="A44" s="346">
        <v>40</v>
      </c>
      <c r="B44" s="553"/>
      <c r="C44" s="376" t="s">
        <v>172</v>
      </c>
      <c r="D44" s="103">
        <v>11657</v>
      </c>
      <c r="E44" s="87">
        <v>5591</v>
      </c>
      <c r="F44" s="395">
        <f>SUM(D44:E44)</f>
        <v>17248</v>
      </c>
      <c r="G44" s="395">
        <v>496245</v>
      </c>
    </row>
    <row r="45" spans="1:7" x14ac:dyDescent="0.2">
      <c r="A45" s="346">
        <v>41</v>
      </c>
      <c r="B45" s="553"/>
      <c r="C45" s="378" t="s">
        <v>173</v>
      </c>
      <c r="D45" s="55">
        <v>2.0372256783</v>
      </c>
      <c r="E45" s="88">
        <v>1.9388817215</v>
      </c>
      <c r="F45" s="66">
        <f>((D45*D43)+(E45*E43))/F43</f>
        <v>1.9953942018617956</v>
      </c>
      <c r="G45" s="66">
        <v>1.8531998401000001</v>
      </c>
    </row>
    <row r="46" spans="1:7" ht="12.75" thickBot="1" x14ac:dyDescent="0.25">
      <c r="A46" s="359">
        <v>42</v>
      </c>
      <c r="B46" s="554"/>
      <c r="C46" s="361" t="s">
        <v>174</v>
      </c>
      <c r="D46" s="59">
        <v>1.8474157781</v>
      </c>
      <c r="E46" s="83">
        <v>1.5766535325</v>
      </c>
      <c r="F46" s="373">
        <f>((D46*D44)+(E46*E44))/F44</f>
        <v>1.7596472417392859</v>
      </c>
      <c r="G46" s="373">
        <v>1.6479790400000001</v>
      </c>
    </row>
    <row r="47" spans="1:7" x14ac:dyDescent="0.2">
      <c r="A47" s="346">
        <v>43</v>
      </c>
      <c r="B47" s="347" t="s">
        <v>19</v>
      </c>
      <c r="C47" s="363" t="s">
        <v>169</v>
      </c>
      <c r="D47" s="113">
        <v>6.0625574961000002</v>
      </c>
      <c r="E47" s="85">
        <v>3.4858404810999999</v>
      </c>
      <c r="F47" s="69">
        <f>(F49/$F$15)*100</f>
        <v>4.9753555268261147</v>
      </c>
      <c r="G47" s="69">
        <v>8.7570230320999993</v>
      </c>
    </row>
    <row r="48" spans="1:7" x14ac:dyDescent="0.2">
      <c r="A48" s="346">
        <v>44</v>
      </c>
      <c r="B48" s="347"/>
      <c r="C48" s="363" t="s">
        <v>170</v>
      </c>
      <c r="D48" s="113">
        <v>8.4637584825999994</v>
      </c>
      <c r="E48" s="85">
        <v>7.1572761413999997</v>
      </c>
      <c r="F48" s="69">
        <f>(F50/$F$16)*100</f>
        <v>7.9988801567780516</v>
      </c>
      <c r="G48" s="69">
        <v>10.144991423700001</v>
      </c>
    </row>
    <row r="49" spans="1:7" x14ac:dyDescent="0.2">
      <c r="A49" s="346">
        <v>45</v>
      </c>
      <c r="B49" s="347"/>
      <c r="C49" s="363" t="s">
        <v>171</v>
      </c>
      <c r="D49" s="112">
        <v>1736</v>
      </c>
      <c r="E49" s="79">
        <v>727</v>
      </c>
      <c r="F49" s="382">
        <f>SUM(D49:E49)</f>
        <v>2463</v>
      </c>
      <c r="G49" s="382">
        <v>146729</v>
      </c>
    </row>
    <row r="50" spans="1:7" ht="12.75" thickBot="1" x14ac:dyDescent="0.25">
      <c r="A50" s="359">
        <v>46</v>
      </c>
      <c r="B50" s="360"/>
      <c r="C50" s="361" t="s">
        <v>172</v>
      </c>
      <c r="D50" s="245">
        <v>2725</v>
      </c>
      <c r="E50" s="136">
        <v>1275</v>
      </c>
      <c r="F50" s="474">
        <f>SUM(D50:E50)</f>
        <v>4000</v>
      </c>
      <c r="G50" s="474">
        <v>179507</v>
      </c>
    </row>
    <row r="51" spans="1:7" x14ac:dyDescent="0.2">
      <c r="A51" s="346">
        <v>47</v>
      </c>
      <c r="B51" s="552" t="s">
        <v>20</v>
      </c>
      <c r="C51" s="363" t="s">
        <v>169</v>
      </c>
      <c r="D51" s="113">
        <v>8.1099785780999998</v>
      </c>
      <c r="E51" s="85">
        <v>7.3285069088999997</v>
      </c>
      <c r="F51" s="69">
        <f>(F53/$F$15)*100</f>
        <v>7.7791693600517133</v>
      </c>
      <c r="G51" s="69">
        <v>18.6185736296</v>
      </c>
    </row>
    <row r="52" spans="1:7" x14ac:dyDescent="0.2">
      <c r="A52" s="346">
        <v>48</v>
      </c>
      <c r="B52" s="553"/>
      <c r="C52" s="363" t="s">
        <v>170</v>
      </c>
      <c r="D52" s="113">
        <v>14.828145663800001</v>
      </c>
      <c r="E52" s="85">
        <v>11.4480937732</v>
      </c>
      <c r="F52" s="69">
        <f>(F54/$F$16)*100</f>
        <v>13.624092627032217</v>
      </c>
      <c r="G52" s="69">
        <v>22.530892978800001</v>
      </c>
    </row>
    <row r="53" spans="1:7" x14ac:dyDescent="0.2">
      <c r="A53" s="346">
        <v>49</v>
      </c>
      <c r="B53" s="553"/>
      <c r="C53" s="363" t="s">
        <v>171</v>
      </c>
      <c r="D53" s="112">
        <v>2322</v>
      </c>
      <c r="E53" s="79">
        <v>1529</v>
      </c>
      <c r="F53" s="382">
        <f>SUM(D53:E53)</f>
        <v>3851</v>
      </c>
      <c r="G53" s="382">
        <v>311965</v>
      </c>
    </row>
    <row r="54" spans="1:7" ht="12.75" thickBot="1" x14ac:dyDescent="0.25">
      <c r="A54" s="359">
        <v>50</v>
      </c>
      <c r="B54" s="554"/>
      <c r="C54" s="361" t="s">
        <v>172</v>
      </c>
      <c r="D54" s="245">
        <v>4774</v>
      </c>
      <c r="E54" s="136">
        <v>2039</v>
      </c>
      <c r="F54" s="474">
        <f>SUM(D54:E54)</f>
        <v>6813</v>
      </c>
      <c r="G54" s="474">
        <v>398665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26.067050890899999</v>
      </c>
      <c r="E55" s="85">
        <v>21.7443175095</v>
      </c>
      <c r="F55" s="69">
        <f>(F57/$F$15)*100</f>
        <v>24.244505494505493</v>
      </c>
      <c r="G55" s="69">
        <v>19.0052507937</v>
      </c>
    </row>
    <row r="56" spans="1:7" x14ac:dyDescent="0.2">
      <c r="A56" s="346">
        <v>52</v>
      </c>
      <c r="B56" s="553"/>
      <c r="C56" s="376" t="s">
        <v>170</v>
      </c>
      <c r="D56" s="111">
        <v>27.089875938799999</v>
      </c>
      <c r="E56" s="86">
        <v>18.2733379664</v>
      </c>
      <c r="F56" s="67">
        <f>(F58/$F$16)*100</f>
        <v>23.948647189393483</v>
      </c>
      <c r="G56" s="67">
        <v>15.925206918700001</v>
      </c>
    </row>
    <row r="57" spans="1:7" x14ac:dyDescent="0.2">
      <c r="A57" s="346">
        <v>53</v>
      </c>
      <c r="B57" s="553"/>
      <c r="C57" s="363" t="s">
        <v>171</v>
      </c>
      <c r="D57" s="112">
        <v>7464</v>
      </c>
      <c r="E57" s="79">
        <v>4538</v>
      </c>
      <c r="F57" s="382">
        <f>SUM(D57:E57)</f>
        <v>12002</v>
      </c>
      <c r="G57" s="382">
        <v>318444</v>
      </c>
    </row>
    <row r="58" spans="1:7" x14ac:dyDescent="0.2">
      <c r="A58" s="346">
        <v>54</v>
      </c>
      <c r="B58" s="553"/>
      <c r="C58" s="376" t="s">
        <v>172</v>
      </c>
      <c r="D58" s="103">
        <v>8722</v>
      </c>
      <c r="E58" s="87">
        <v>3254</v>
      </c>
      <c r="F58" s="395">
        <f>SUM(D58:E58)</f>
        <v>11976</v>
      </c>
      <c r="G58" s="395">
        <v>281783</v>
      </c>
    </row>
    <row r="59" spans="1:7" x14ac:dyDescent="0.2">
      <c r="A59" s="346">
        <v>55</v>
      </c>
      <c r="B59" s="553"/>
      <c r="C59" s="378" t="s">
        <v>173</v>
      </c>
      <c r="D59" s="55">
        <v>2.7576297089000001</v>
      </c>
      <c r="E59" s="88">
        <v>2.8535429050999999</v>
      </c>
      <c r="F59" s="66">
        <f>((D59*D57)+(E59*E57))/F57</f>
        <v>2.7938948384080486</v>
      </c>
      <c r="G59" s="66">
        <v>2.7578109666000001</v>
      </c>
    </row>
    <row r="60" spans="1:7" ht="12.75" thickBot="1" x14ac:dyDescent="0.25">
      <c r="A60" s="359">
        <v>56</v>
      </c>
      <c r="B60" s="554"/>
      <c r="C60" s="361" t="s">
        <v>174</v>
      </c>
      <c r="D60" s="59">
        <v>2.2730066360999999</v>
      </c>
      <c r="E60" s="83">
        <v>2.079427511</v>
      </c>
      <c r="F60" s="373">
        <f>((D60*D58)+(E60*E58))/F58</f>
        <v>2.2204092352086002</v>
      </c>
      <c r="G60" s="373">
        <v>2.2533442037999998</v>
      </c>
    </row>
    <row r="61" spans="1:7" x14ac:dyDescent="0.2">
      <c r="A61" s="346">
        <v>57</v>
      </c>
      <c r="B61" s="552" t="s">
        <v>22</v>
      </c>
      <c r="C61" s="363" t="s">
        <v>169</v>
      </c>
      <c r="D61" s="113">
        <v>34.929855486800001</v>
      </c>
      <c r="E61" s="85">
        <v>33.736485472299997</v>
      </c>
      <c r="F61" s="69">
        <f>(F63/$F$15)*100</f>
        <v>34.42752100840336</v>
      </c>
      <c r="G61" s="69">
        <v>27.472221198300002</v>
      </c>
    </row>
    <row r="62" spans="1:7" x14ac:dyDescent="0.2">
      <c r="A62" s="346">
        <v>58</v>
      </c>
      <c r="B62" s="553"/>
      <c r="C62" s="376" t="s">
        <v>170</v>
      </c>
      <c r="D62" s="111">
        <v>15.1082234673</v>
      </c>
      <c r="E62" s="86">
        <v>14.9601724729</v>
      </c>
      <c r="F62" s="67">
        <f>(F64/$F$16)*100</f>
        <v>15.055892175095487</v>
      </c>
      <c r="G62" s="67">
        <v>15.375364174</v>
      </c>
    </row>
    <row r="63" spans="1:7" x14ac:dyDescent="0.2">
      <c r="A63" s="346">
        <v>59</v>
      </c>
      <c r="B63" s="553"/>
      <c r="C63" s="363" t="s">
        <v>171</v>
      </c>
      <c r="D63" s="112">
        <v>10002</v>
      </c>
      <c r="E63" s="79">
        <v>7041</v>
      </c>
      <c r="F63" s="382">
        <f>SUM(D63:E63)</f>
        <v>17043</v>
      </c>
      <c r="G63" s="382">
        <v>460314</v>
      </c>
    </row>
    <row r="64" spans="1:7" x14ac:dyDescent="0.2">
      <c r="A64" s="346">
        <v>60</v>
      </c>
      <c r="B64" s="553"/>
      <c r="C64" s="376" t="s">
        <v>172</v>
      </c>
      <c r="D64" s="103">
        <v>4865</v>
      </c>
      <c r="E64" s="87">
        <v>2664</v>
      </c>
      <c r="F64" s="395">
        <f>SUM(D64:E64)</f>
        <v>7529</v>
      </c>
      <c r="G64" s="395">
        <v>272054</v>
      </c>
    </row>
    <row r="65" spans="1:7" x14ac:dyDescent="0.2">
      <c r="A65" s="346">
        <v>61</v>
      </c>
      <c r="B65" s="553"/>
      <c r="C65" s="378" t="s">
        <v>173</v>
      </c>
      <c r="D65" s="55">
        <v>2.9586595136999998</v>
      </c>
      <c r="E65" s="88">
        <v>2.8415109933</v>
      </c>
      <c r="F65" s="66">
        <f>((D65*D63)+(E65*E63))/F63</f>
        <v>2.9102617708063545</v>
      </c>
      <c r="G65" s="66">
        <v>2.7782214783999999</v>
      </c>
    </row>
    <row r="66" spans="1:7" ht="12.75" thickBot="1" x14ac:dyDescent="0.25">
      <c r="A66" s="359">
        <v>62</v>
      </c>
      <c r="B66" s="554"/>
      <c r="C66" s="361" t="s">
        <v>174</v>
      </c>
      <c r="D66" s="59">
        <v>2.7666986551999999</v>
      </c>
      <c r="E66" s="83">
        <v>2.3792043671999998</v>
      </c>
      <c r="F66" s="373">
        <f>((D66*D64)+(E66*E64))/F64</f>
        <v>2.629590834343047</v>
      </c>
      <c r="G66" s="373">
        <v>2.6013988023999999</v>
      </c>
    </row>
    <row r="67" spans="1:7" x14ac:dyDescent="0.2">
      <c r="A67" s="346">
        <v>63</v>
      </c>
      <c r="B67" s="552" t="s">
        <v>23</v>
      </c>
      <c r="C67" s="363" t="s">
        <v>169</v>
      </c>
      <c r="D67" s="113">
        <v>68.608875995199995</v>
      </c>
      <c r="E67" s="85">
        <v>80.770795143499996</v>
      </c>
      <c r="F67" s="69">
        <f>(F69/$F$15)*100</f>
        <v>73.73545572074984</v>
      </c>
      <c r="G67" s="69">
        <v>58.667381258699997</v>
      </c>
    </row>
    <row r="68" spans="1:7" x14ac:dyDescent="0.2">
      <c r="A68" s="346">
        <v>64</v>
      </c>
      <c r="B68" s="553"/>
      <c r="C68" s="376" t="s">
        <v>170</v>
      </c>
      <c r="D68" s="111">
        <v>54.510512208900003</v>
      </c>
      <c r="E68" s="86">
        <v>66.096532313799997</v>
      </c>
      <c r="F68" s="67">
        <f>(F70/$F$16)*100</f>
        <v>58.635790989261508</v>
      </c>
      <c r="G68" s="67">
        <v>50.542184846300003</v>
      </c>
    </row>
    <row r="69" spans="1:7" x14ac:dyDescent="0.2">
      <c r="A69" s="346">
        <v>65</v>
      </c>
      <c r="B69" s="553"/>
      <c r="C69" s="363" t="s">
        <v>171</v>
      </c>
      <c r="D69" s="112">
        <v>19645</v>
      </c>
      <c r="E69" s="79">
        <v>16857</v>
      </c>
      <c r="F69" s="382">
        <f>SUM(D69:E69)</f>
        <v>36502</v>
      </c>
      <c r="G69" s="382">
        <v>983007</v>
      </c>
    </row>
    <row r="70" spans="1:7" x14ac:dyDescent="0.2">
      <c r="A70" s="346">
        <v>66</v>
      </c>
      <c r="B70" s="553"/>
      <c r="C70" s="376" t="s">
        <v>172</v>
      </c>
      <c r="D70" s="103">
        <v>17551</v>
      </c>
      <c r="E70" s="87">
        <v>11771</v>
      </c>
      <c r="F70" s="395">
        <f>SUM(D70:E70)</f>
        <v>29322</v>
      </c>
      <c r="G70" s="395">
        <v>894300</v>
      </c>
    </row>
    <row r="71" spans="1:7" x14ac:dyDescent="0.2">
      <c r="A71" s="346">
        <v>67</v>
      </c>
      <c r="B71" s="553"/>
      <c r="C71" s="378" t="s">
        <v>173</v>
      </c>
      <c r="D71" s="55">
        <v>2.5238300336999999</v>
      </c>
      <c r="E71" s="88">
        <v>2.2298382821999998</v>
      </c>
      <c r="F71" s="66">
        <f>((D71*D69)+(E71*E69))/F69</f>
        <v>2.3880616112838173</v>
      </c>
      <c r="G71" s="66">
        <v>2.3141556425999998</v>
      </c>
    </row>
    <row r="72" spans="1:7" ht="12.75" thickBot="1" x14ac:dyDescent="0.25">
      <c r="A72" s="359">
        <v>68</v>
      </c>
      <c r="B72" s="554"/>
      <c r="C72" s="361" t="s">
        <v>174</v>
      </c>
      <c r="D72" s="59">
        <v>1.9942697732000001</v>
      </c>
      <c r="E72" s="83">
        <v>1.6427458824000001</v>
      </c>
      <c r="F72" s="373">
        <f>((D72*D70)+(E72*E70))/F70</f>
        <v>1.8531543063625813</v>
      </c>
      <c r="G72" s="373">
        <v>1.8934609138</v>
      </c>
    </row>
    <row r="73" spans="1:7" x14ac:dyDescent="0.2">
      <c r="A73" s="346">
        <v>69</v>
      </c>
      <c r="B73" s="552" t="s">
        <v>24</v>
      </c>
      <c r="C73" s="363" t="s">
        <v>169</v>
      </c>
      <c r="D73" s="113">
        <v>10.390658243900001</v>
      </c>
      <c r="E73" s="85">
        <v>11.0028612618</v>
      </c>
      <c r="F73" s="69">
        <f>(F75/$F$15)*100</f>
        <v>10.64762443438914</v>
      </c>
      <c r="G73" s="69">
        <v>11.343922454399999</v>
      </c>
    </row>
    <row r="74" spans="1:7" x14ac:dyDescent="0.2">
      <c r="A74" s="346">
        <v>70</v>
      </c>
      <c r="B74" s="553"/>
      <c r="C74" s="376" t="s">
        <v>170</v>
      </c>
      <c r="D74" s="111">
        <v>6.2403488158</v>
      </c>
      <c r="E74" s="86">
        <v>3.3068947649</v>
      </c>
      <c r="F74" s="67">
        <f>(F76/$F$16)*100</f>
        <v>5.1952726618273442</v>
      </c>
      <c r="G74" s="67">
        <v>5.6747003953000004</v>
      </c>
    </row>
    <row r="75" spans="1:7" x14ac:dyDescent="0.2">
      <c r="A75" s="346">
        <v>71</v>
      </c>
      <c r="B75" s="553"/>
      <c r="C75" s="363" t="s">
        <v>171</v>
      </c>
      <c r="D75" s="112">
        <v>2975</v>
      </c>
      <c r="E75" s="79">
        <v>2296</v>
      </c>
      <c r="F75" s="382">
        <f>SUM(D75:E75)</f>
        <v>5271</v>
      </c>
      <c r="G75" s="382">
        <v>190074</v>
      </c>
    </row>
    <row r="76" spans="1:7" x14ac:dyDescent="0.2">
      <c r="A76" s="346">
        <v>72</v>
      </c>
      <c r="B76" s="553"/>
      <c r="C76" s="376" t="s">
        <v>172</v>
      </c>
      <c r="D76" s="103">
        <v>2009</v>
      </c>
      <c r="E76" s="87">
        <v>589</v>
      </c>
      <c r="F76" s="395">
        <f>SUM(D76:E76)</f>
        <v>2598</v>
      </c>
      <c r="G76" s="395">
        <v>100409</v>
      </c>
    </row>
    <row r="77" spans="1:7" x14ac:dyDescent="0.2">
      <c r="A77" s="346">
        <v>73</v>
      </c>
      <c r="B77" s="553"/>
      <c r="C77" s="378" t="s">
        <v>173</v>
      </c>
      <c r="D77" s="55">
        <v>3.5324261177</v>
      </c>
      <c r="E77" s="88">
        <v>3.6794998886000001</v>
      </c>
      <c r="F77" s="66">
        <f>((D77*D75)+(E77*E75))/F75</f>
        <v>3.5964901241478087</v>
      </c>
      <c r="G77" s="66">
        <v>3.4477408175000002</v>
      </c>
    </row>
    <row r="78" spans="1:7" ht="12.75" thickBot="1" x14ac:dyDescent="0.25">
      <c r="A78" s="359">
        <v>74</v>
      </c>
      <c r="B78" s="554"/>
      <c r="C78" s="361" t="s">
        <v>174</v>
      </c>
      <c r="D78" s="59">
        <v>2.8296881310000002</v>
      </c>
      <c r="E78" s="83">
        <v>2.8893088650999998</v>
      </c>
      <c r="F78" s="373">
        <f>((D78*D76)+(E78*E76))/F76</f>
        <v>2.8432049179071979</v>
      </c>
      <c r="G78" s="373">
        <v>3.3154883973999998</v>
      </c>
    </row>
    <row r="79" spans="1:7" x14ac:dyDescent="0.2">
      <c r="A79" s="346">
        <v>75</v>
      </c>
      <c r="B79" s="552" t="s">
        <v>25</v>
      </c>
      <c r="C79" s="363" t="s">
        <v>169</v>
      </c>
      <c r="D79" s="113">
        <v>34.230527587099999</v>
      </c>
      <c r="E79" s="85">
        <v>19.4104776404</v>
      </c>
      <c r="F79" s="69">
        <f>(F81/$F$15)*100</f>
        <v>27.983597285067873</v>
      </c>
      <c r="G79" s="69">
        <v>18.5174729897</v>
      </c>
    </row>
    <row r="80" spans="1:7" x14ac:dyDescent="0.2">
      <c r="A80" s="346">
        <v>76</v>
      </c>
      <c r="B80" s="553"/>
      <c r="C80" s="376" t="s">
        <v>170</v>
      </c>
      <c r="D80" s="111">
        <v>18.552685844399999</v>
      </c>
      <c r="E80" s="86">
        <v>13.2599013487</v>
      </c>
      <c r="F80" s="67">
        <f>(F82/$F$16)*100</f>
        <v>16.667666526686265</v>
      </c>
      <c r="G80" s="67">
        <v>11.6280804673</v>
      </c>
    </row>
    <row r="81" spans="1:7" x14ac:dyDescent="0.2">
      <c r="A81" s="346">
        <v>77</v>
      </c>
      <c r="B81" s="553"/>
      <c r="C81" s="363" t="s">
        <v>171</v>
      </c>
      <c r="D81" s="112">
        <v>9802</v>
      </c>
      <c r="E81" s="79">
        <v>4051</v>
      </c>
      <c r="F81" s="382">
        <f>SUM(D81:E81)</f>
        <v>13853</v>
      </c>
      <c r="G81" s="382">
        <v>310271</v>
      </c>
    </row>
    <row r="82" spans="1:7" x14ac:dyDescent="0.2">
      <c r="A82" s="346">
        <v>78</v>
      </c>
      <c r="B82" s="553"/>
      <c r="C82" s="376" t="s">
        <v>172</v>
      </c>
      <c r="D82" s="103">
        <v>5974</v>
      </c>
      <c r="E82" s="87">
        <v>2361</v>
      </c>
      <c r="F82" s="395">
        <f>SUM(D82:E82)</f>
        <v>8335</v>
      </c>
      <c r="G82" s="395">
        <v>205749</v>
      </c>
    </row>
    <row r="83" spans="1:7" x14ac:dyDescent="0.2">
      <c r="A83" s="346">
        <v>79</v>
      </c>
      <c r="B83" s="553"/>
      <c r="C83" s="378" t="s">
        <v>173</v>
      </c>
      <c r="D83" s="55">
        <v>3.0276823273</v>
      </c>
      <c r="E83" s="88">
        <v>3.3411285354000002</v>
      </c>
      <c r="F83" s="66">
        <f>((D83*D81)+(E83*E81))/F81</f>
        <v>3.1193426600086624</v>
      </c>
      <c r="G83" s="66">
        <v>3.1523244994000001</v>
      </c>
    </row>
    <row r="84" spans="1:7" ht="12.75" thickBot="1" x14ac:dyDescent="0.25">
      <c r="A84" s="359">
        <v>80</v>
      </c>
      <c r="B84" s="554"/>
      <c r="C84" s="361" t="s">
        <v>174</v>
      </c>
      <c r="D84" s="59">
        <v>2.5244742753999998</v>
      </c>
      <c r="E84" s="83">
        <v>2.2219131705000001</v>
      </c>
      <c r="F84" s="373">
        <f>((D84*D82)+(E84*E82))/F82</f>
        <v>2.4387698040540013</v>
      </c>
      <c r="G84" s="373">
        <v>2.6667001248000002</v>
      </c>
    </row>
    <row r="85" spans="1:7" x14ac:dyDescent="0.2">
      <c r="A85" s="346">
        <v>81</v>
      </c>
      <c r="B85" s="552" t="s">
        <v>26</v>
      </c>
      <c r="C85" s="363" t="s">
        <v>169</v>
      </c>
      <c r="D85" s="113">
        <v>24.571750784500001</v>
      </c>
      <c r="E85" s="85">
        <v>26.853054934500001</v>
      </c>
      <c r="F85" s="69">
        <f>(F87/$F$15)*100</f>
        <v>25.53329023917259</v>
      </c>
      <c r="G85" s="69">
        <v>20.263160103899999</v>
      </c>
    </row>
    <row r="86" spans="1:7" x14ac:dyDescent="0.2">
      <c r="A86" s="346">
        <v>82</v>
      </c>
      <c r="B86" s="553"/>
      <c r="C86" s="376" t="s">
        <v>170</v>
      </c>
      <c r="D86" s="111">
        <v>18.5475791575</v>
      </c>
      <c r="E86" s="86">
        <v>13.9556538181</v>
      </c>
      <c r="F86" s="67">
        <f>(F88/$F$16)*100</f>
        <v>16.911632371467995</v>
      </c>
      <c r="G86" s="67">
        <v>17.7906822311</v>
      </c>
    </row>
    <row r="87" spans="1:7" x14ac:dyDescent="0.2">
      <c r="A87" s="346">
        <v>83</v>
      </c>
      <c r="B87" s="553"/>
      <c r="C87" s="363" t="s">
        <v>171</v>
      </c>
      <c r="D87" s="112">
        <v>7036</v>
      </c>
      <c r="E87" s="79">
        <v>5604</v>
      </c>
      <c r="F87" s="382">
        <f>SUM(D87:E87)</f>
        <v>12640</v>
      </c>
      <c r="G87" s="382">
        <v>339521</v>
      </c>
    </row>
    <row r="88" spans="1:7" x14ac:dyDescent="0.2">
      <c r="A88" s="346">
        <v>84</v>
      </c>
      <c r="B88" s="553"/>
      <c r="C88" s="376" t="s">
        <v>172</v>
      </c>
      <c r="D88" s="103">
        <v>5972</v>
      </c>
      <c r="E88" s="87">
        <v>2485</v>
      </c>
      <c r="F88" s="395">
        <f>SUM(D88:E88)</f>
        <v>8457</v>
      </c>
      <c r="G88" s="395">
        <v>314791</v>
      </c>
    </row>
    <row r="89" spans="1:7" x14ac:dyDescent="0.2">
      <c r="A89" s="346">
        <v>85</v>
      </c>
      <c r="B89" s="553"/>
      <c r="C89" s="378" t="s">
        <v>173</v>
      </c>
      <c r="D89" s="55">
        <v>3.1090988615000001</v>
      </c>
      <c r="E89" s="88">
        <v>3.1285113778000002</v>
      </c>
      <c r="F89" s="66">
        <f>((D89*D87)+(E89*E87))/F87</f>
        <v>3.117705486606424</v>
      </c>
      <c r="G89" s="66">
        <v>2.9627685322000001</v>
      </c>
    </row>
    <row r="90" spans="1:7" ht="12.75" thickBot="1" x14ac:dyDescent="0.25">
      <c r="A90" s="359">
        <v>86</v>
      </c>
      <c r="B90" s="554"/>
      <c r="C90" s="361" t="s">
        <v>174</v>
      </c>
      <c r="D90" s="59">
        <v>2.3155646362</v>
      </c>
      <c r="E90" s="83">
        <v>2.2340757247999998</v>
      </c>
      <c r="F90" s="373">
        <f>((D90*D88)+(E90*E88))/F88</f>
        <v>2.2916199814963223</v>
      </c>
      <c r="G90" s="373">
        <v>2.2285797994999998</v>
      </c>
    </row>
    <row r="91" spans="1:7" x14ac:dyDescent="0.2">
      <c r="A91" s="346">
        <v>87</v>
      </c>
      <c r="B91" s="552" t="s">
        <v>27</v>
      </c>
      <c r="C91" s="363" t="s">
        <v>169</v>
      </c>
      <c r="D91" s="113">
        <v>85.827463925700002</v>
      </c>
      <c r="E91" s="85">
        <v>89.185652610099993</v>
      </c>
      <c r="F91" s="69">
        <f>(F93/$F$15)*100</f>
        <v>87.243455074337433</v>
      </c>
      <c r="G91" s="69">
        <v>72.624403338400001</v>
      </c>
    </row>
    <row r="92" spans="1:7" x14ac:dyDescent="0.2">
      <c r="A92" s="346">
        <v>88</v>
      </c>
      <c r="B92" s="553"/>
      <c r="C92" s="376" t="s">
        <v>170</v>
      </c>
      <c r="D92" s="111">
        <v>76.7080958536</v>
      </c>
      <c r="E92" s="86">
        <v>81.394630085399996</v>
      </c>
      <c r="F92" s="67">
        <f>(F94/$F$16)*100</f>
        <v>78.377027216189731</v>
      </c>
      <c r="G92" s="67">
        <v>67.324115597499997</v>
      </c>
    </row>
    <row r="93" spans="1:7" x14ac:dyDescent="0.2">
      <c r="A93" s="346">
        <v>89</v>
      </c>
      <c r="B93" s="553"/>
      <c r="C93" s="363" t="s">
        <v>171</v>
      </c>
      <c r="D93" s="112">
        <v>24576</v>
      </c>
      <c r="E93" s="79">
        <v>18613</v>
      </c>
      <c r="F93" s="382">
        <f>SUM(D93:E93)</f>
        <v>43189</v>
      </c>
      <c r="G93" s="382">
        <v>1216865</v>
      </c>
    </row>
    <row r="94" spans="1:7" x14ac:dyDescent="0.2">
      <c r="A94" s="346">
        <v>90</v>
      </c>
      <c r="B94" s="553"/>
      <c r="C94" s="376" t="s">
        <v>172</v>
      </c>
      <c r="D94" s="103">
        <v>24698</v>
      </c>
      <c r="E94" s="87">
        <v>14496</v>
      </c>
      <c r="F94" s="395">
        <f>SUM(D94:E94)</f>
        <v>39194</v>
      </c>
      <c r="G94" s="395">
        <v>1191242</v>
      </c>
    </row>
    <row r="95" spans="1:7" x14ac:dyDescent="0.2">
      <c r="A95" s="346">
        <v>91</v>
      </c>
      <c r="B95" s="553"/>
      <c r="C95" s="378" t="s">
        <v>173</v>
      </c>
      <c r="D95" s="55">
        <v>2.3162599696999999</v>
      </c>
      <c r="E95" s="88">
        <v>2.1698332219999998</v>
      </c>
      <c r="F95" s="66">
        <f>((D95*D93)+(E95*E93))/F93</f>
        <v>2.2531549879930814</v>
      </c>
      <c r="G95" s="66">
        <v>2.1379784434000002</v>
      </c>
    </row>
    <row r="96" spans="1:7" ht="12.75" thickBot="1" x14ac:dyDescent="0.25">
      <c r="A96" s="359">
        <v>92</v>
      </c>
      <c r="B96" s="554"/>
      <c r="C96" s="361" t="s">
        <v>174</v>
      </c>
      <c r="D96" s="59">
        <v>1.8257424313999999</v>
      </c>
      <c r="E96" s="83">
        <v>1.5953447118999999</v>
      </c>
      <c r="F96" s="373">
        <f>((D96*D94)+(E96*E94))/F94</f>
        <v>1.7405292522942182</v>
      </c>
      <c r="G96" s="373">
        <v>1.7369142987999999</v>
      </c>
    </row>
    <row r="97" spans="1:7" x14ac:dyDescent="0.2">
      <c r="A97" s="346">
        <v>93</v>
      </c>
      <c r="B97" s="552" t="s">
        <v>28</v>
      </c>
      <c r="C97" s="363" t="s">
        <v>169</v>
      </c>
      <c r="D97" s="113">
        <v>36.175317279399998</v>
      </c>
      <c r="E97" s="85">
        <v>31.640814922600001</v>
      </c>
      <c r="F97" s="69">
        <f>(F99/$F$15)*100</f>
        <v>34.261877828054295</v>
      </c>
      <c r="G97" s="69">
        <v>23.6903169082</v>
      </c>
    </row>
    <row r="98" spans="1:7" x14ac:dyDescent="0.2">
      <c r="A98" s="346">
        <v>94</v>
      </c>
      <c r="B98" s="553"/>
      <c r="C98" s="376" t="s">
        <v>170</v>
      </c>
      <c r="D98" s="111">
        <v>16.726361970599999</v>
      </c>
      <c r="E98" s="86">
        <v>9.3082577133999997</v>
      </c>
      <c r="F98" s="67">
        <f>(F100/$F$16)*100</f>
        <v>14.086027956086147</v>
      </c>
      <c r="G98" s="67">
        <v>11.3099527245</v>
      </c>
    </row>
    <row r="99" spans="1:7" x14ac:dyDescent="0.2">
      <c r="A99" s="346">
        <v>95</v>
      </c>
      <c r="B99" s="553"/>
      <c r="C99" s="363" t="s">
        <v>171</v>
      </c>
      <c r="D99" s="112">
        <v>10358</v>
      </c>
      <c r="E99" s="79">
        <v>6603</v>
      </c>
      <c r="F99" s="382">
        <f>SUM(D99:E99)</f>
        <v>16961</v>
      </c>
      <c r="G99" s="382">
        <v>396945</v>
      </c>
    </row>
    <row r="100" spans="1:7" x14ac:dyDescent="0.2">
      <c r="A100" s="346">
        <v>96</v>
      </c>
      <c r="B100" s="553"/>
      <c r="C100" s="376" t="s">
        <v>172</v>
      </c>
      <c r="D100" s="103">
        <v>5386</v>
      </c>
      <c r="E100" s="87">
        <v>1658</v>
      </c>
      <c r="F100" s="395">
        <f>SUM(D100:E100)</f>
        <v>7044</v>
      </c>
      <c r="G100" s="395">
        <v>200120</v>
      </c>
    </row>
    <row r="101" spans="1:7" x14ac:dyDescent="0.2">
      <c r="A101" s="346">
        <v>97</v>
      </c>
      <c r="B101" s="553"/>
      <c r="C101" s="378" t="s">
        <v>173</v>
      </c>
      <c r="D101" s="55">
        <v>3.4190218095999998</v>
      </c>
      <c r="E101" s="88">
        <v>3.4327959358000002</v>
      </c>
      <c r="F101" s="66">
        <f>((D101*D99)+(E101*E99))/F99</f>
        <v>3.4243841440908085</v>
      </c>
      <c r="G101" s="66">
        <v>3.494242946</v>
      </c>
    </row>
    <row r="102" spans="1:7" ht="12.75" thickBot="1" x14ac:dyDescent="0.25">
      <c r="A102" s="359">
        <v>98</v>
      </c>
      <c r="B102" s="554"/>
      <c r="C102" s="361" t="s">
        <v>174</v>
      </c>
      <c r="D102" s="59">
        <v>3.2655822432999999</v>
      </c>
      <c r="E102" s="83">
        <v>3.1766205125</v>
      </c>
      <c r="F102" s="373">
        <f>((D102*D100)+(E102*E100))/F100</f>
        <v>3.2446426422684267</v>
      </c>
      <c r="G102" s="373">
        <v>3.4221942410000001</v>
      </c>
    </row>
    <row r="103" spans="1:7" x14ac:dyDescent="0.2">
      <c r="A103" s="346">
        <v>99</v>
      </c>
      <c r="B103" s="552" t="s">
        <v>29</v>
      </c>
      <c r="C103" s="363" t="s">
        <v>169</v>
      </c>
      <c r="D103" s="113">
        <v>67.705347437900002</v>
      </c>
      <c r="E103" s="85">
        <v>68.111990951199999</v>
      </c>
      <c r="F103" s="69">
        <f>(F105/$F$15)*100</f>
        <v>67.8773432449903</v>
      </c>
      <c r="G103" s="69">
        <v>60.331185198999997</v>
      </c>
    </row>
    <row r="104" spans="1:7" x14ac:dyDescent="0.2">
      <c r="A104" s="346">
        <v>100</v>
      </c>
      <c r="B104" s="553"/>
      <c r="C104" s="376" t="s">
        <v>170</v>
      </c>
      <c r="D104" s="111">
        <v>48.9682728071</v>
      </c>
      <c r="E104" s="86">
        <v>57.157681855600003</v>
      </c>
      <c r="F104" s="67">
        <f>(F106/$F$16)*100</f>
        <v>51.884736136940823</v>
      </c>
      <c r="G104" s="67">
        <v>49.423396998400001</v>
      </c>
    </row>
    <row r="105" spans="1:7" x14ac:dyDescent="0.2">
      <c r="A105" s="346">
        <v>101</v>
      </c>
      <c r="B105" s="553"/>
      <c r="C105" s="363" t="s">
        <v>171</v>
      </c>
      <c r="D105" s="112">
        <v>19387</v>
      </c>
      <c r="E105" s="79">
        <v>14215</v>
      </c>
      <c r="F105" s="382">
        <f>SUM(D105:E105)</f>
        <v>33602</v>
      </c>
      <c r="G105" s="382">
        <v>1010885</v>
      </c>
    </row>
    <row r="106" spans="1:7" x14ac:dyDescent="0.2">
      <c r="A106" s="346">
        <v>102</v>
      </c>
      <c r="B106" s="553"/>
      <c r="C106" s="376" t="s">
        <v>172</v>
      </c>
      <c r="D106" s="103">
        <v>15767</v>
      </c>
      <c r="E106" s="87">
        <v>10179</v>
      </c>
      <c r="F106" s="395">
        <f>SUM(D106:E106)</f>
        <v>25946</v>
      </c>
      <c r="G106" s="395">
        <v>874505</v>
      </c>
    </row>
    <row r="107" spans="1:7" x14ac:dyDescent="0.2">
      <c r="A107" s="346">
        <v>103</v>
      </c>
      <c r="B107" s="553"/>
      <c r="C107" s="378" t="s">
        <v>173</v>
      </c>
      <c r="D107" s="55">
        <v>2.2083318756999999</v>
      </c>
      <c r="E107" s="88">
        <v>2.1422828453</v>
      </c>
      <c r="F107" s="66">
        <f>((D107*D105)+(E107*E105))/F105</f>
        <v>2.1803904743805544</v>
      </c>
      <c r="G107" s="66">
        <v>1.9270100187000001</v>
      </c>
    </row>
    <row r="108" spans="1:7" ht="12.75" thickBot="1" x14ac:dyDescent="0.25">
      <c r="A108" s="359">
        <v>104</v>
      </c>
      <c r="B108" s="554"/>
      <c r="C108" s="361" t="s">
        <v>174</v>
      </c>
      <c r="D108" s="59">
        <v>1.4938754458000001</v>
      </c>
      <c r="E108" s="83">
        <v>1.4054909056</v>
      </c>
      <c r="F108" s="373">
        <f>((D108*D106)+(E108*E106))/F106</f>
        <v>1.4592008819097742</v>
      </c>
      <c r="G108" s="373">
        <v>1.4308359960000001</v>
      </c>
    </row>
    <row r="109" spans="1:7" x14ac:dyDescent="0.2">
      <c r="A109" s="346">
        <v>105</v>
      </c>
      <c r="B109" s="552" t="s">
        <v>30</v>
      </c>
      <c r="C109" s="363" t="s">
        <v>169</v>
      </c>
      <c r="D109" s="113">
        <v>25.563157173699999</v>
      </c>
      <c r="E109" s="85">
        <v>31.977658151</v>
      </c>
      <c r="F109" s="69">
        <f>(F111/$F$15)*100</f>
        <v>28.26842275371687</v>
      </c>
      <c r="G109" s="69">
        <v>23.358964604200001</v>
      </c>
    </row>
    <row r="110" spans="1:7" x14ac:dyDescent="0.2">
      <c r="A110" s="346">
        <v>106</v>
      </c>
      <c r="B110" s="553"/>
      <c r="C110" s="376" t="s">
        <v>170</v>
      </c>
      <c r="D110" s="111">
        <v>9.4092848768999993</v>
      </c>
      <c r="E110" s="86">
        <v>16.941175476800002</v>
      </c>
      <c r="F110" s="67">
        <f>(F112/$F$16)*100</f>
        <v>12.092307077009218</v>
      </c>
      <c r="G110" s="67">
        <v>13.6468832919</v>
      </c>
    </row>
    <row r="111" spans="1:7" x14ac:dyDescent="0.2">
      <c r="A111" s="346">
        <v>107</v>
      </c>
      <c r="B111" s="553"/>
      <c r="C111" s="363" t="s">
        <v>171</v>
      </c>
      <c r="D111" s="112">
        <v>7320</v>
      </c>
      <c r="E111" s="79">
        <v>6674</v>
      </c>
      <c r="F111" s="382">
        <f>SUM(D111:E111)</f>
        <v>13994</v>
      </c>
      <c r="G111" s="382">
        <v>391393</v>
      </c>
    </row>
    <row r="112" spans="1:7" x14ac:dyDescent="0.2">
      <c r="A112" s="346">
        <v>108</v>
      </c>
      <c r="B112" s="553"/>
      <c r="C112" s="376" t="s">
        <v>172</v>
      </c>
      <c r="D112" s="103">
        <v>3030</v>
      </c>
      <c r="E112" s="87">
        <v>3017</v>
      </c>
      <c r="F112" s="395">
        <f>SUM(D112:E112)</f>
        <v>6047</v>
      </c>
      <c r="G112" s="395">
        <v>241470</v>
      </c>
    </row>
    <row r="113" spans="1:7" x14ac:dyDescent="0.2">
      <c r="A113" s="346">
        <v>109</v>
      </c>
      <c r="B113" s="553"/>
      <c r="C113" s="378" t="s">
        <v>173</v>
      </c>
      <c r="D113" s="55">
        <v>2.5343228888999998</v>
      </c>
      <c r="E113" s="88">
        <v>2.3370133189</v>
      </c>
      <c r="F113" s="66">
        <f>((D113*D111)+(E113*E111))/F111</f>
        <v>2.4402222693359006</v>
      </c>
      <c r="G113" s="66">
        <v>2.3903272951000001</v>
      </c>
    </row>
    <row r="114" spans="1:7" ht="12.75" thickBot="1" x14ac:dyDescent="0.25">
      <c r="A114" s="359">
        <v>110</v>
      </c>
      <c r="B114" s="554"/>
      <c r="C114" s="361" t="s">
        <v>174</v>
      </c>
      <c r="D114" s="59">
        <v>1.5812158220999999</v>
      </c>
      <c r="E114" s="83">
        <v>1.4965421491999999</v>
      </c>
      <c r="F114" s="373">
        <f>((D114*D112)+(E114*E112))/F112</f>
        <v>1.5389700024970068</v>
      </c>
      <c r="G114" s="373">
        <v>1.8858865918000001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6.1590797999999998</v>
      </c>
      <c r="E115" s="137">
        <v>6.5985864999999997</v>
      </c>
      <c r="F115" s="397">
        <f>((D115*D15)+(E115*E15))/F15</f>
        <v>6.3443679550783774</v>
      </c>
      <c r="G115" s="397">
        <v>8.1</v>
      </c>
    </row>
    <row r="116" spans="1:7" x14ac:dyDescent="0.2">
      <c r="A116" s="346">
        <v>112</v>
      </c>
      <c r="B116" s="553"/>
      <c r="C116" s="363" t="s">
        <v>33</v>
      </c>
      <c r="D116" s="113">
        <v>10.523218</v>
      </c>
      <c r="E116" s="85">
        <v>11.629206999999999</v>
      </c>
      <c r="F116" s="69">
        <f>((D116*D15)+(E116*E15))/F15</f>
        <v>10.989483158977054</v>
      </c>
      <c r="G116" s="69">
        <v>12.4</v>
      </c>
    </row>
    <row r="117" spans="1:7" x14ac:dyDescent="0.2">
      <c r="A117" s="346">
        <v>113</v>
      </c>
      <c r="B117" s="553"/>
      <c r="C117" s="378" t="s">
        <v>34</v>
      </c>
      <c r="D117" s="55">
        <v>12665.209000000001</v>
      </c>
      <c r="E117" s="88">
        <v>7949.0389999999998</v>
      </c>
      <c r="F117" s="66">
        <f>((D117*D15)+(E117*E15))/F15</f>
        <v>10676.956173965742</v>
      </c>
      <c r="G117" s="66">
        <v>12973</v>
      </c>
    </row>
    <row r="118" spans="1:7" x14ac:dyDescent="0.2">
      <c r="A118" s="346">
        <v>114</v>
      </c>
      <c r="B118" s="553"/>
      <c r="C118" s="376" t="s">
        <v>35</v>
      </c>
      <c r="D118" s="111">
        <v>13736.011051294783</v>
      </c>
      <c r="E118" s="86">
        <v>8621.1042826986286</v>
      </c>
      <c r="F118" s="67">
        <f>((D118*D16)+(E118*E16))/F16</f>
        <v>11914.438578602381</v>
      </c>
      <c r="G118" s="67">
        <v>14069.824774975858</v>
      </c>
    </row>
    <row r="119" spans="1:7" x14ac:dyDescent="0.2">
      <c r="A119" s="346">
        <v>115</v>
      </c>
      <c r="B119" s="553"/>
      <c r="C119" s="363" t="s">
        <v>36</v>
      </c>
      <c r="D119" s="113">
        <v>14.322066</v>
      </c>
      <c r="E119" s="85">
        <v>15.870199</v>
      </c>
      <c r="F119" s="69">
        <f>((D119*D15)+(E119*E15))/F15</f>
        <v>14.974731152512929</v>
      </c>
      <c r="G119" s="69">
        <v>11.805999999999999</v>
      </c>
    </row>
    <row r="120" spans="1:7" x14ac:dyDescent="0.2">
      <c r="A120" s="346">
        <v>116</v>
      </c>
      <c r="B120" s="553"/>
      <c r="C120" s="348" t="s">
        <v>37</v>
      </c>
      <c r="D120" s="229">
        <v>0.53606993999999997</v>
      </c>
      <c r="E120" s="138">
        <v>0.58329702000000005</v>
      </c>
      <c r="F120" s="71">
        <f>((D120*D15)+(E120*E15))/F15</f>
        <v>0.55598003129767293</v>
      </c>
      <c r="G120" s="71">
        <v>0.61499999999999999</v>
      </c>
    </row>
    <row r="121" spans="1:7" x14ac:dyDescent="0.2">
      <c r="A121" s="346">
        <v>117</v>
      </c>
      <c r="B121" s="553"/>
      <c r="C121" s="348" t="s">
        <v>38</v>
      </c>
      <c r="D121" s="229">
        <v>0.69340504000000003</v>
      </c>
      <c r="E121" s="138">
        <v>0.62669076000000001</v>
      </c>
      <c r="F121" s="71">
        <f>((D121*D15)+(E121*E15))/F15</f>
        <v>0.66527949411279896</v>
      </c>
      <c r="G121" s="71">
        <v>0.73499999999999999</v>
      </c>
    </row>
    <row r="122" spans="1:7" x14ac:dyDescent="0.2">
      <c r="A122" s="346">
        <v>118</v>
      </c>
      <c r="B122" s="553"/>
      <c r="C122" s="376" t="s">
        <v>39</v>
      </c>
      <c r="D122" s="230">
        <v>0.84756529999999997</v>
      </c>
      <c r="E122" s="139">
        <v>0.82841355000000005</v>
      </c>
      <c r="F122" s="73">
        <f>((D122*D15)+(E122*E15))/F15</f>
        <v>0.83949126512403049</v>
      </c>
      <c r="G122" s="73">
        <v>0.83</v>
      </c>
    </row>
    <row r="123" spans="1:7" ht="12.75" thickBot="1" x14ac:dyDescent="0.25">
      <c r="A123" s="359">
        <v>119</v>
      </c>
      <c r="B123" s="554"/>
      <c r="C123" s="361" t="s">
        <v>40</v>
      </c>
      <c r="D123" s="246">
        <v>0.68044629999999995</v>
      </c>
      <c r="E123" s="140">
        <v>0.67152690000000004</v>
      </c>
      <c r="F123" s="445">
        <f>((D123*D15)+(E123*E15))/F15</f>
        <v>0.67668604066742077</v>
      </c>
      <c r="G123" s="75">
        <v>0.72099999999999997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10</v>
      </c>
      <c r="E124" s="97">
        <v>1</v>
      </c>
      <c r="F124" s="448">
        <f>SUM(D124:E124)</f>
        <v>11</v>
      </c>
      <c r="G124" s="382">
        <v>185</v>
      </c>
    </row>
    <row r="125" spans="1:7" x14ac:dyDescent="0.2">
      <c r="A125" s="346">
        <v>121</v>
      </c>
      <c r="B125" s="553"/>
      <c r="C125" s="348" t="s">
        <v>43</v>
      </c>
      <c r="D125" s="232"/>
      <c r="E125" s="76"/>
      <c r="F125" s="393">
        <f>SUM(D125:E125)</f>
        <v>0</v>
      </c>
      <c r="G125" s="399">
        <v>38</v>
      </c>
    </row>
    <row r="126" spans="1:7" x14ac:dyDescent="0.2">
      <c r="A126" s="346">
        <v>122</v>
      </c>
      <c r="B126" s="553"/>
      <c r="C126" s="348" t="s">
        <v>44</v>
      </c>
      <c r="D126" s="232">
        <v>1</v>
      </c>
      <c r="E126" s="76">
        <v>1</v>
      </c>
      <c r="F126" s="393">
        <f t="shared" ref="F126" si="0">SUM(D126:E126)</f>
        <v>2</v>
      </c>
      <c r="G126" s="399">
        <v>39</v>
      </c>
    </row>
    <row r="127" spans="1:7" x14ac:dyDescent="0.2">
      <c r="A127" s="346">
        <v>123</v>
      </c>
      <c r="B127" s="553"/>
      <c r="C127" s="348" t="s">
        <v>45</v>
      </c>
      <c r="D127" s="232"/>
      <c r="E127" s="76">
        <v>2</v>
      </c>
      <c r="F127" s="393">
        <f t="shared" ref="F127:F132" si="1">SUM(D127:E127)</f>
        <v>2</v>
      </c>
      <c r="G127" s="399">
        <v>5</v>
      </c>
    </row>
    <row r="128" spans="1:7" x14ac:dyDescent="0.2">
      <c r="A128" s="346">
        <v>124</v>
      </c>
      <c r="B128" s="553"/>
      <c r="C128" s="348" t="s">
        <v>46</v>
      </c>
      <c r="D128" s="232"/>
      <c r="E128" s="76"/>
      <c r="F128" s="393">
        <f t="shared" si="1"/>
        <v>0</v>
      </c>
      <c r="G128" s="399">
        <v>19</v>
      </c>
    </row>
    <row r="129" spans="1:7" ht="24.75" thickBot="1" x14ac:dyDescent="0.25">
      <c r="A129" s="346">
        <v>125</v>
      </c>
      <c r="B129" s="553"/>
      <c r="C129" s="376" t="s">
        <v>47</v>
      </c>
      <c r="D129" s="103"/>
      <c r="E129" s="104"/>
      <c r="F129" s="475">
        <f t="shared" si="1"/>
        <v>0</v>
      </c>
      <c r="G129" s="395">
        <v>2</v>
      </c>
    </row>
    <row r="130" spans="1:7" ht="12.75" thickBot="1" x14ac:dyDescent="0.25">
      <c r="A130" s="359">
        <v>126</v>
      </c>
      <c r="B130" s="554"/>
      <c r="C130" s="361" t="s">
        <v>48</v>
      </c>
      <c r="D130" s="233">
        <f>SUM(D124:D129)</f>
        <v>11</v>
      </c>
      <c r="E130" s="120">
        <f>SUM(E124:E129)</f>
        <v>4</v>
      </c>
      <c r="F130" s="277">
        <f t="shared" si="1"/>
        <v>15</v>
      </c>
      <c r="G130" s="400">
        <v>288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133</v>
      </c>
      <c r="E131" s="50">
        <v>9</v>
      </c>
      <c r="F131" s="448">
        <f t="shared" si="1"/>
        <v>142</v>
      </c>
      <c r="G131" s="382">
        <v>4649</v>
      </c>
    </row>
    <row r="132" spans="1:7" x14ac:dyDescent="0.2">
      <c r="A132" s="346">
        <v>128</v>
      </c>
      <c r="B132" s="553"/>
      <c r="C132" s="348" t="s">
        <v>51</v>
      </c>
      <c r="D132" s="232"/>
      <c r="E132" s="76"/>
      <c r="F132" s="393">
        <f t="shared" si="1"/>
        <v>0</v>
      </c>
      <c r="G132" s="399">
        <v>835</v>
      </c>
    </row>
    <row r="133" spans="1:7" x14ac:dyDescent="0.2">
      <c r="A133" s="346">
        <v>129</v>
      </c>
      <c r="B133" s="553"/>
      <c r="C133" s="348" t="s">
        <v>52</v>
      </c>
      <c r="D133" s="232">
        <v>2</v>
      </c>
      <c r="E133" s="76">
        <v>5</v>
      </c>
      <c r="F133" s="393">
        <f t="shared" ref="F133:F135" si="2">SUM(D133:E133)</f>
        <v>7</v>
      </c>
      <c r="G133" s="399">
        <v>258</v>
      </c>
    </row>
    <row r="134" spans="1:7" x14ac:dyDescent="0.2">
      <c r="A134" s="346">
        <v>130</v>
      </c>
      <c r="B134" s="553"/>
      <c r="C134" s="348" t="s">
        <v>53</v>
      </c>
      <c r="D134" s="232"/>
      <c r="E134" s="76">
        <v>9</v>
      </c>
      <c r="F134" s="393">
        <f t="shared" si="2"/>
        <v>9</v>
      </c>
      <c r="G134" s="399">
        <v>34</v>
      </c>
    </row>
    <row r="135" spans="1:7" x14ac:dyDescent="0.2">
      <c r="A135" s="346">
        <v>131</v>
      </c>
      <c r="B135" s="553"/>
      <c r="C135" s="348" t="s">
        <v>54</v>
      </c>
      <c r="D135" s="232"/>
      <c r="E135" s="76"/>
      <c r="F135" s="393">
        <f t="shared" si="2"/>
        <v>0</v>
      </c>
      <c r="G135" s="399">
        <v>129</v>
      </c>
    </row>
    <row r="136" spans="1:7" ht="24" x14ac:dyDescent="0.2">
      <c r="A136" s="346">
        <v>132</v>
      </c>
      <c r="B136" s="553"/>
      <c r="C136" s="376" t="s">
        <v>55</v>
      </c>
      <c r="D136" s="103"/>
      <c r="E136" s="104"/>
      <c r="F136" s="449">
        <f>SUM(D136:E136)</f>
        <v>0</v>
      </c>
      <c r="G136" s="395">
        <v>14</v>
      </c>
    </row>
    <row r="137" spans="1:7" ht="12.75" thickBot="1" x14ac:dyDescent="0.25">
      <c r="A137" s="359">
        <v>133</v>
      </c>
      <c r="B137" s="554"/>
      <c r="C137" s="361" t="s">
        <v>56</v>
      </c>
      <c r="D137" s="233">
        <f>SUM(D131:D136)</f>
        <v>135</v>
      </c>
      <c r="E137" s="120">
        <f>SUM(E131:E136)</f>
        <v>23</v>
      </c>
      <c r="F137" s="277">
        <f>SUM(D137:E137)</f>
        <v>158</v>
      </c>
      <c r="G137" s="400">
        <v>5919</v>
      </c>
    </row>
    <row r="138" spans="1:7" x14ac:dyDescent="0.2">
      <c r="A138" s="346">
        <v>134</v>
      </c>
      <c r="B138" s="552" t="s">
        <v>57</v>
      </c>
      <c r="C138" s="363" t="s">
        <v>58</v>
      </c>
      <c r="D138" s="112"/>
      <c r="E138" s="50"/>
      <c r="F138" s="476">
        <f>SUM(D138:E138)</f>
        <v>0</v>
      </c>
      <c r="G138" s="382">
        <v>6</v>
      </c>
    </row>
    <row r="139" spans="1:7" x14ac:dyDescent="0.2">
      <c r="A139" s="346">
        <v>135</v>
      </c>
      <c r="B139" s="553"/>
      <c r="C139" s="348" t="s">
        <v>59</v>
      </c>
      <c r="D139" s="232"/>
      <c r="E139" s="76"/>
      <c r="F139" s="477">
        <f>SUM(D139:E139)</f>
        <v>0</v>
      </c>
      <c r="G139" s="399">
        <v>15</v>
      </c>
    </row>
    <row r="140" spans="1:7" x14ac:dyDescent="0.2">
      <c r="A140" s="346">
        <v>136</v>
      </c>
      <c r="B140" s="553"/>
      <c r="C140" s="348" t="s">
        <v>60</v>
      </c>
      <c r="D140" s="232">
        <v>1</v>
      </c>
      <c r="E140" s="76"/>
      <c r="F140" s="477">
        <f t="shared" ref="F140:F143" si="3">SUM(D140:E140)</f>
        <v>1</v>
      </c>
      <c r="G140" s="399">
        <v>41</v>
      </c>
    </row>
    <row r="141" spans="1:7" x14ac:dyDescent="0.2">
      <c r="A141" s="346">
        <v>137</v>
      </c>
      <c r="B141" s="553"/>
      <c r="C141" s="348" t="s">
        <v>61</v>
      </c>
      <c r="D141" s="232">
        <v>4</v>
      </c>
      <c r="E141" s="76"/>
      <c r="F141" s="477">
        <f t="shared" si="3"/>
        <v>4</v>
      </c>
      <c r="G141" s="399">
        <v>37</v>
      </c>
    </row>
    <row r="142" spans="1:7" x14ac:dyDescent="0.2">
      <c r="A142" s="346">
        <v>138</v>
      </c>
      <c r="B142" s="553"/>
      <c r="C142" s="348" t="s">
        <v>62</v>
      </c>
      <c r="D142" s="232">
        <v>5</v>
      </c>
      <c r="E142" s="76"/>
      <c r="F142" s="477">
        <f t="shared" si="3"/>
        <v>5</v>
      </c>
      <c r="G142" s="399">
        <v>32</v>
      </c>
    </row>
    <row r="143" spans="1:7" x14ac:dyDescent="0.2">
      <c r="A143" s="346">
        <v>139</v>
      </c>
      <c r="B143" s="553"/>
      <c r="C143" s="376" t="s">
        <v>63</v>
      </c>
      <c r="D143" s="103">
        <v>1</v>
      </c>
      <c r="E143" s="104">
        <v>4</v>
      </c>
      <c r="F143" s="477">
        <f t="shared" si="3"/>
        <v>5</v>
      </c>
      <c r="G143" s="395">
        <v>157</v>
      </c>
    </row>
    <row r="144" spans="1:7" ht="12.75" thickBot="1" x14ac:dyDescent="0.25">
      <c r="A144" s="359">
        <v>140</v>
      </c>
      <c r="B144" s="554"/>
      <c r="C144" s="361" t="s">
        <v>64</v>
      </c>
      <c r="D144" s="233">
        <f>SUM(D138:D143)</f>
        <v>11</v>
      </c>
      <c r="E144" s="120">
        <f>SUM(E138:E143)</f>
        <v>4</v>
      </c>
      <c r="F144" s="478">
        <f t="shared" ref="F144:F154" si="4">SUM(D144:E144)</f>
        <v>15</v>
      </c>
      <c r="G144" s="400">
        <v>288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/>
      <c r="E145" s="50"/>
      <c r="F145" s="448">
        <f t="shared" si="4"/>
        <v>0</v>
      </c>
      <c r="G145" s="382">
        <v>450</v>
      </c>
    </row>
    <row r="146" spans="1:7" x14ac:dyDescent="0.2">
      <c r="A146" s="346">
        <v>142</v>
      </c>
      <c r="B146" s="553"/>
      <c r="C146" s="348" t="s">
        <v>59</v>
      </c>
      <c r="D146" s="232"/>
      <c r="E146" s="76"/>
      <c r="F146" s="393">
        <f t="shared" si="4"/>
        <v>0</v>
      </c>
      <c r="G146" s="399">
        <v>877</v>
      </c>
    </row>
    <row r="147" spans="1:7" x14ac:dyDescent="0.2">
      <c r="A147" s="346">
        <v>143</v>
      </c>
      <c r="B147" s="553"/>
      <c r="C147" s="348" t="s">
        <v>60</v>
      </c>
      <c r="D147" s="232">
        <v>10</v>
      </c>
      <c r="E147" s="76"/>
      <c r="F147" s="393">
        <f t="shared" si="4"/>
        <v>10</v>
      </c>
      <c r="G147" s="399">
        <v>1490</v>
      </c>
    </row>
    <row r="148" spans="1:7" x14ac:dyDescent="0.2">
      <c r="A148" s="346">
        <v>144</v>
      </c>
      <c r="B148" s="553"/>
      <c r="C148" s="348" t="s">
        <v>61</v>
      </c>
      <c r="D148" s="232">
        <v>72</v>
      </c>
      <c r="E148" s="76"/>
      <c r="F148" s="393">
        <f t="shared" si="4"/>
        <v>72</v>
      </c>
      <c r="G148" s="399">
        <v>781</v>
      </c>
    </row>
    <row r="149" spans="1:7" x14ac:dyDescent="0.2">
      <c r="A149" s="346">
        <v>145</v>
      </c>
      <c r="B149" s="553"/>
      <c r="C149" s="348" t="s">
        <v>62</v>
      </c>
      <c r="D149" s="232">
        <v>51</v>
      </c>
      <c r="E149" s="76"/>
      <c r="F149" s="393">
        <f t="shared" si="4"/>
        <v>51</v>
      </c>
      <c r="G149" s="399">
        <v>603</v>
      </c>
    </row>
    <row r="150" spans="1:7" x14ac:dyDescent="0.2">
      <c r="A150" s="346">
        <v>146</v>
      </c>
      <c r="B150" s="553"/>
      <c r="C150" s="376" t="s">
        <v>63</v>
      </c>
      <c r="D150" s="103">
        <v>2</v>
      </c>
      <c r="E150" s="104">
        <v>23</v>
      </c>
      <c r="F150" s="449">
        <f t="shared" si="4"/>
        <v>25</v>
      </c>
      <c r="G150" s="395">
        <v>1718</v>
      </c>
    </row>
    <row r="151" spans="1:7" ht="12.75" thickBot="1" x14ac:dyDescent="0.25">
      <c r="A151" s="359">
        <v>147</v>
      </c>
      <c r="B151" s="554"/>
      <c r="C151" s="361" t="s">
        <v>66</v>
      </c>
      <c r="D151" s="233">
        <f>SUM(D145:D150)</f>
        <v>135</v>
      </c>
      <c r="E151" s="120">
        <f>SUM(E145:E150)</f>
        <v>23</v>
      </c>
      <c r="F151" s="277">
        <f t="shared" si="4"/>
        <v>158</v>
      </c>
      <c r="G151" s="400">
        <v>5919</v>
      </c>
    </row>
    <row r="152" spans="1:7" ht="12.75" thickBot="1" x14ac:dyDescent="0.25">
      <c r="A152" s="402">
        <v>148</v>
      </c>
      <c r="B152" s="403"/>
      <c r="C152" s="411" t="s">
        <v>67</v>
      </c>
      <c r="D152" s="234">
        <v>9</v>
      </c>
      <c r="E152" s="122">
        <v>35</v>
      </c>
      <c r="F152" s="312">
        <f t="shared" si="4"/>
        <v>44</v>
      </c>
      <c r="G152" s="404"/>
    </row>
    <row r="153" spans="1:7" x14ac:dyDescent="0.2">
      <c r="A153" s="346">
        <v>149</v>
      </c>
      <c r="B153" s="347" t="s">
        <v>166</v>
      </c>
      <c r="C153" s="363" t="s">
        <v>68</v>
      </c>
      <c r="D153" s="112"/>
      <c r="E153" s="50">
        <v>6</v>
      </c>
      <c r="F153" s="381">
        <f t="shared" si="4"/>
        <v>6</v>
      </c>
      <c r="G153" s="382">
        <v>2481</v>
      </c>
    </row>
    <row r="154" spans="1:7" x14ac:dyDescent="0.2">
      <c r="A154" s="346">
        <v>150</v>
      </c>
      <c r="B154" s="347"/>
      <c r="C154" s="348" t="s">
        <v>69</v>
      </c>
      <c r="D154" s="232"/>
      <c r="E154" s="76"/>
      <c r="F154" s="276">
        <f t="shared" si="4"/>
        <v>0</v>
      </c>
      <c r="G154" s="399">
        <v>147</v>
      </c>
    </row>
    <row r="155" spans="1:7" x14ac:dyDescent="0.2">
      <c r="A155" s="346">
        <v>151</v>
      </c>
      <c r="B155" s="347"/>
      <c r="C155" s="348" t="s">
        <v>70</v>
      </c>
      <c r="D155" s="232"/>
      <c r="E155" s="76"/>
      <c r="F155" s="276">
        <f t="shared" ref="F155:F218" si="5">SUM(D155:E155)</f>
        <v>0</v>
      </c>
      <c r="G155" s="399">
        <v>170</v>
      </c>
    </row>
    <row r="156" spans="1:7" x14ac:dyDescent="0.2">
      <c r="A156" s="346">
        <v>152</v>
      </c>
      <c r="B156" s="347"/>
      <c r="C156" s="348" t="s">
        <v>71</v>
      </c>
      <c r="D156" s="232"/>
      <c r="E156" s="76"/>
      <c r="F156" s="276">
        <f t="shared" si="5"/>
        <v>0</v>
      </c>
      <c r="G156" s="399">
        <v>164</v>
      </c>
    </row>
    <row r="157" spans="1:7" x14ac:dyDescent="0.2">
      <c r="A157" s="346">
        <v>153</v>
      </c>
      <c r="B157" s="347"/>
      <c r="C157" s="348" t="s">
        <v>72</v>
      </c>
      <c r="D157" s="232"/>
      <c r="E157" s="76"/>
      <c r="F157" s="276">
        <f t="shared" si="5"/>
        <v>0</v>
      </c>
      <c r="G157" s="399">
        <v>20</v>
      </c>
    </row>
    <row r="158" spans="1:7" x14ac:dyDescent="0.2">
      <c r="A158" s="346">
        <v>154</v>
      </c>
      <c r="B158" s="347"/>
      <c r="C158" s="348" t="s">
        <v>73</v>
      </c>
      <c r="D158" s="232"/>
      <c r="E158" s="76"/>
      <c r="F158" s="276">
        <f t="shared" si="5"/>
        <v>0</v>
      </c>
      <c r="G158" s="399">
        <v>93</v>
      </c>
    </row>
    <row r="159" spans="1:7" x14ac:dyDescent="0.2">
      <c r="A159" s="346">
        <v>155</v>
      </c>
      <c r="B159" s="347"/>
      <c r="C159" s="348" t="s">
        <v>74</v>
      </c>
      <c r="D159" s="232"/>
      <c r="E159" s="76"/>
      <c r="F159" s="276">
        <f t="shared" si="5"/>
        <v>0</v>
      </c>
      <c r="G159" s="399">
        <v>24</v>
      </c>
    </row>
    <row r="160" spans="1:7" x14ac:dyDescent="0.2">
      <c r="A160" s="346">
        <v>156</v>
      </c>
      <c r="B160" s="347"/>
      <c r="C160" s="348" t="s">
        <v>75</v>
      </c>
      <c r="D160" s="232"/>
      <c r="E160" s="76">
        <v>2</v>
      </c>
      <c r="F160" s="276">
        <f t="shared" si="5"/>
        <v>2</v>
      </c>
      <c r="G160" s="399">
        <v>223</v>
      </c>
    </row>
    <row r="161" spans="1:7" x14ac:dyDescent="0.2">
      <c r="A161" s="346">
        <v>157</v>
      </c>
      <c r="B161" s="347"/>
      <c r="C161" s="348" t="s">
        <v>76</v>
      </c>
      <c r="D161" s="232"/>
      <c r="E161" s="76"/>
      <c r="F161" s="276">
        <f t="shared" si="5"/>
        <v>0</v>
      </c>
      <c r="G161" s="399">
        <v>718</v>
      </c>
    </row>
    <row r="162" spans="1:7" x14ac:dyDescent="0.2">
      <c r="A162" s="346">
        <v>158</v>
      </c>
      <c r="B162" s="347"/>
      <c r="C162" s="348" t="s">
        <v>77</v>
      </c>
      <c r="D162" s="232"/>
      <c r="E162" s="76"/>
      <c r="F162" s="276">
        <f t="shared" si="5"/>
        <v>0</v>
      </c>
      <c r="G162" s="399">
        <v>23</v>
      </c>
    </row>
    <row r="163" spans="1:7" x14ac:dyDescent="0.2">
      <c r="A163" s="346">
        <v>159</v>
      </c>
      <c r="B163" s="347"/>
      <c r="C163" s="348" t="s">
        <v>78</v>
      </c>
      <c r="D163" s="232"/>
      <c r="E163" s="76"/>
      <c r="F163" s="276">
        <f t="shared" si="5"/>
        <v>0</v>
      </c>
      <c r="G163" s="399">
        <v>16</v>
      </c>
    </row>
    <row r="164" spans="1:7" x14ac:dyDescent="0.2">
      <c r="A164" s="346">
        <v>160</v>
      </c>
      <c r="B164" s="347"/>
      <c r="C164" s="348" t="s">
        <v>79</v>
      </c>
      <c r="D164" s="232"/>
      <c r="E164" s="76">
        <v>12</v>
      </c>
      <c r="F164" s="276">
        <f t="shared" si="5"/>
        <v>12</v>
      </c>
      <c r="G164" s="399">
        <v>315</v>
      </c>
    </row>
    <row r="165" spans="1:7" x14ac:dyDescent="0.2">
      <c r="A165" s="346">
        <v>161</v>
      </c>
      <c r="B165" s="347"/>
      <c r="C165" s="348" t="s">
        <v>80</v>
      </c>
      <c r="D165" s="232"/>
      <c r="E165" s="76"/>
      <c r="F165" s="276">
        <f t="shared" si="5"/>
        <v>0</v>
      </c>
      <c r="G165" s="399">
        <v>112</v>
      </c>
    </row>
    <row r="166" spans="1:7" x14ac:dyDescent="0.2">
      <c r="A166" s="346">
        <v>162</v>
      </c>
      <c r="B166" s="347"/>
      <c r="C166" s="348" t="s">
        <v>81</v>
      </c>
      <c r="D166" s="232"/>
      <c r="E166" s="76"/>
      <c r="F166" s="276">
        <f t="shared" si="5"/>
        <v>0</v>
      </c>
      <c r="G166" s="399">
        <v>37</v>
      </c>
    </row>
    <row r="167" spans="1:7" x14ac:dyDescent="0.2">
      <c r="A167" s="346">
        <v>163</v>
      </c>
      <c r="B167" s="347"/>
      <c r="C167" s="348" t="s">
        <v>82</v>
      </c>
      <c r="D167" s="232"/>
      <c r="E167" s="76"/>
      <c r="F167" s="276">
        <f t="shared" si="5"/>
        <v>0</v>
      </c>
      <c r="G167" s="399">
        <v>2</v>
      </c>
    </row>
    <row r="168" spans="1:7" x14ac:dyDescent="0.2">
      <c r="A168" s="346">
        <v>164</v>
      </c>
      <c r="B168" s="347"/>
      <c r="C168" s="348" t="s">
        <v>83</v>
      </c>
      <c r="D168" s="232"/>
      <c r="E168" s="76"/>
      <c r="F168" s="276">
        <f t="shared" si="5"/>
        <v>0</v>
      </c>
      <c r="G168" s="399"/>
    </row>
    <row r="169" spans="1:7" x14ac:dyDescent="0.2">
      <c r="A169" s="346">
        <v>165</v>
      </c>
      <c r="B169" s="347"/>
      <c r="C169" s="348" t="s">
        <v>84</v>
      </c>
      <c r="D169" s="232"/>
      <c r="E169" s="76"/>
      <c r="F169" s="276">
        <f t="shared" si="5"/>
        <v>0</v>
      </c>
      <c r="G169" s="399">
        <v>1531</v>
      </c>
    </row>
    <row r="170" spans="1:7" x14ac:dyDescent="0.2">
      <c r="A170" s="346">
        <v>166</v>
      </c>
      <c r="B170" s="347"/>
      <c r="C170" s="348" t="s">
        <v>85</v>
      </c>
      <c r="D170" s="232"/>
      <c r="E170" s="76"/>
      <c r="F170" s="276">
        <f t="shared" si="5"/>
        <v>0</v>
      </c>
      <c r="G170" s="399">
        <v>22</v>
      </c>
    </row>
    <row r="171" spans="1:7" x14ac:dyDescent="0.2">
      <c r="A171" s="346">
        <v>167</v>
      </c>
      <c r="B171" s="347"/>
      <c r="C171" s="348" t="s">
        <v>86</v>
      </c>
      <c r="D171" s="232"/>
      <c r="E171" s="76"/>
      <c r="F171" s="276">
        <f t="shared" si="5"/>
        <v>0</v>
      </c>
      <c r="G171" s="399">
        <v>56</v>
      </c>
    </row>
    <row r="172" spans="1:7" x14ac:dyDescent="0.2">
      <c r="A172" s="346">
        <v>168</v>
      </c>
      <c r="B172" s="347"/>
      <c r="C172" s="348" t="s">
        <v>87</v>
      </c>
      <c r="D172" s="232"/>
      <c r="E172" s="76"/>
      <c r="F172" s="276">
        <f t="shared" si="5"/>
        <v>0</v>
      </c>
      <c r="G172" s="399"/>
    </row>
    <row r="173" spans="1:7" x14ac:dyDescent="0.2">
      <c r="A173" s="346">
        <v>169</v>
      </c>
      <c r="B173" s="347"/>
      <c r="C173" s="348" t="s">
        <v>88</v>
      </c>
      <c r="D173" s="232"/>
      <c r="E173" s="76"/>
      <c r="F173" s="276">
        <f t="shared" si="5"/>
        <v>0</v>
      </c>
      <c r="G173" s="399"/>
    </row>
    <row r="174" spans="1:7" x14ac:dyDescent="0.2">
      <c r="A174" s="346">
        <v>170</v>
      </c>
      <c r="B174" s="347"/>
      <c r="C174" s="348" t="s">
        <v>89</v>
      </c>
      <c r="D174" s="232"/>
      <c r="E174" s="76"/>
      <c r="F174" s="276">
        <f t="shared" si="5"/>
        <v>0</v>
      </c>
      <c r="G174" s="399"/>
    </row>
    <row r="175" spans="1:7" x14ac:dyDescent="0.2">
      <c r="A175" s="346">
        <v>171</v>
      </c>
      <c r="B175" s="347"/>
      <c r="C175" s="348" t="s">
        <v>90</v>
      </c>
      <c r="D175" s="232"/>
      <c r="E175" s="76"/>
      <c r="F175" s="276">
        <f t="shared" si="5"/>
        <v>0</v>
      </c>
      <c r="G175" s="399">
        <v>2739</v>
      </c>
    </row>
    <row r="176" spans="1:7" x14ac:dyDescent="0.2">
      <c r="A176" s="346">
        <v>172</v>
      </c>
      <c r="B176" s="347"/>
      <c r="C176" s="348" t="s">
        <v>91</v>
      </c>
      <c r="D176" s="232"/>
      <c r="E176" s="76"/>
      <c r="F176" s="276">
        <f t="shared" si="5"/>
        <v>0</v>
      </c>
      <c r="G176" s="399"/>
    </row>
    <row r="177" spans="1:7" x14ac:dyDescent="0.2">
      <c r="A177" s="346">
        <v>173</v>
      </c>
      <c r="B177" s="347"/>
      <c r="C177" s="348" t="s">
        <v>92</v>
      </c>
      <c r="D177" s="232"/>
      <c r="E177" s="76"/>
      <c r="F177" s="276">
        <f t="shared" si="5"/>
        <v>0</v>
      </c>
      <c r="G177" s="399">
        <v>40584</v>
      </c>
    </row>
    <row r="178" spans="1:7" x14ac:dyDescent="0.2">
      <c r="A178" s="346">
        <v>174</v>
      </c>
      <c r="B178" s="347"/>
      <c r="C178" s="348" t="s">
        <v>93</v>
      </c>
      <c r="D178" s="232"/>
      <c r="E178" s="76"/>
      <c r="F178" s="276">
        <f t="shared" si="5"/>
        <v>0</v>
      </c>
      <c r="G178" s="399"/>
    </row>
    <row r="179" spans="1:7" x14ac:dyDescent="0.2">
      <c r="A179" s="346">
        <v>175</v>
      </c>
      <c r="B179" s="347"/>
      <c r="C179" s="348" t="s">
        <v>94</v>
      </c>
      <c r="D179" s="232"/>
      <c r="E179" s="76"/>
      <c r="F179" s="276">
        <f t="shared" si="5"/>
        <v>0</v>
      </c>
      <c r="G179" s="399">
        <v>331</v>
      </c>
    </row>
    <row r="180" spans="1:7" x14ac:dyDescent="0.2">
      <c r="A180" s="346">
        <v>176</v>
      </c>
      <c r="B180" s="347"/>
      <c r="C180" s="348" t="s">
        <v>95</v>
      </c>
      <c r="D180" s="232"/>
      <c r="E180" s="76"/>
      <c r="F180" s="276">
        <f t="shared" si="5"/>
        <v>0</v>
      </c>
      <c r="G180" s="399">
        <v>19</v>
      </c>
    </row>
    <row r="181" spans="1:7" x14ac:dyDescent="0.2">
      <c r="A181" s="346">
        <v>177</v>
      </c>
      <c r="B181" s="347"/>
      <c r="C181" s="348" t="s">
        <v>96</v>
      </c>
      <c r="D181" s="232"/>
      <c r="E181" s="76"/>
      <c r="F181" s="276">
        <f t="shared" si="5"/>
        <v>0</v>
      </c>
      <c r="G181" s="399"/>
    </row>
    <row r="182" spans="1:7" x14ac:dyDescent="0.2">
      <c r="A182" s="346">
        <v>178</v>
      </c>
      <c r="B182" s="347"/>
      <c r="C182" s="348" t="s">
        <v>97</v>
      </c>
      <c r="D182" s="232"/>
      <c r="E182" s="76"/>
      <c r="F182" s="276">
        <f t="shared" si="5"/>
        <v>0</v>
      </c>
      <c r="G182" s="399"/>
    </row>
    <row r="183" spans="1:7" x14ac:dyDescent="0.2">
      <c r="A183" s="346">
        <v>179</v>
      </c>
      <c r="B183" s="347"/>
      <c r="C183" s="348" t="s">
        <v>98</v>
      </c>
      <c r="D183" s="232"/>
      <c r="E183" s="76"/>
      <c r="F183" s="276">
        <f t="shared" si="5"/>
        <v>0</v>
      </c>
      <c r="G183" s="399"/>
    </row>
    <row r="184" spans="1:7" x14ac:dyDescent="0.2">
      <c r="A184" s="346">
        <v>180</v>
      </c>
      <c r="B184" s="347"/>
      <c r="C184" s="348" t="s">
        <v>99</v>
      </c>
      <c r="D184" s="232"/>
      <c r="E184" s="76"/>
      <c r="F184" s="276">
        <f t="shared" si="5"/>
        <v>0</v>
      </c>
      <c r="G184" s="399"/>
    </row>
    <row r="185" spans="1:7" x14ac:dyDescent="0.2">
      <c r="A185" s="346">
        <v>181</v>
      </c>
      <c r="B185" s="347"/>
      <c r="C185" s="348" t="s">
        <v>100</v>
      </c>
      <c r="D185" s="232"/>
      <c r="E185" s="76"/>
      <c r="F185" s="276">
        <f t="shared" si="5"/>
        <v>0</v>
      </c>
      <c r="G185" s="399"/>
    </row>
    <row r="186" spans="1:7" x14ac:dyDescent="0.2">
      <c r="A186" s="346">
        <v>182</v>
      </c>
      <c r="B186" s="347"/>
      <c r="C186" s="348" t="s">
        <v>101</v>
      </c>
      <c r="D186" s="232"/>
      <c r="E186" s="76"/>
      <c r="F186" s="276">
        <f t="shared" si="5"/>
        <v>0</v>
      </c>
      <c r="G186" s="399"/>
    </row>
    <row r="187" spans="1:7" x14ac:dyDescent="0.2">
      <c r="A187" s="346">
        <v>183</v>
      </c>
      <c r="B187" s="347"/>
      <c r="C187" s="348" t="s">
        <v>102</v>
      </c>
      <c r="D187" s="232"/>
      <c r="E187" s="76"/>
      <c r="F187" s="276">
        <f t="shared" si="5"/>
        <v>0</v>
      </c>
      <c r="G187" s="399">
        <v>22</v>
      </c>
    </row>
    <row r="188" spans="1:7" x14ac:dyDescent="0.2">
      <c r="A188" s="346">
        <v>184</v>
      </c>
      <c r="B188" s="347"/>
      <c r="C188" s="348" t="s">
        <v>103</v>
      </c>
      <c r="D188" s="232"/>
      <c r="E188" s="76"/>
      <c r="F188" s="276">
        <f t="shared" si="5"/>
        <v>0</v>
      </c>
      <c r="G188" s="399"/>
    </row>
    <row r="189" spans="1:7" x14ac:dyDescent="0.2">
      <c r="A189" s="346">
        <v>185</v>
      </c>
      <c r="B189" s="347"/>
      <c r="C189" s="348" t="s">
        <v>104</v>
      </c>
      <c r="D189" s="232"/>
      <c r="E189" s="76"/>
      <c r="F189" s="276">
        <f t="shared" si="5"/>
        <v>0</v>
      </c>
      <c r="G189" s="399"/>
    </row>
    <row r="190" spans="1:7" x14ac:dyDescent="0.2">
      <c r="A190" s="346">
        <v>186</v>
      </c>
      <c r="B190" s="347"/>
      <c r="C190" s="348" t="s">
        <v>105</v>
      </c>
      <c r="D190" s="232"/>
      <c r="E190" s="76"/>
      <c r="F190" s="276">
        <f t="shared" si="5"/>
        <v>0</v>
      </c>
      <c r="G190" s="399"/>
    </row>
    <row r="191" spans="1:7" x14ac:dyDescent="0.2">
      <c r="A191" s="346">
        <v>187</v>
      </c>
      <c r="B191" s="347"/>
      <c r="C191" s="348" t="s">
        <v>106</v>
      </c>
      <c r="D191" s="232"/>
      <c r="E191" s="76"/>
      <c r="F191" s="276">
        <f t="shared" si="5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76"/>
      <c r="F192" s="276">
        <f t="shared" si="5"/>
        <v>0</v>
      </c>
      <c r="G192" s="399"/>
    </row>
    <row r="193" spans="1:7" x14ac:dyDescent="0.2">
      <c r="A193" s="346">
        <v>189</v>
      </c>
      <c r="B193" s="347"/>
      <c r="C193" s="348" t="s">
        <v>108</v>
      </c>
      <c r="D193" s="232"/>
      <c r="E193" s="76"/>
      <c r="F193" s="276">
        <f t="shared" si="5"/>
        <v>0</v>
      </c>
      <c r="G193" s="399"/>
    </row>
    <row r="194" spans="1:7" x14ac:dyDescent="0.2">
      <c r="A194" s="346">
        <v>190</v>
      </c>
      <c r="B194" s="347"/>
      <c r="C194" s="348" t="s">
        <v>109</v>
      </c>
      <c r="D194" s="232"/>
      <c r="E194" s="76"/>
      <c r="F194" s="276">
        <f t="shared" si="5"/>
        <v>0</v>
      </c>
      <c r="G194" s="399"/>
    </row>
    <row r="195" spans="1:7" x14ac:dyDescent="0.2">
      <c r="A195" s="346">
        <v>191</v>
      </c>
      <c r="B195" s="347"/>
      <c r="C195" s="348" t="s">
        <v>110</v>
      </c>
      <c r="D195" s="232"/>
      <c r="E195" s="76"/>
      <c r="F195" s="276">
        <f t="shared" si="5"/>
        <v>0</v>
      </c>
      <c r="G195" s="399"/>
    </row>
    <row r="196" spans="1:7" x14ac:dyDescent="0.2">
      <c r="A196" s="346">
        <v>192</v>
      </c>
      <c r="B196" s="347"/>
      <c r="C196" s="348" t="s">
        <v>111</v>
      </c>
      <c r="D196" s="232"/>
      <c r="E196" s="76"/>
      <c r="F196" s="276">
        <f t="shared" si="5"/>
        <v>0</v>
      </c>
      <c r="G196" s="399"/>
    </row>
    <row r="197" spans="1:7" x14ac:dyDescent="0.2">
      <c r="A197" s="346">
        <v>193</v>
      </c>
      <c r="B197" s="347"/>
      <c r="C197" s="348" t="s">
        <v>112</v>
      </c>
      <c r="D197" s="232"/>
      <c r="E197" s="76"/>
      <c r="F197" s="276">
        <f t="shared" si="5"/>
        <v>0</v>
      </c>
      <c r="G197" s="399"/>
    </row>
    <row r="198" spans="1:7" x14ac:dyDescent="0.2">
      <c r="A198" s="346">
        <v>194</v>
      </c>
      <c r="B198" s="347"/>
      <c r="C198" s="348" t="s">
        <v>113</v>
      </c>
      <c r="D198" s="232"/>
      <c r="E198" s="76"/>
      <c r="F198" s="276">
        <f t="shared" si="5"/>
        <v>0</v>
      </c>
      <c r="G198" s="399"/>
    </row>
    <row r="199" spans="1:7" x14ac:dyDescent="0.2">
      <c r="A199" s="346">
        <v>195</v>
      </c>
      <c r="B199" s="347"/>
      <c r="C199" s="348" t="s">
        <v>114</v>
      </c>
      <c r="D199" s="232"/>
      <c r="E199" s="76"/>
      <c r="F199" s="276">
        <f t="shared" si="5"/>
        <v>0</v>
      </c>
      <c r="G199" s="399"/>
    </row>
    <row r="200" spans="1:7" x14ac:dyDescent="0.2">
      <c r="A200" s="346">
        <v>196</v>
      </c>
      <c r="B200" s="347"/>
      <c r="C200" s="348" t="s">
        <v>115</v>
      </c>
      <c r="D200" s="232"/>
      <c r="E200" s="76"/>
      <c r="F200" s="276">
        <f t="shared" si="5"/>
        <v>0</v>
      </c>
      <c r="G200" s="399"/>
    </row>
    <row r="201" spans="1:7" x14ac:dyDescent="0.2">
      <c r="A201" s="346">
        <v>197</v>
      </c>
      <c r="B201" s="347"/>
      <c r="C201" s="348" t="s">
        <v>116</v>
      </c>
      <c r="D201" s="232"/>
      <c r="E201" s="76"/>
      <c r="F201" s="276">
        <f t="shared" si="5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76"/>
      <c r="F202" s="276">
        <f t="shared" si="5"/>
        <v>0</v>
      </c>
      <c r="G202" s="399"/>
    </row>
    <row r="203" spans="1:7" x14ac:dyDescent="0.2">
      <c r="A203" s="346">
        <v>199</v>
      </c>
      <c r="B203" s="347"/>
      <c r="C203" s="348" t="s">
        <v>118</v>
      </c>
      <c r="D203" s="232"/>
      <c r="E203" s="76"/>
      <c r="F203" s="276">
        <f t="shared" si="5"/>
        <v>0</v>
      </c>
      <c r="G203" s="399"/>
    </row>
    <row r="204" spans="1:7" x14ac:dyDescent="0.2">
      <c r="A204" s="346">
        <v>200</v>
      </c>
      <c r="B204" s="347"/>
      <c r="C204" s="348" t="s">
        <v>119</v>
      </c>
      <c r="D204" s="232"/>
      <c r="E204" s="76"/>
      <c r="F204" s="276">
        <f t="shared" si="5"/>
        <v>0</v>
      </c>
      <c r="G204" s="399"/>
    </row>
    <row r="205" spans="1:7" x14ac:dyDescent="0.2">
      <c r="A205" s="346">
        <v>201</v>
      </c>
      <c r="B205" s="347"/>
      <c r="C205" s="348" t="s">
        <v>120</v>
      </c>
      <c r="D205" s="232"/>
      <c r="E205" s="76"/>
      <c r="F205" s="276">
        <f t="shared" si="5"/>
        <v>0</v>
      </c>
      <c r="G205" s="399"/>
    </row>
    <row r="206" spans="1:7" x14ac:dyDescent="0.2">
      <c r="A206" s="346">
        <v>202</v>
      </c>
      <c r="B206" s="347"/>
      <c r="C206" s="348" t="s">
        <v>121</v>
      </c>
      <c r="D206" s="232"/>
      <c r="E206" s="76"/>
      <c r="F206" s="276">
        <f t="shared" si="5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76"/>
      <c r="F207" s="276">
        <f t="shared" si="5"/>
        <v>0</v>
      </c>
      <c r="G207" s="399"/>
    </row>
    <row r="208" spans="1:7" x14ac:dyDescent="0.2">
      <c r="A208" s="346">
        <v>204</v>
      </c>
      <c r="B208" s="347"/>
      <c r="C208" s="348" t="s">
        <v>123</v>
      </c>
      <c r="D208" s="232"/>
      <c r="E208" s="76"/>
      <c r="F208" s="276">
        <f t="shared" si="5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76"/>
      <c r="F209" s="276">
        <f t="shared" si="5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76"/>
      <c r="F210" s="276">
        <f t="shared" si="5"/>
        <v>0</v>
      </c>
      <c r="G210" s="399"/>
    </row>
    <row r="211" spans="1:7" x14ac:dyDescent="0.2">
      <c r="A211" s="346">
        <v>207</v>
      </c>
      <c r="B211" s="347"/>
      <c r="C211" s="348" t="s">
        <v>126</v>
      </c>
      <c r="D211" s="232"/>
      <c r="E211" s="76"/>
      <c r="F211" s="276">
        <f t="shared" si="5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76"/>
      <c r="F212" s="276">
        <f>SUM(D212:E212)</f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76"/>
      <c r="F213" s="276">
        <f t="shared" si="5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76"/>
      <c r="F214" s="276">
        <f t="shared" si="5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76"/>
      <c r="F215" s="276">
        <f t="shared" si="5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76"/>
      <c r="F216" s="276">
        <f t="shared" si="5"/>
        <v>0</v>
      </c>
      <c r="G216" s="399"/>
    </row>
    <row r="217" spans="1:7" x14ac:dyDescent="0.2">
      <c r="A217" s="346">
        <v>213</v>
      </c>
      <c r="B217" s="347"/>
      <c r="C217" s="348" t="s">
        <v>132</v>
      </c>
      <c r="D217" s="232"/>
      <c r="E217" s="76"/>
      <c r="F217" s="276">
        <f t="shared" si="5"/>
        <v>0</v>
      </c>
      <c r="G217" s="399"/>
    </row>
    <row r="218" spans="1:7" x14ac:dyDescent="0.2">
      <c r="A218" s="346">
        <v>214</v>
      </c>
      <c r="B218" s="347"/>
      <c r="C218" s="376" t="s">
        <v>133</v>
      </c>
      <c r="D218" s="103"/>
      <c r="E218" s="104"/>
      <c r="F218" s="405">
        <f t="shared" si="5"/>
        <v>0</v>
      </c>
      <c r="G218" s="395"/>
    </row>
    <row r="219" spans="1:7" ht="12.75" thickBot="1" x14ac:dyDescent="0.25">
      <c r="A219" s="359">
        <v>215</v>
      </c>
      <c r="B219" s="360"/>
      <c r="C219" s="361" t="s">
        <v>134</v>
      </c>
      <c r="D219" s="245">
        <f>SUM(D153:D218)</f>
        <v>0</v>
      </c>
      <c r="E219" s="162">
        <f>SUM(E153:E218)</f>
        <v>20</v>
      </c>
      <c r="F219" s="479">
        <f>SUM(D219:E219)</f>
        <v>20</v>
      </c>
      <c r="G219" s="400">
        <f>SUM(G153:G218)</f>
        <v>49849</v>
      </c>
    </row>
    <row r="220" spans="1:7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123"/>
      <c r="F220" s="278">
        <f>COUNTA(D220:E220)</f>
        <v>1</v>
      </c>
      <c r="G220" s="407"/>
    </row>
    <row r="221" spans="1:7" x14ac:dyDescent="0.2">
      <c r="A221" s="346">
        <v>217</v>
      </c>
      <c r="B221" s="553"/>
      <c r="C221" s="376" t="s">
        <v>137</v>
      </c>
      <c r="D221" s="236"/>
      <c r="E221" s="124"/>
      <c r="F221" s="279">
        <f>COUNTA(D221:E221)</f>
        <v>0</v>
      </c>
      <c r="G221" s="310"/>
    </row>
    <row r="222" spans="1:7" x14ac:dyDescent="0.2">
      <c r="A222" s="346">
        <v>218</v>
      </c>
      <c r="B222" s="553"/>
      <c r="C222" s="378" t="s">
        <v>138</v>
      </c>
      <c r="D222" s="237" t="s">
        <v>404</v>
      </c>
      <c r="E222" s="125" t="s">
        <v>192</v>
      </c>
      <c r="F222" s="280"/>
      <c r="G222" s="309"/>
    </row>
    <row r="223" spans="1:7" ht="12.75" thickBot="1" x14ac:dyDescent="0.25">
      <c r="A223" s="346">
        <v>219</v>
      </c>
      <c r="B223" s="554"/>
      <c r="C223" s="363" t="s">
        <v>139</v>
      </c>
      <c r="D223" s="247">
        <v>2012</v>
      </c>
      <c r="E223" s="126" t="s">
        <v>222</v>
      </c>
      <c r="F223" s="281"/>
      <c r="G223" s="410"/>
    </row>
    <row r="224" spans="1:7" ht="12.75" thickBot="1" x14ac:dyDescent="0.25">
      <c r="A224" s="402">
        <v>220</v>
      </c>
      <c r="B224" s="403"/>
      <c r="C224" s="411" t="s">
        <v>140</v>
      </c>
      <c r="D224" s="239"/>
      <c r="E224" s="77"/>
      <c r="F224" s="282">
        <f>SUM(D224:E224)</f>
        <v>0</v>
      </c>
      <c r="G224" s="412"/>
    </row>
    <row r="225" spans="1:7" x14ac:dyDescent="0.2">
      <c r="A225" s="346">
        <v>221</v>
      </c>
      <c r="B225" s="552" t="s">
        <v>141</v>
      </c>
      <c r="C225" s="370" t="s">
        <v>142</v>
      </c>
      <c r="D225" s="240">
        <v>3</v>
      </c>
      <c r="E225" s="127">
        <v>1</v>
      </c>
      <c r="F225" s="283">
        <f>SUM(D225:E225)</f>
        <v>4</v>
      </c>
      <c r="G225" s="413"/>
    </row>
    <row r="226" spans="1:7" ht="12.75" thickBot="1" x14ac:dyDescent="0.25">
      <c r="A226" s="346">
        <v>222</v>
      </c>
      <c r="B226" s="554"/>
      <c r="C226" s="363" t="s">
        <v>143</v>
      </c>
      <c r="D226" s="235">
        <v>1</v>
      </c>
      <c r="E226" s="123">
        <v>1</v>
      </c>
      <c r="F226" s="278">
        <f>SUM(D226:E226)</f>
        <v>2</v>
      </c>
      <c r="G226" s="407"/>
    </row>
    <row r="227" spans="1:7" ht="12.75" thickBot="1" x14ac:dyDescent="0.25">
      <c r="A227" s="402">
        <v>223</v>
      </c>
      <c r="B227" s="403"/>
      <c r="C227" s="411" t="s">
        <v>659</v>
      </c>
      <c r="D227" s="239">
        <v>1</v>
      </c>
      <c r="E227" s="77">
        <v>1</v>
      </c>
      <c r="F227" s="282">
        <f>SUM(D227:E227)</f>
        <v>2</v>
      </c>
      <c r="G227" s="412"/>
    </row>
    <row r="228" spans="1:7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469">
        <v>1</v>
      </c>
      <c r="G228" s="417">
        <v>1</v>
      </c>
    </row>
    <row r="229" spans="1:7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480">
        <v>1</v>
      </c>
      <c r="G229" s="420">
        <v>1</v>
      </c>
    </row>
    <row r="230" spans="1:7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1</v>
      </c>
      <c r="F230" s="481">
        <v>1</v>
      </c>
      <c r="G230" s="438">
        <v>0.9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249977111117893"/>
  </sheetPr>
  <dimension ref="A2:K230"/>
  <sheetViews>
    <sheetView zoomScale="90" zoomScaleNormal="90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39.140625" style="78" bestFit="1" customWidth="1"/>
    <col min="6" max="6" width="28.85546875" style="78" bestFit="1" customWidth="1"/>
    <col min="7" max="7" width="20.140625" style="78" customWidth="1"/>
    <col min="8" max="8" width="27.42578125" style="78" bestFit="1" customWidth="1"/>
    <col min="9" max="9" width="20.140625" style="78" bestFit="1" customWidth="1"/>
    <col min="10" max="11" width="16.28515625" style="78" customWidth="1"/>
    <col min="12" max="16384" width="11.42578125" style="78"/>
  </cols>
  <sheetData>
    <row r="2" spans="1:11" ht="12.75" x14ac:dyDescent="0.2">
      <c r="A2" s="331" t="s">
        <v>610</v>
      </c>
    </row>
    <row r="3" spans="1:11" ht="12.75" thickBot="1" x14ac:dyDescent="0.25"/>
    <row r="4" spans="1:11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4"/>
      <c r="G4" s="334"/>
      <c r="H4" s="334"/>
      <c r="I4" s="335"/>
      <c r="J4" s="312" t="s">
        <v>167</v>
      </c>
      <c r="K4" s="404" t="s">
        <v>529</v>
      </c>
    </row>
    <row r="5" spans="1:11" x14ac:dyDescent="0.2">
      <c r="A5" s="338">
        <v>1</v>
      </c>
      <c r="B5" s="339"/>
      <c r="C5" s="340" t="s">
        <v>0</v>
      </c>
      <c r="D5" s="341">
        <v>25</v>
      </c>
      <c r="E5" s="342">
        <v>26</v>
      </c>
      <c r="F5" s="342">
        <v>27</v>
      </c>
      <c r="G5" s="342">
        <v>28</v>
      </c>
      <c r="H5" s="342">
        <v>29</v>
      </c>
      <c r="I5" s="343">
        <v>30</v>
      </c>
      <c r="J5" s="344"/>
      <c r="K5" s="345"/>
    </row>
    <row r="6" spans="1:11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0" t="s">
        <v>145</v>
      </c>
      <c r="G6" s="350" t="s">
        <v>145</v>
      </c>
      <c r="H6" s="350" t="s">
        <v>145</v>
      </c>
      <c r="I6" s="351" t="s">
        <v>145</v>
      </c>
      <c r="J6" s="135"/>
      <c r="K6" s="352"/>
    </row>
    <row r="7" spans="1:11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0" t="s">
        <v>146</v>
      </c>
      <c r="G7" s="350" t="s">
        <v>146</v>
      </c>
      <c r="H7" s="350" t="s">
        <v>146</v>
      </c>
      <c r="I7" s="351" t="s">
        <v>146</v>
      </c>
      <c r="J7" s="135"/>
      <c r="K7" s="352"/>
    </row>
    <row r="8" spans="1:11" x14ac:dyDescent="0.2">
      <c r="A8" s="346">
        <v>4</v>
      </c>
      <c r="B8" s="347"/>
      <c r="C8" s="348" t="s">
        <v>3</v>
      </c>
      <c r="D8" s="349" t="s">
        <v>261</v>
      </c>
      <c r="E8" s="350" t="s">
        <v>261</v>
      </c>
      <c r="F8" s="350" t="s">
        <v>261</v>
      </c>
      <c r="G8" s="350" t="s">
        <v>261</v>
      </c>
      <c r="H8" s="350" t="s">
        <v>261</v>
      </c>
      <c r="I8" s="351" t="s">
        <v>261</v>
      </c>
      <c r="J8" s="135"/>
      <c r="K8" s="352"/>
    </row>
    <row r="9" spans="1:11" x14ac:dyDescent="0.2">
      <c r="A9" s="346">
        <v>5</v>
      </c>
      <c r="B9" s="347"/>
      <c r="C9" s="348" t="s">
        <v>4</v>
      </c>
      <c r="D9" s="349" t="s">
        <v>262</v>
      </c>
      <c r="E9" s="350" t="s">
        <v>262</v>
      </c>
      <c r="F9" s="350" t="s">
        <v>262</v>
      </c>
      <c r="G9" s="350" t="s">
        <v>262</v>
      </c>
      <c r="H9" s="350" t="s">
        <v>262</v>
      </c>
      <c r="I9" s="351" t="s">
        <v>262</v>
      </c>
      <c r="J9" s="135"/>
      <c r="K9" s="352"/>
    </row>
    <row r="10" spans="1:11" x14ac:dyDescent="0.2">
      <c r="A10" s="346">
        <v>6</v>
      </c>
      <c r="B10" s="347" t="s">
        <v>5</v>
      </c>
      <c r="C10" s="348" t="s">
        <v>6</v>
      </c>
      <c r="D10" s="349" t="s">
        <v>263</v>
      </c>
      <c r="E10" s="350"/>
      <c r="F10" s="350" t="s">
        <v>264</v>
      </c>
      <c r="G10" s="350"/>
      <c r="H10" s="350"/>
      <c r="I10" s="351"/>
      <c r="J10" s="135"/>
      <c r="K10" s="352"/>
    </row>
    <row r="11" spans="1:11" x14ac:dyDescent="0.2">
      <c r="A11" s="346">
        <v>7</v>
      </c>
      <c r="B11" s="347"/>
      <c r="C11" s="348" t="s">
        <v>7</v>
      </c>
      <c r="D11" s="349" t="s">
        <v>181</v>
      </c>
      <c r="E11" s="350"/>
      <c r="F11" s="350" t="s">
        <v>181</v>
      </c>
      <c r="G11" s="350"/>
      <c r="H11" s="350"/>
      <c r="I11" s="351"/>
      <c r="J11" s="135"/>
      <c r="K11" s="352"/>
    </row>
    <row r="12" spans="1:11" ht="12.75" thickBot="1" x14ac:dyDescent="0.25">
      <c r="A12" s="346">
        <v>8</v>
      </c>
      <c r="B12" s="347"/>
      <c r="C12" s="353" t="s">
        <v>8</v>
      </c>
      <c r="D12" s="442" t="s">
        <v>265</v>
      </c>
      <c r="E12" s="355" t="s">
        <v>266</v>
      </c>
      <c r="F12" s="355" t="s">
        <v>267</v>
      </c>
      <c r="G12" s="355" t="s">
        <v>268</v>
      </c>
      <c r="H12" s="355" t="s">
        <v>269</v>
      </c>
      <c r="I12" s="356" t="s">
        <v>270</v>
      </c>
      <c r="J12" s="135"/>
      <c r="K12" s="352"/>
    </row>
    <row r="13" spans="1:11" ht="12.75" thickBot="1" x14ac:dyDescent="0.25">
      <c r="A13" s="346">
        <v>9</v>
      </c>
      <c r="B13" s="347"/>
      <c r="C13" s="358" t="s">
        <v>194</v>
      </c>
      <c r="D13" s="234" t="s">
        <v>271</v>
      </c>
      <c r="E13" s="121" t="s">
        <v>272</v>
      </c>
      <c r="F13" s="121" t="s">
        <v>273</v>
      </c>
      <c r="G13" s="121" t="s">
        <v>274</v>
      </c>
      <c r="H13" s="121" t="s">
        <v>275</v>
      </c>
      <c r="I13" s="122" t="s">
        <v>276</v>
      </c>
      <c r="J13" s="135"/>
      <c r="K13" s="352"/>
    </row>
    <row r="14" spans="1:11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95"/>
      <c r="J14" s="359"/>
      <c r="K14" s="362"/>
    </row>
    <row r="15" spans="1:11" x14ac:dyDescent="0.2">
      <c r="A15" s="346">
        <v>11</v>
      </c>
      <c r="B15" s="552" t="s">
        <v>13</v>
      </c>
      <c r="C15" s="363" t="s">
        <v>165</v>
      </c>
      <c r="D15" s="112">
        <v>75326</v>
      </c>
      <c r="E15" s="21">
        <v>144333</v>
      </c>
      <c r="F15" s="21">
        <v>71621</v>
      </c>
      <c r="G15" s="21">
        <v>106631</v>
      </c>
      <c r="H15" s="21">
        <v>119983</v>
      </c>
      <c r="I15" s="50">
        <v>79480</v>
      </c>
      <c r="J15" s="381">
        <f>SUM(D15:I15)</f>
        <v>597374</v>
      </c>
      <c r="K15" s="382">
        <v>5573313</v>
      </c>
    </row>
    <row r="16" spans="1:11" x14ac:dyDescent="0.2">
      <c r="A16" s="346">
        <v>12</v>
      </c>
      <c r="B16" s="553"/>
      <c r="C16" s="365" t="s">
        <v>164</v>
      </c>
      <c r="D16" s="207">
        <v>74866</v>
      </c>
      <c r="E16" s="22">
        <v>146574</v>
      </c>
      <c r="F16" s="22">
        <v>85203</v>
      </c>
      <c r="G16" s="22">
        <v>89381</v>
      </c>
      <c r="H16" s="22">
        <v>117722</v>
      </c>
      <c r="I16" s="98">
        <v>59330</v>
      </c>
      <c r="J16" s="367">
        <f>SUM(D16:I16)</f>
        <v>573076</v>
      </c>
      <c r="K16" s="444">
        <v>5831176</v>
      </c>
    </row>
    <row r="17" spans="1:11" ht="12.75" thickBot="1" x14ac:dyDescent="0.25">
      <c r="A17" s="359">
        <v>13</v>
      </c>
      <c r="B17" s="554"/>
      <c r="C17" s="361" t="s">
        <v>10</v>
      </c>
      <c r="D17" s="244">
        <v>-6.1067891564665633E-3</v>
      </c>
      <c r="E17" s="23">
        <v>1.5526594749641465E-2</v>
      </c>
      <c r="F17" s="23">
        <v>0.18963711760517166</v>
      </c>
      <c r="G17" s="23">
        <v>-0.16177284279430937</v>
      </c>
      <c r="H17" s="23">
        <v>-1.8844336280973151E-2</v>
      </c>
      <c r="I17" s="159">
        <v>-0.25352289884247614</v>
      </c>
      <c r="J17" s="161">
        <f>(J16/J15)-1</f>
        <v>-4.067468620997905E-2</v>
      </c>
      <c r="K17" s="210">
        <f>(K16/K15)-1</f>
        <v>4.626745348771899E-2</v>
      </c>
    </row>
    <row r="18" spans="1:11" ht="14.25" x14ac:dyDescent="0.2">
      <c r="A18" s="369">
        <v>14</v>
      </c>
      <c r="B18" s="552" t="s">
        <v>168</v>
      </c>
      <c r="C18" s="370" t="s">
        <v>530</v>
      </c>
      <c r="D18" s="271">
        <v>488.7</v>
      </c>
      <c r="E18" s="24">
        <v>1656</v>
      </c>
      <c r="F18" s="24">
        <v>290.7</v>
      </c>
      <c r="G18" s="24">
        <v>593</v>
      </c>
      <c r="H18" s="24">
        <v>2031</v>
      </c>
      <c r="I18" s="160">
        <v>666</v>
      </c>
      <c r="J18" s="428">
        <f>SUM(D18:I18)</f>
        <v>5725.4</v>
      </c>
      <c r="K18" s="371">
        <v>30589</v>
      </c>
    </row>
    <row r="19" spans="1:11" ht="12.75" thickBot="1" x14ac:dyDescent="0.25">
      <c r="A19" s="359">
        <v>15</v>
      </c>
      <c r="B19" s="557"/>
      <c r="C19" s="361" t="s">
        <v>11</v>
      </c>
      <c r="D19" s="59">
        <v>47.3</v>
      </c>
      <c r="E19" s="25"/>
      <c r="F19" s="25">
        <v>58.1</v>
      </c>
      <c r="G19" s="25"/>
      <c r="H19" s="25"/>
      <c r="I19" s="60"/>
      <c r="J19" s="62"/>
      <c r="K19" s="373"/>
    </row>
    <row r="20" spans="1:11" x14ac:dyDescent="0.2">
      <c r="A20" s="346">
        <v>16</v>
      </c>
      <c r="B20" s="558" t="s">
        <v>175</v>
      </c>
      <c r="C20" s="363" t="s">
        <v>12</v>
      </c>
      <c r="D20" s="112">
        <v>148</v>
      </c>
      <c r="E20" s="21">
        <v>539</v>
      </c>
      <c r="F20" s="21">
        <v>106</v>
      </c>
      <c r="G20" s="21">
        <v>80</v>
      </c>
      <c r="H20" s="21">
        <v>453</v>
      </c>
      <c r="I20" s="50">
        <v>111</v>
      </c>
      <c r="J20" s="381">
        <f>SUM(D20:I20)</f>
        <v>1437</v>
      </c>
      <c r="K20" s="382">
        <v>11878</v>
      </c>
    </row>
    <row r="21" spans="1:11" x14ac:dyDescent="0.2">
      <c r="A21" s="346">
        <v>17</v>
      </c>
      <c r="B21" s="553"/>
      <c r="C21" s="348" t="s">
        <v>176</v>
      </c>
      <c r="D21" s="232">
        <v>23683</v>
      </c>
      <c r="E21" s="26">
        <v>59240</v>
      </c>
      <c r="F21" s="26">
        <v>706</v>
      </c>
      <c r="G21" s="26">
        <v>37203</v>
      </c>
      <c r="H21" s="26">
        <v>2629</v>
      </c>
      <c r="I21" s="76">
        <v>25216</v>
      </c>
      <c r="J21" s="276">
        <f>SUM(D21:I21)</f>
        <v>148677</v>
      </c>
      <c r="K21" s="399"/>
    </row>
    <row r="22" spans="1:11" ht="12.75" thickBot="1" x14ac:dyDescent="0.25">
      <c r="A22" s="359">
        <v>18</v>
      </c>
      <c r="B22" s="554"/>
      <c r="C22" s="361" t="s">
        <v>14</v>
      </c>
      <c r="D22" s="244">
        <v>0.31633852483103142</v>
      </c>
      <c r="E22" s="23">
        <v>0.40416444935663898</v>
      </c>
      <c r="F22" s="23">
        <v>8.2860932126803052E-3</v>
      </c>
      <c r="G22" s="23">
        <v>0.41622939998433672</v>
      </c>
      <c r="H22" s="23">
        <v>2.2332274341244625E-2</v>
      </c>
      <c r="I22" s="159">
        <v>0.42501264115961573</v>
      </c>
      <c r="J22" s="161">
        <f>J21/J16</f>
        <v>0.2594367937236946</v>
      </c>
      <c r="K22" s="210"/>
    </row>
    <row r="23" spans="1:11" x14ac:dyDescent="0.2">
      <c r="A23" s="346">
        <v>19</v>
      </c>
      <c r="B23" s="552" t="s">
        <v>15</v>
      </c>
      <c r="C23" s="363" t="s">
        <v>169</v>
      </c>
      <c r="D23" s="113">
        <v>63.628289529100002</v>
      </c>
      <c r="E23" s="27">
        <v>60.386172243700003</v>
      </c>
      <c r="F23" s="27">
        <v>48.316638687500003</v>
      </c>
      <c r="G23" s="27">
        <v>64.759003957499999</v>
      </c>
      <c r="H23" s="27">
        <v>57.177600319699998</v>
      </c>
      <c r="I23" s="46">
        <v>57.22771788</v>
      </c>
      <c r="J23" s="68">
        <f>(J25/$J$15)*100</f>
        <v>59.063836055804245</v>
      </c>
      <c r="K23" s="69">
        <v>48.512294260200001</v>
      </c>
    </row>
    <row r="24" spans="1:11" x14ac:dyDescent="0.2">
      <c r="A24" s="346">
        <v>20</v>
      </c>
      <c r="B24" s="553"/>
      <c r="C24" s="376" t="s">
        <v>170</v>
      </c>
      <c r="D24" s="111">
        <v>57.4839878696</v>
      </c>
      <c r="E24" s="28">
        <v>56.151411653399997</v>
      </c>
      <c r="F24" s="28">
        <v>39.923434485400001</v>
      </c>
      <c r="G24" s="28">
        <v>60.125933661200001</v>
      </c>
      <c r="H24" s="28">
        <v>52.9212694685</v>
      </c>
      <c r="I24" s="48">
        <v>63.4673554779</v>
      </c>
      <c r="J24" s="49">
        <f>(J26/$J$16)*100</f>
        <v>54.626436982180373</v>
      </c>
      <c r="K24" s="67">
        <v>42.038655671500003</v>
      </c>
    </row>
    <row r="25" spans="1:11" x14ac:dyDescent="0.2">
      <c r="A25" s="346">
        <v>21</v>
      </c>
      <c r="B25" s="553"/>
      <c r="C25" s="363" t="s">
        <v>171</v>
      </c>
      <c r="D25" s="112">
        <v>47929</v>
      </c>
      <c r="E25" s="21">
        <v>87157</v>
      </c>
      <c r="F25" s="21">
        <v>34605</v>
      </c>
      <c r="G25" s="21">
        <v>69053</v>
      </c>
      <c r="H25" s="21">
        <v>68603</v>
      </c>
      <c r="I25" s="50">
        <v>45485</v>
      </c>
      <c r="J25" s="381">
        <f>SUM(D25:I25)</f>
        <v>352832</v>
      </c>
      <c r="K25" s="382">
        <v>2703742</v>
      </c>
    </row>
    <row r="26" spans="1:11" x14ac:dyDescent="0.2">
      <c r="A26" s="346">
        <v>22</v>
      </c>
      <c r="B26" s="553"/>
      <c r="C26" s="376" t="s">
        <v>172</v>
      </c>
      <c r="D26" s="103">
        <v>43036</v>
      </c>
      <c r="E26" s="29">
        <v>82303</v>
      </c>
      <c r="F26" s="29">
        <v>34016</v>
      </c>
      <c r="G26" s="29">
        <v>53741</v>
      </c>
      <c r="H26" s="29">
        <v>62300</v>
      </c>
      <c r="I26" s="104">
        <v>37655</v>
      </c>
      <c r="J26" s="54">
        <f>SUM(D26:I26)</f>
        <v>313051</v>
      </c>
      <c r="K26" s="395">
        <v>2451348</v>
      </c>
    </row>
    <row r="27" spans="1:11" x14ac:dyDescent="0.2">
      <c r="A27" s="346">
        <v>23</v>
      </c>
      <c r="B27" s="553"/>
      <c r="C27" s="378" t="s">
        <v>173</v>
      </c>
      <c r="D27" s="55">
        <v>2.5966087073000002</v>
      </c>
      <c r="E27" s="30">
        <v>2.5299632282000002</v>
      </c>
      <c r="F27" s="30">
        <v>2.2263668957</v>
      </c>
      <c r="G27" s="30">
        <v>2.0407814394999999</v>
      </c>
      <c r="H27" s="30">
        <v>2.3550415287000002</v>
      </c>
      <c r="I27" s="56">
        <v>2.0806198898999999</v>
      </c>
      <c r="J27" s="58">
        <f>((D27*D25)+(E27*E25)+(F27*F25)+(G27*G25)+(H27*H25)+(I27*I25))/J25</f>
        <v>2.3215645992013445</v>
      </c>
      <c r="K27" s="66">
        <v>2.3073322785000001</v>
      </c>
    </row>
    <row r="28" spans="1:11" ht="12.75" thickBot="1" x14ac:dyDescent="0.25">
      <c r="A28" s="359">
        <v>24</v>
      </c>
      <c r="B28" s="554"/>
      <c r="C28" s="361" t="s">
        <v>174</v>
      </c>
      <c r="D28" s="59">
        <v>2.1727530889</v>
      </c>
      <c r="E28" s="25">
        <v>2.1702267601999998</v>
      </c>
      <c r="F28" s="25">
        <v>2.0297537923000002</v>
      </c>
      <c r="G28" s="25">
        <v>1.9425794616000001</v>
      </c>
      <c r="H28" s="25">
        <v>2.1510349385</v>
      </c>
      <c r="I28" s="60">
        <v>2.0314450801000001</v>
      </c>
      <c r="J28" s="62">
        <f>((D28*D26)+(E28*E26)+(F28*F26)+(G28*G26)+(H28*H26)+(I28*I26))/J26</f>
        <v>2.0957178989464298</v>
      </c>
      <c r="K28" s="373">
        <v>1.9753262398</v>
      </c>
    </row>
    <row r="29" spans="1:11" x14ac:dyDescent="0.2">
      <c r="A29" s="346">
        <v>25</v>
      </c>
      <c r="B29" s="347" t="s">
        <v>16</v>
      </c>
      <c r="C29" s="363" t="s">
        <v>169</v>
      </c>
      <c r="D29" s="113">
        <v>16.686311279800002</v>
      </c>
      <c r="E29" s="27">
        <v>15.3637289218</v>
      </c>
      <c r="F29" s="27">
        <v>5.8094318666999998</v>
      </c>
      <c r="G29" s="27">
        <v>8.9266731719999992</v>
      </c>
      <c r="H29" s="27">
        <v>10.4551845</v>
      </c>
      <c r="I29" s="46">
        <v>7.4082547077000003</v>
      </c>
      <c r="J29" s="68">
        <f>(J31/$J$15)*100</f>
        <v>11.191648782839561</v>
      </c>
      <c r="K29" s="69">
        <v>8.4240020597999994</v>
      </c>
    </row>
    <row r="30" spans="1:11" x14ac:dyDescent="0.2">
      <c r="A30" s="346">
        <v>26</v>
      </c>
      <c r="B30" s="347"/>
      <c r="C30" s="376" t="s">
        <v>170</v>
      </c>
      <c r="D30" s="111">
        <v>8.6403760069000004</v>
      </c>
      <c r="E30" s="28">
        <v>6.9465750189</v>
      </c>
      <c r="F30" s="28">
        <v>2.7830521828000001</v>
      </c>
      <c r="G30" s="28">
        <v>7.0735365291000001</v>
      </c>
      <c r="H30" s="28">
        <v>6.1672055257</v>
      </c>
      <c r="I30" s="48">
        <v>8.5942161507999995</v>
      </c>
      <c r="J30" s="49">
        <f>(J32/$J$16)*100</f>
        <v>6.5790575770054929</v>
      </c>
      <c r="K30" s="67">
        <v>3.8494979449</v>
      </c>
    </row>
    <row r="31" spans="1:11" x14ac:dyDescent="0.2">
      <c r="A31" s="346">
        <v>27</v>
      </c>
      <c r="B31" s="347"/>
      <c r="C31" s="363" t="s">
        <v>171</v>
      </c>
      <c r="D31" s="112">
        <v>12569</v>
      </c>
      <c r="E31" s="21">
        <v>22175</v>
      </c>
      <c r="F31" s="21">
        <v>4161</v>
      </c>
      <c r="G31" s="21">
        <v>9519</v>
      </c>
      <c r="H31" s="21">
        <v>12544</v>
      </c>
      <c r="I31" s="50">
        <v>5888</v>
      </c>
      <c r="J31" s="381">
        <f>SUM(D31:I31)</f>
        <v>66856</v>
      </c>
      <c r="K31" s="382">
        <v>469496</v>
      </c>
    </row>
    <row r="32" spans="1:11" x14ac:dyDescent="0.2">
      <c r="A32" s="346">
        <v>28</v>
      </c>
      <c r="B32" s="347"/>
      <c r="C32" s="376" t="s">
        <v>172</v>
      </c>
      <c r="D32" s="103">
        <v>6469</v>
      </c>
      <c r="E32" s="29">
        <v>10182</v>
      </c>
      <c r="F32" s="29">
        <v>2371</v>
      </c>
      <c r="G32" s="29">
        <v>6322</v>
      </c>
      <c r="H32" s="29">
        <v>7260</v>
      </c>
      <c r="I32" s="104">
        <v>5099</v>
      </c>
      <c r="J32" s="54">
        <f>SUM(D32:I32)</f>
        <v>37703</v>
      </c>
      <c r="K32" s="395">
        <v>224471</v>
      </c>
    </row>
    <row r="33" spans="1:11" x14ac:dyDescent="0.2">
      <c r="A33" s="346">
        <v>29</v>
      </c>
      <c r="B33" s="347"/>
      <c r="C33" s="378" t="s">
        <v>173</v>
      </c>
      <c r="D33" s="55">
        <v>3.6747428584000001</v>
      </c>
      <c r="E33" s="30">
        <v>3.5411280624999999</v>
      </c>
      <c r="F33" s="30">
        <v>3.6137025810000001</v>
      </c>
      <c r="G33" s="30">
        <v>3.5751537412999999</v>
      </c>
      <c r="H33" s="30">
        <v>3.6173449526999999</v>
      </c>
      <c r="I33" s="56">
        <v>3.4053894869999999</v>
      </c>
      <c r="J33" s="58">
        <f>((D33*D31)+(E33*E31)+(F33*F31)+(G33*G31)+(H33*H31)+(I33*I31))/J31</f>
        <v>3.5779551732420067</v>
      </c>
      <c r="K33" s="66">
        <v>3.5783523807000002</v>
      </c>
    </row>
    <row r="34" spans="1:11" ht="12.75" thickBot="1" x14ac:dyDescent="0.25">
      <c r="A34" s="359">
        <v>30</v>
      </c>
      <c r="B34" s="360"/>
      <c r="C34" s="361" t="s">
        <v>174</v>
      </c>
      <c r="D34" s="59">
        <v>3.4660677445000001</v>
      </c>
      <c r="E34" s="25">
        <v>3.4873004622999999</v>
      </c>
      <c r="F34" s="25">
        <v>3.4535897272999998</v>
      </c>
      <c r="G34" s="25">
        <v>3.4899981748000002</v>
      </c>
      <c r="H34" s="25">
        <v>3.5530452773999999</v>
      </c>
      <c r="I34" s="60">
        <v>3.5064158728999999</v>
      </c>
      <c r="J34" s="62">
        <f>((D34*D32)+(E34*E32)+(F34*F32)+(G34*G32)+(H34*H32)+(I34*I32))/J32</f>
        <v>3.4972346630417772</v>
      </c>
      <c r="K34" s="373">
        <v>3.4170096559999998</v>
      </c>
    </row>
    <row r="35" spans="1:11" x14ac:dyDescent="0.2">
      <c r="A35" s="346">
        <v>31</v>
      </c>
      <c r="B35" s="347" t="s">
        <v>17</v>
      </c>
      <c r="C35" s="363" t="s">
        <v>169</v>
      </c>
      <c r="D35" s="113">
        <v>46.941978249199998</v>
      </c>
      <c r="E35" s="27">
        <v>45.022443321899999</v>
      </c>
      <c r="F35" s="27">
        <v>42.5072068208</v>
      </c>
      <c r="G35" s="27">
        <v>55.8323307856</v>
      </c>
      <c r="H35" s="27">
        <v>46.722415819699997</v>
      </c>
      <c r="I35" s="46">
        <v>49.819463172299997</v>
      </c>
      <c r="J35" s="68">
        <f>(J37/$J$15)*100</f>
        <v>47.872354672282356</v>
      </c>
      <c r="K35" s="69">
        <v>40.088292200399998</v>
      </c>
    </row>
    <row r="36" spans="1:11" x14ac:dyDescent="0.2">
      <c r="A36" s="346">
        <v>32</v>
      </c>
      <c r="B36" s="347"/>
      <c r="C36" s="376" t="s">
        <v>170</v>
      </c>
      <c r="D36" s="111">
        <v>48.8436118626</v>
      </c>
      <c r="E36" s="28">
        <v>49.204836634499998</v>
      </c>
      <c r="F36" s="28">
        <v>37.140382302699997</v>
      </c>
      <c r="G36" s="28">
        <v>53.052397132099998</v>
      </c>
      <c r="H36" s="28">
        <v>46.754063942800002</v>
      </c>
      <c r="I36" s="48">
        <v>54.873139327099999</v>
      </c>
      <c r="J36" s="49">
        <f>(J38/$J$16)*100</f>
        <v>48.04737940517488</v>
      </c>
      <c r="K36" s="67">
        <v>38.189157726700003</v>
      </c>
    </row>
    <row r="37" spans="1:11" x14ac:dyDescent="0.2">
      <c r="A37" s="346">
        <v>33</v>
      </c>
      <c r="B37" s="347"/>
      <c r="C37" s="363" t="s">
        <v>171</v>
      </c>
      <c r="D37" s="112">
        <v>35360</v>
      </c>
      <c r="E37" s="21">
        <v>64982</v>
      </c>
      <c r="F37" s="21">
        <v>30444</v>
      </c>
      <c r="G37" s="21">
        <v>59535</v>
      </c>
      <c r="H37" s="21">
        <v>56059</v>
      </c>
      <c r="I37" s="50">
        <v>39597</v>
      </c>
      <c r="J37" s="381">
        <f>SUM(D37:I37)</f>
        <v>285977</v>
      </c>
      <c r="K37" s="382">
        <v>2234246</v>
      </c>
    </row>
    <row r="38" spans="1:11" x14ac:dyDescent="0.2">
      <c r="A38" s="346">
        <v>34</v>
      </c>
      <c r="B38" s="347"/>
      <c r="C38" s="376" t="s">
        <v>172</v>
      </c>
      <c r="D38" s="103">
        <v>36567</v>
      </c>
      <c r="E38" s="29">
        <v>72121</v>
      </c>
      <c r="F38" s="29">
        <v>31645</v>
      </c>
      <c r="G38" s="29">
        <v>47419</v>
      </c>
      <c r="H38" s="29">
        <v>55040</v>
      </c>
      <c r="I38" s="104">
        <v>32556</v>
      </c>
      <c r="J38" s="54">
        <f>SUM(D38:I38)</f>
        <v>275348</v>
      </c>
      <c r="K38" s="395">
        <v>2226877</v>
      </c>
    </row>
    <row r="39" spans="1:11" x14ac:dyDescent="0.2">
      <c r="A39" s="346">
        <v>35</v>
      </c>
      <c r="B39" s="347"/>
      <c r="C39" s="378" t="s">
        <v>173</v>
      </c>
      <c r="D39" s="55">
        <v>2.2128714815000001</v>
      </c>
      <c r="E39" s="30">
        <v>2.1847157133000001</v>
      </c>
      <c r="F39" s="30">
        <v>2.0365403421999999</v>
      </c>
      <c r="G39" s="30">
        <v>1.7953331586000001</v>
      </c>
      <c r="H39" s="30">
        <v>2.0723139357</v>
      </c>
      <c r="I39" s="56">
        <v>1.8834349384</v>
      </c>
      <c r="J39" s="58">
        <f>((D39*D37)+(E39*E37)+(F39*F37)+(G39*G37)+(H39*H37)+(I39*I37))/J37</f>
        <v>2.0276111226424485</v>
      </c>
      <c r="K39" s="66">
        <v>2.0402280361999998</v>
      </c>
    </row>
    <row r="40" spans="1:11" ht="12.75" thickBot="1" x14ac:dyDescent="0.25">
      <c r="A40" s="359">
        <v>36</v>
      </c>
      <c r="B40" s="360"/>
      <c r="C40" s="361" t="s">
        <v>174</v>
      </c>
      <c r="D40" s="59">
        <v>1.9438815919000001</v>
      </c>
      <c r="E40" s="25">
        <v>1.9841424818</v>
      </c>
      <c r="F40" s="25">
        <v>1.9229609968000001</v>
      </c>
      <c r="G40" s="25">
        <v>1.7362361271</v>
      </c>
      <c r="H40" s="25">
        <v>1.9660387909999999</v>
      </c>
      <c r="I40" s="60">
        <v>1.8003317190000001</v>
      </c>
      <c r="J40" s="62">
        <f>((D40*D38)+(E40*E38)+(F40*F38)+(G40*G38)+(H40*H38)+(I40*I38))/J38</f>
        <v>1.9037193451777388</v>
      </c>
      <c r="K40" s="373">
        <v>1.8299978540999999</v>
      </c>
    </row>
    <row r="41" spans="1:11" x14ac:dyDescent="0.2">
      <c r="A41" s="346">
        <v>37</v>
      </c>
      <c r="B41" s="552" t="s">
        <v>18</v>
      </c>
      <c r="C41" s="363" t="s">
        <v>169</v>
      </c>
      <c r="D41" s="113">
        <v>25.125842533699998</v>
      </c>
      <c r="E41" s="27">
        <v>30.653462107999999</v>
      </c>
      <c r="F41" s="27">
        <v>37.929096155499998</v>
      </c>
      <c r="G41" s="27">
        <v>26.426031125400002</v>
      </c>
      <c r="H41" s="27">
        <v>31.409820063400002</v>
      </c>
      <c r="I41" s="46">
        <v>35.642470410900003</v>
      </c>
      <c r="J41" s="68">
        <f>(J43/$J$15)*100</f>
        <v>30.889693893607689</v>
      </c>
      <c r="K41" s="69">
        <v>28.908909273399999</v>
      </c>
    </row>
    <row r="42" spans="1:11" x14ac:dyDescent="0.2">
      <c r="A42" s="346">
        <v>38</v>
      </c>
      <c r="B42" s="553"/>
      <c r="C42" s="376" t="s">
        <v>170</v>
      </c>
      <c r="D42" s="111">
        <v>26.717572381</v>
      </c>
      <c r="E42" s="28">
        <v>33.003298492699997</v>
      </c>
      <c r="F42" s="28">
        <v>43.467129266299999</v>
      </c>
      <c r="G42" s="28">
        <v>23.122219282100001</v>
      </c>
      <c r="H42" s="28">
        <v>33.178983564500001</v>
      </c>
      <c r="I42" s="48">
        <v>27.3174544707</v>
      </c>
      <c r="J42" s="49">
        <f>(J44/$J$16)*100</f>
        <v>31.643970433240966</v>
      </c>
      <c r="K42" s="67">
        <v>31.806843077300002</v>
      </c>
    </row>
    <row r="43" spans="1:11" x14ac:dyDescent="0.2">
      <c r="A43" s="346">
        <v>39</v>
      </c>
      <c r="B43" s="553"/>
      <c r="C43" s="363" t="s">
        <v>171</v>
      </c>
      <c r="D43" s="112">
        <v>18926</v>
      </c>
      <c r="E43" s="21">
        <v>44243</v>
      </c>
      <c r="F43" s="21">
        <v>27165</v>
      </c>
      <c r="G43" s="21">
        <v>28178</v>
      </c>
      <c r="H43" s="21">
        <v>37686</v>
      </c>
      <c r="I43" s="50">
        <v>28329</v>
      </c>
      <c r="J43" s="381">
        <f>SUM(D43:I43)</f>
        <v>184527</v>
      </c>
      <c r="K43" s="382">
        <v>1611184</v>
      </c>
    </row>
    <row r="44" spans="1:11" x14ac:dyDescent="0.2">
      <c r="A44" s="346">
        <v>40</v>
      </c>
      <c r="B44" s="553"/>
      <c r="C44" s="376" t="s">
        <v>172</v>
      </c>
      <c r="D44" s="103">
        <v>20002</v>
      </c>
      <c r="E44" s="29">
        <v>48374</v>
      </c>
      <c r="F44" s="29">
        <v>37035</v>
      </c>
      <c r="G44" s="29">
        <v>20667</v>
      </c>
      <c r="H44" s="29">
        <v>39059</v>
      </c>
      <c r="I44" s="104">
        <v>16207</v>
      </c>
      <c r="J44" s="54">
        <f>SUM(D44:I44)</f>
        <v>181344</v>
      </c>
      <c r="K44" s="395">
        <v>1854713</v>
      </c>
    </row>
    <row r="45" spans="1:11" x14ac:dyDescent="0.2">
      <c r="A45" s="346">
        <v>41</v>
      </c>
      <c r="B45" s="553"/>
      <c r="C45" s="378" t="s">
        <v>173</v>
      </c>
      <c r="D45" s="55">
        <v>2.0047677057</v>
      </c>
      <c r="E45" s="30">
        <v>1.961947983</v>
      </c>
      <c r="F45" s="30">
        <v>1.9037263899000001</v>
      </c>
      <c r="G45" s="30">
        <v>1.6815075945</v>
      </c>
      <c r="H45" s="30">
        <v>1.9325782996</v>
      </c>
      <c r="I45" s="56">
        <v>1.7662385024</v>
      </c>
      <c r="J45" s="58">
        <f>((D45*D43)+(E45*E43)+(F45*F43)+(G45*G43)+(H45*H43)+(I45*I43))/J43</f>
        <v>1.8789004477535372</v>
      </c>
      <c r="K45" s="66">
        <v>1.8656256765999999</v>
      </c>
    </row>
    <row r="46" spans="1:11" ht="12.75" thickBot="1" x14ac:dyDescent="0.25">
      <c r="A46" s="359">
        <v>42</v>
      </c>
      <c r="B46" s="554"/>
      <c r="C46" s="361" t="s">
        <v>174</v>
      </c>
      <c r="D46" s="59">
        <v>1.9823444854000001</v>
      </c>
      <c r="E46" s="25">
        <v>2.0665161199000002</v>
      </c>
      <c r="F46" s="25">
        <v>1.8619495438</v>
      </c>
      <c r="G46" s="25">
        <v>1.6930361250999999</v>
      </c>
      <c r="H46" s="25">
        <v>1.9680301429</v>
      </c>
      <c r="I46" s="60">
        <v>1.7393869641999999</v>
      </c>
      <c r="J46" s="62">
        <f>((D46*D44)+(E46*E44)+(F46*F44)+(G46*G44)+(H46*H44)+(I46*I44))/J44</f>
        <v>1.9224419777517239</v>
      </c>
      <c r="K46" s="373">
        <v>1.7663483471000001</v>
      </c>
    </row>
    <row r="47" spans="1:11" x14ac:dyDescent="0.2">
      <c r="A47" s="346">
        <v>43</v>
      </c>
      <c r="B47" s="347" t="s">
        <v>19</v>
      </c>
      <c r="C47" s="383" t="s">
        <v>169</v>
      </c>
      <c r="D47" s="222">
        <v>3.1315796805999998</v>
      </c>
      <c r="E47" s="192">
        <v>1.7149310660999999</v>
      </c>
      <c r="F47" s="192">
        <v>4.7785565659999998</v>
      </c>
      <c r="G47" s="192">
        <v>3.3659021519999999</v>
      </c>
      <c r="H47" s="192">
        <v>2.379788209</v>
      </c>
      <c r="I47" s="212">
        <v>1.2005963124000001</v>
      </c>
      <c r="J47" s="429">
        <f>(J49/$J$15)*100</f>
        <v>2.6204689189686863</v>
      </c>
      <c r="K47" s="384">
        <v>5.6651582235999998</v>
      </c>
    </row>
    <row r="48" spans="1:11" x14ac:dyDescent="0.2">
      <c r="A48" s="346">
        <v>44</v>
      </c>
      <c r="B48" s="347"/>
      <c r="C48" s="385" t="s">
        <v>170</v>
      </c>
      <c r="D48" s="225">
        <v>7.2173249529000003</v>
      </c>
      <c r="E48" s="193">
        <v>4.1595790917000004</v>
      </c>
      <c r="F48" s="193">
        <v>4.9677634594000004</v>
      </c>
      <c r="G48" s="193">
        <v>7.4791939378999999</v>
      </c>
      <c r="H48" s="193">
        <v>4.9790166212999996</v>
      </c>
      <c r="I48" s="215">
        <v>3.0408214471999999</v>
      </c>
      <c r="J48" s="430">
        <f>(J50/$J$16)*100</f>
        <v>5.2493910057304793</v>
      </c>
      <c r="K48" s="392">
        <v>8.2036453704000003</v>
      </c>
    </row>
    <row r="49" spans="1:11" x14ac:dyDescent="0.2">
      <c r="A49" s="346">
        <v>45</v>
      </c>
      <c r="B49" s="347"/>
      <c r="C49" s="385" t="s">
        <v>171</v>
      </c>
      <c r="D49" s="226">
        <v>2359</v>
      </c>
      <c r="E49" s="194">
        <v>2475</v>
      </c>
      <c r="F49" s="194">
        <v>3422</v>
      </c>
      <c r="G49" s="194">
        <v>3589</v>
      </c>
      <c r="H49" s="194">
        <v>2855</v>
      </c>
      <c r="I49" s="216">
        <v>954</v>
      </c>
      <c r="J49" s="431">
        <f>SUM(D49:I49)</f>
        <v>15654</v>
      </c>
      <c r="K49" s="394">
        <v>315737</v>
      </c>
    </row>
    <row r="50" spans="1:11" ht="12.75" thickBot="1" x14ac:dyDescent="0.25">
      <c r="A50" s="359">
        <v>46</v>
      </c>
      <c r="B50" s="360"/>
      <c r="C50" s="388" t="s">
        <v>172</v>
      </c>
      <c r="D50" s="227">
        <v>5403</v>
      </c>
      <c r="E50" s="195">
        <v>6097</v>
      </c>
      <c r="F50" s="195">
        <v>4233</v>
      </c>
      <c r="G50" s="195">
        <v>6685</v>
      </c>
      <c r="H50" s="195">
        <v>5861</v>
      </c>
      <c r="I50" s="217">
        <v>1804</v>
      </c>
      <c r="J50" s="432">
        <f>SUM(D50:I50)</f>
        <v>30083</v>
      </c>
      <c r="K50" s="389">
        <v>478369</v>
      </c>
    </row>
    <row r="51" spans="1:11" x14ac:dyDescent="0.2">
      <c r="A51" s="346">
        <v>47</v>
      </c>
      <c r="B51" s="552" t="s">
        <v>20</v>
      </c>
      <c r="C51" s="383" t="s">
        <v>169</v>
      </c>
      <c r="D51" s="222">
        <v>8.1142882566000001</v>
      </c>
      <c r="E51" s="192">
        <v>7.2454345821999997</v>
      </c>
      <c r="F51" s="192">
        <v>8.9757085910000001</v>
      </c>
      <c r="G51" s="192">
        <v>5.4490627649999999</v>
      </c>
      <c r="H51" s="192">
        <v>9.0327914078999996</v>
      </c>
      <c r="I51" s="212">
        <v>5.9292153967000001</v>
      </c>
      <c r="J51" s="429">
        <f>(J53/$J$15)*100</f>
        <v>7.4256663329840267</v>
      </c>
      <c r="K51" s="384">
        <v>16.913638242699999</v>
      </c>
    </row>
    <row r="52" spans="1:11" x14ac:dyDescent="0.2">
      <c r="A52" s="346">
        <v>48</v>
      </c>
      <c r="B52" s="553"/>
      <c r="C52" s="385" t="s">
        <v>170</v>
      </c>
      <c r="D52" s="225">
        <v>8.5811147964999996</v>
      </c>
      <c r="E52" s="193">
        <v>6.6857107622000003</v>
      </c>
      <c r="F52" s="193">
        <v>11.641672788899999</v>
      </c>
      <c r="G52" s="193">
        <v>9.2726531187999992</v>
      </c>
      <c r="H52" s="193">
        <v>8.9207303456000009</v>
      </c>
      <c r="I52" s="215">
        <v>6.1743686041999997</v>
      </c>
      <c r="J52" s="430">
        <f>(J54/$J$16)*100</f>
        <v>8.4798525849974524</v>
      </c>
      <c r="K52" s="392">
        <v>17.950855880799999</v>
      </c>
    </row>
    <row r="53" spans="1:11" x14ac:dyDescent="0.2">
      <c r="A53" s="346">
        <v>49</v>
      </c>
      <c r="B53" s="553"/>
      <c r="C53" s="385" t="s">
        <v>171</v>
      </c>
      <c r="D53" s="226">
        <v>6112</v>
      </c>
      <c r="E53" s="194">
        <v>10458</v>
      </c>
      <c r="F53" s="194">
        <v>6428</v>
      </c>
      <c r="G53" s="194">
        <v>5810</v>
      </c>
      <c r="H53" s="194">
        <v>10838</v>
      </c>
      <c r="I53" s="216">
        <v>4713</v>
      </c>
      <c r="J53" s="431">
        <f>SUM(D53:I53)</f>
        <v>44359</v>
      </c>
      <c r="K53" s="394">
        <v>942650</v>
      </c>
    </row>
    <row r="54" spans="1:11" ht="12.75" thickBot="1" x14ac:dyDescent="0.25">
      <c r="A54" s="359">
        <v>50</v>
      </c>
      <c r="B54" s="554"/>
      <c r="C54" s="388" t="s">
        <v>172</v>
      </c>
      <c r="D54" s="227">
        <v>6424</v>
      </c>
      <c r="E54" s="195">
        <v>9800</v>
      </c>
      <c r="F54" s="195">
        <v>9919</v>
      </c>
      <c r="G54" s="195">
        <v>8288</v>
      </c>
      <c r="H54" s="195">
        <v>10502</v>
      </c>
      <c r="I54" s="217">
        <v>3663</v>
      </c>
      <c r="J54" s="432">
        <f>SUM(D54:I54)</f>
        <v>48596</v>
      </c>
      <c r="K54" s="389">
        <v>1046746</v>
      </c>
    </row>
    <row r="55" spans="1:11" x14ac:dyDescent="0.2">
      <c r="A55" s="346">
        <v>51</v>
      </c>
      <c r="B55" s="552" t="s">
        <v>21</v>
      </c>
      <c r="C55" s="363" t="s">
        <v>169</v>
      </c>
      <c r="D55" s="113">
        <v>26.737701308999998</v>
      </c>
      <c r="E55" s="27">
        <v>30.831628365499999</v>
      </c>
      <c r="F55" s="27">
        <v>32.131772032699999</v>
      </c>
      <c r="G55" s="27">
        <v>31.142635393199999</v>
      </c>
      <c r="H55" s="27">
        <v>26.495347878800001</v>
      </c>
      <c r="I55" s="46">
        <v>30.5434362763</v>
      </c>
      <c r="J55" s="68">
        <f>(J57/$J$15)*100</f>
        <v>29.617459079236792</v>
      </c>
      <c r="K55" s="69">
        <v>23.596700935699999</v>
      </c>
    </row>
    <row r="56" spans="1:11" x14ac:dyDescent="0.2">
      <c r="A56" s="346">
        <v>52</v>
      </c>
      <c r="B56" s="553"/>
      <c r="C56" s="376" t="s">
        <v>170</v>
      </c>
      <c r="D56" s="111">
        <v>21.8145567356</v>
      </c>
      <c r="E56" s="28">
        <v>27.604161063700001</v>
      </c>
      <c r="F56" s="28">
        <v>32.6584419291</v>
      </c>
      <c r="G56" s="28">
        <v>21.6773977356</v>
      </c>
      <c r="H56" s="28">
        <v>25.246563952999999</v>
      </c>
      <c r="I56" s="48">
        <v>29.946520421199999</v>
      </c>
      <c r="J56" s="49">
        <f>(J58/$J$16)*100</f>
        <v>26.433143248015973</v>
      </c>
      <c r="K56" s="67">
        <v>20.3378872485</v>
      </c>
    </row>
    <row r="57" spans="1:11" x14ac:dyDescent="0.2">
      <c r="A57" s="346">
        <v>53</v>
      </c>
      <c r="B57" s="553"/>
      <c r="C57" s="363" t="s">
        <v>171</v>
      </c>
      <c r="D57" s="112">
        <v>20140</v>
      </c>
      <c r="E57" s="21">
        <v>44500</v>
      </c>
      <c r="F57" s="21">
        <v>23013</v>
      </c>
      <c r="G57" s="21">
        <v>33208</v>
      </c>
      <c r="H57" s="21">
        <v>31790</v>
      </c>
      <c r="I57" s="50">
        <v>24276</v>
      </c>
      <c r="J57" s="381">
        <f>SUM(D57:I57)</f>
        <v>176927</v>
      </c>
      <c r="K57" s="382">
        <v>1315118</v>
      </c>
    </row>
    <row r="58" spans="1:11" x14ac:dyDescent="0.2">
      <c r="A58" s="346">
        <v>54</v>
      </c>
      <c r="B58" s="553"/>
      <c r="C58" s="376" t="s">
        <v>172</v>
      </c>
      <c r="D58" s="103">
        <v>16332</v>
      </c>
      <c r="E58" s="29">
        <v>40461</v>
      </c>
      <c r="F58" s="29">
        <v>27826</v>
      </c>
      <c r="G58" s="29">
        <v>19375</v>
      </c>
      <c r="H58" s="29">
        <v>29721</v>
      </c>
      <c r="I58" s="104">
        <v>17767</v>
      </c>
      <c r="J58" s="54">
        <f>SUM(D58:I58)</f>
        <v>151482</v>
      </c>
      <c r="K58" s="395">
        <v>1185938</v>
      </c>
    </row>
    <row r="59" spans="1:11" x14ac:dyDescent="0.2">
      <c r="A59" s="346">
        <v>55</v>
      </c>
      <c r="B59" s="553"/>
      <c r="C59" s="378" t="s">
        <v>173</v>
      </c>
      <c r="D59" s="55">
        <v>3.1447789618000002</v>
      </c>
      <c r="E59" s="30">
        <v>3.0074890209</v>
      </c>
      <c r="F59" s="30">
        <v>2.5918292326999999</v>
      </c>
      <c r="G59" s="30">
        <v>2.555386172</v>
      </c>
      <c r="H59" s="30">
        <v>2.9014240200999999</v>
      </c>
      <c r="I59" s="56">
        <v>2.6243651528999998</v>
      </c>
      <c r="J59" s="58">
        <f>((D59*D57)+(E59*E57)+(F59*F57)+(G59*G57)+(H59*H57)+(I59*I57))/J57</f>
        <v>2.8125695789980192</v>
      </c>
      <c r="K59" s="66">
        <v>2.7347168009999998</v>
      </c>
    </row>
    <row r="60" spans="1:11" ht="12.75" thickBot="1" x14ac:dyDescent="0.25">
      <c r="A60" s="359">
        <v>56</v>
      </c>
      <c r="B60" s="554"/>
      <c r="C60" s="361" t="s">
        <v>174</v>
      </c>
      <c r="D60" s="59">
        <v>2.8428550863000002</v>
      </c>
      <c r="E60" s="25">
        <v>2.7956522981999998</v>
      </c>
      <c r="F60" s="25">
        <v>2.4840867485000002</v>
      </c>
      <c r="G60" s="25">
        <v>2.4378194530999999</v>
      </c>
      <c r="H60" s="25">
        <v>2.7741243575999999</v>
      </c>
      <c r="I60" s="60">
        <v>2.5375140920999999</v>
      </c>
      <c r="J60" s="62">
        <f>((D60*D58)+(E60*E58)+(F60*F58)+(G60*G58)+(H60*H58)+(I60*I58))/J58</f>
        <v>2.6632412404184365</v>
      </c>
      <c r="K60" s="373">
        <v>2.4697548609000002</v>
      </c>
    </row>
    <row r="61" spans="1:11" x14ac:dyDescent="0.2">
      <c r="A61" s="346">
        <v>57</v>
      </c>
      <c r="B61" s="552" t="s">
        <v>22</v>
      </c>
      <c r="C61" s="363" t="s">
        <v>169</v>
      </c>
      <c r="D61" s="113">
        <v>18.482804215600002</v>
      </c>
      <c r="E61" s="27">
        <v>22.033902499</v>
      </c>
      <c r="F61" s="27">
        <v>25.9961105406</v>
      </c>
      <c r="G61" s="27">
        <v>20.023110608900001</v>
      </c>
      <c r="H61" s="27">
        <v>26.775425983800002</v>
      </c>
      <c r="I61" s="46">
        <v>26.726919052500001</v>
      </c>
      <c r="J61" s="68">
        <f>(J63/$J$15)*100</f>
        <v>23.279051314586841</v>
      </c>
      <c r="K61" s="69">
        <v>25.273315888300001</v>
      </c>
    </row>
    <row r="62" spans="1:11" x14ac:dyDescent="0.2">
      <c r="A62" s="346">
        <v>58</v>
      </c>
      <c r="B62" s="553"/>
      <c r="C62" s="376" t="s">
        <v>170</v>
      </c>
      <c r="D62" s="111">
        <v>11.429771222499999</v>
      </c>
      <c r="E62" s="28">
        <v>14.577768968899999</v>
      </c>
      <c r="F62" s="28">
        <v>15.0505296126</v>
      </c>
      <c r="G62" s="28">
        <v>12.713472747200001</v>
      </c>
      <c r="H62" s="28">
        <v>14.7528841561</v>
      </c>
      <c r="I62" s="48">
        <v>15.7297978464</v>
      </c>
      <c r="J62" s="49">
        <f>(J64/$J$16)*100</f>
        <v>14.101096538678989</v>
      </c>
      <c r="K62" s="67">
        <v>14.4879694943</v>
      </c>
    </row>
    <row r="63" spans="1:11" x14ac:dyDescent="0.2">
      <c r="A63" s="346">
        <v>59</v>
      </c>
      <c r="B63" s="553"/>
      <c r="C63" s="363" t="s">
        <v>171</v>
      </c>
      <c r="D63" s="112">
        <v>13922</v>
      </c>
      <c r="E63" s="21">
        <v>31802</v>
      </c>
      <c r="F63" s="21">
        <v>18619</v>
      </c>
      <c r="G63" s="21">
        <v>21351</v>
      </c>
      <c r="H63" s="21">
        <v>32126</v>
      </c>
      <c r="I63" s="50">
        <v>21243</v>
      </c>
      <c r="J63" s="381">
        <f>SUM(D63:I63)</f>
        <v>139063</v>
      </c>
      <c r="K63" s="382">
        <v>1408561</v>
      </c>
    </row>
    <row r="64" spans="1:11" x14ac:dyDescent="0.2">
      <c r="A64" s="346">
        <v>60</v>
      </c>
      <c r="B64" s="553"/>
      <c r="C64" s="376" t="s">
        <v>172</v>
      </c>
      <c r="D64" s="103">
        <v>8557</v>
      </c>
      <c r="E64" s="29">
        <v>21367</v>
      </c>
      <c r="F64" s="29">
        <v>12824</v>
      </c>
      <c r="G64" s="29">
        <v>11363</v>
      </c>
      <c r="H64" s="29">
        <v>17367</v>
      </c>
      <c r="I64" s="104">
        <v>9332</v>
      </c>
      <c r="J64" s="54">
        <f>SUM(D64:I64)</f>
        <v>80810</v>
      </c>
      <c r="K64" s="395">
        <v>844819</v>
      </c>
    </row>
    <row r="65" spans="1:11" x14ac:dyDescent="0.2">
      <c r="A65" s="346">
        <v>61</v>
      </c>
      <c r="B65" s="553"/>
      <c r="C65" s="378" t="s">
        <v>173</v>
      </c>
      <c r="D65" s="55">
        <v>2.9314077773</v>
      </c>
      <c r="E65" s="30">
        <v>2.9569573254999999</v>
      </c>
      <c r="F65" s="30">
        <v>2.7948119186999998</v>
      </c>
      <c r="G65" s="30">
        <v>2.7513683108000002</v>
      </c>
      <c r="H65" s="30">
        <v>2.7834406083999998</v>
      </c>
      <c r="I65" s="56">
        <v>2.5643545455000001</v>
      </c>
      <c r="J65" s="58">
        <f>((D65*D63)+(E65*E63)+(F65*F63)+(G65*G63)+(H65*H63)+(I65*I63))/J63</f>
        <v>2.8010662825827328</v>
      </c>
      <c r="K65" s="66">
        <v>2.6901501014</v>
      </c>
    </row>
    <row r="66" spans="1:11" ht="12.75" thickBot="1" x14ac:dyDescent="0.25">
      <c r="A66" s="359">
        <v>62</v>
      </c>
      <c r="B66" s="554"/>
      <c r="C66" s="361" t="s">
        <v>174</v>
      </c>
      <c r="D66" s="59">
        <v>2.7271423757000002</v>
      </c>
      <c r="E66" s="25">
        <v>2.8016833400999999</v>
      </c>
      <c r="F66" s="25">
        <v>2.8120836059999998</v>
      </c>
      <c r="G66" s="25">
        <v>2.5669255666000002</v>
      </c>
      <c r="H66" s="25">
        <v>2.7603042959000001</v>
      </c>
      <c r="I66" s="60">
        <v>2.6159625381999998</v>
      </c>
      <c r="J66" s="62">
        <f>((D66*D64)+(E66*E64)+(F66*F64)+(G66*G64)+(H66*H64)+(I66*I64))/J64</f>
        <v>2.732090430971156</v>
      </c>
      <c r="K66" s="373">
        <v>2.5901858665000002</v>
      </c>
    </row>
    <row r="67" spans="1:11" x14ac:dyDescent="0.2">
      <c r="A67" s="346">
        <v>63</v>
      </c>
      <c r="B67" s="552" t="s">
        <v>23</v>
      </c>
      <c r="C67" s="363" t="s">
        <v>169</v>
      </c>
      <c r="D67" s="113">
        <v>81.176325132700001</v>
      </c>
      <c r="E67" s="27">
        <v>82.401058408099999</v>
      </c>
      <c r="F67" s="27">
        <v>70.720603416800003</v>
      </c>
      <c r="G67" s="27">
        <v>80.293411050000003</v>
      </c>
      <c r="H67" s="27">
        <v>81.051765197600005</v>
      </c>
      <c r="I67" s="46">
        <v>86.281457833299996</v>
      </c>
      <c r="J67" s="68">
        <f>(J69/$J$15)*100</f>
        <v>80.715431203902412</v>
      </c>
      <c r="K67" s="69">
        <v>65.729952746500004</v>
      </c>
    </row>
    <row r="68" spans="1:11" x14ac:dyDescent="0.2">
      <c r="A68" s="346">
        <v>64</v>
      </c>
      <c r="B68" s="553"/>
      <c r="C68" s="376" t="s">
        <v>170</v>
      </c>
      <c r="D68" s="111">
        <v>72.906934328199995</v>
      </c>
      <c r="E68" s="28">
        <v>77.816051935499999</v>
      </c>
      <c r="F68" s="28">
        <v>67.0145955375</v>
      </c>
      <c r="G68" s="28">
        <v>68.137382150600004</v>
      </c>
      <c r="H68" s="28">
        <v>73.449038481399995</v>
      </c>
      <c r="I68" s="48">
        <v>79.167759452200002</v>
      </c>
      <c r="J68" s="49">
        <f>(J70/$J$16)*100</f>
        <v>73.302144916206586</v>
      </c>
      <c r="K68" s="67">
        <v>56.999617232699997</v>
      </c>
    </row>
    <row r="69" spans="1:11" x14ac:dyDescent="0.2">
      <c r="A69" s="346">
        <v>65</v>
      </c>
      <c r="B69" s="553"/>
      <c r="C69" s="363" t="s">
        <v>171</v>
      </c>
      <c r="D69" s="112">
        <v>61147</v>
      </c>
      <c r="E69" s="21">
        <v>118932</v>
      </c>
      <c r="F69" s="21">
        <v>50651</v>
      </c>
      <c r="G69" s="21">
        <v>85618</v>
      </c>
      <c r="H69" s="21">
        <v>97248</v>
      </c>
      <c r="I69" s="50">
        <v>68577</v>
      </c>
      <c r="J69" s="381">
        <f>SUM(D69:I69)</f>
        <v>482173</v>
      </c>
      <c r="K69" s="382">
        <v>3663336</v>
      </c>
    </row>
    <row r="70" spans="1:11" x14ac:dyDescent="0.2">
      <c r="A70" s="346">
        <v>66</v>
      </c>
      <c r="B70" s="553"/>
      <c r="C70" s="376" t="s">
        <v>172</v>
      </c>
      <c r="D70" s="103">
        <v>54583</v>
      </c>
      <c r="E70" s="29">
        <v>114058</v>
      </c>
      <c r="F70" s="29">
        <v>57098</v>
      </c>
      <c r="G70" s="29">
        <v>60902</v>
      </c>
      <c r="H70" s="29">
        <v>86466</v>
      </c>
      <c r="I70" s="104">
        <v>46970</v>
      </c>
      <c r="J70" s="54">
        <f>SUM(D70:I70)</f>
        <v>420077</v>
      </c>
      <c r="K70" s="395">
        <v>3323748</v>
      </c>
    </row>
    <row r="71" spans="1:11" x14ac:dyDescent="0.2">
      <c r="A71" s="346">
        <v>67</v>
      </c>
      <c r="B71" s="553"/>
      <c r="C71" s="378" t="s">
        <v>173</v>
      </c>
      <c r="D71" s="55">
        <v>2.5120342391000001</v>
      </c>
      <c r="E71" s="30">
        <v>2.4155173861999999</v>
      </c>
      <c r="F71" s="30">
        <v>2.227931028</v>
      </c>
      <c r="G71" s="30">
        <v>2.0239368862</v>
      </c>
      <c r="H71" s="30">
        <v>2.2723767291999999</v>
      </c>
      <c r="I71" s="56">
        <v>2.0057053337999999</v>
      </c>
      <c r="J71" s="58">
        <f>((D71*D69)+(E71*E69)+(F71*F69)+(G71*G69)+(H71*H69)+(I71*I69))/J69</f>
        <v>2.2513649272209975</v>
      </c>
      <c r="K71" s="66">
        <v>2.2749444179</v>
      </c>
    </row>
    <row r="72" spans="1:11" ht="12.75" thickBot="1" x14ac:dyDescent="0.25">
      <c r="A72" s="359">
        <v>68</v>
      </c>
      <c r="B72" s="554"/>
      <c r="C72" s="361" t="s">
        <v>174</v>
      </c>
      <c r="D72" s="59">
        <v>2.1916180402999998</v>
      </c>
      <c r="E72" s="25">
        <v>2.2145209027999999</v>
      </c>
      <c r="F72" s="25">
        <v>2.0792532188999999</v>
      </c>
      <c r="G72" s="25">
        <v>1.9529952622</v>
      </c>
      <c r="H72" s="25">
        <v>2.1632222845000002</v>
      </c>
      <c r="I72" s="60">
        <v>1.9922967294</v>
      </c>
      <c r="J72" s="62">
        <f>((D72*D70)+(E72*E70)+(F72*F70)+(G72*G70)+(H72*H70)+(I72*I70))/J70</f>
        <v>2.1198370437039133</v>
      </c>
      <c r="K72" s="373">
        <v>2.0371471251000002</v>
      </c>
    </row>
    <row r="73" spans="1:11" x14ac:dyDescent="0.2">
      <c r="A73" s="346">
        <v>69</v>
      </c>
      <c r="B73" s="552" t="s">
        <v>24</v>
      </c>
      <c r="C73" s="363" t="s">
        <v>169</v>
      </c>
      <c r="D73" s="113">
        <v>19.351039005899999</v>
      </c>
      <c r="E73" s="27">
        <v>11.1933100576</v>
      </c>
      <c r="F73" s="27">
        <v>10.6805468042</v>
      </c>
      <c r="G73" s="27">
        <v>10.991275698700001</v>
      </c>
      <c r="H73" s="27">
        <v>13.399579747100001</v>
      </c>
      <c r="I73" s="46">
        <v>6.9358164369999997</v>
      </c>
      <c r="J73" s="68">
        <f>(J75/$J$15)*100</f>
        <v>12.001191883141885</v>
      </c>
      <c r="K73" s="69">
        <v>9.5574571469999992</v>
      </c>
    </row>
    <row r="74" spans="1:11" x14ac:dyDescent="0.2">
      <c r="A74" s="346">
        <v>70</v>
      </c>
      <c r="B74" s="553"/>
      <c r="C74" s="376" t="s">
        <v>170</v>
      </c>
      <c r="D74" s="111">
        <v>17.4592035776</v>
      </c>
      <c r="E74" s="28">
        <v>13.980812522900001</v>
      </c>
      <c r="F74" s="28">
        <v>11.8699126498</v>
      </c>
      <c r="G74" s="28">
        <v>8.7669153763000001</v>
      </c>
      <c r="H74" s="28">
        <v>15.2733978724</v>
      </c>
      <c r="I74" s="48">
        <v>8.6408284627</v>
      </c>
      <c r="J74" s="49">
        <f>(J76/$J$16)*100</f>
        <v>13.020960570674745</v>
      </c>
      <c r="K74" s="67">
        <v>8.9391230888000006</v>
      </c>
    </row>
    <row r="75" spans="1:11" x14ac:dyDescent="0.2">
      <c r="A75" s="346">
        <v>71</v>
      </c>
      <c r="B75" s="553"/>
      <c r="C75" s="363" t="s">
        <v>171</v>
      </c>
      <c r="D75" s="112">
        <v>14576</v>
      </c>
      <c r="E75" s="21">
        <v>16156</v>
      </c>
      <c r="F75" s="21">
        <v>7650</v>
      </c>
      <c r="G75" s="21">
        <v>11720</v>
      </c>
      <c r="H75" s="21">
        <v>16077</v>
      </c>
      <c r="I75" s="50">
        <v>5513</v>
      </c>
      <c r="J75" s="381">
        <f>SUM(D75:I75)</f>
        <v>71692</v>
      </c>
      <c r="K75" s="382">
        <v>532667</v>
      </c>
    </row>
    <row r="76" spans="1:11" x14ac:dyDescent="0.2">
      <c r="A76" s="346">
        <v>72</v>
      </c>
      <c r="B76" s="553"/>
      <c r="C76" s="376" t="s">
        <v>172</v>
      </c>
      <c r="D76" s="103">
        <v>13071</v>
      </c>
      <c r="E76" s="29">
        <v>20492</v>
      </c>
      <c r="F76" s="29">
        <v>10114</v>
      </c>
      <c r="G76" s="29">
        <v>7836</v>
      </c>
      <c r="H76" s="29">
        <v>17980</v>
      </c>
      <c r="I76" s="104">
        <v>5127</v>
      </c>
      <c r="J76" s="54">
        <f>SUM(D76:I76)</f>
        <v>74620</v>
      </c>
      <c r="K76" s="395">
        <v>521256</v>
      </c>
    </row>
    <row r="77" spans="1:11" x14ac:dyDescent="0.2">
      <c r="A77" s="346">
        <v>73</v>
      </c>
      <c r="B77" s="553"/>
      <c r="C77" s="378" t="s">
        <v>173</v>
      </c>
      <c r="D77" s="55">
        <v>3.6392054573000001</v>
      </c>
      <c r="E77" s="30">
        <v>3.6349100707000002</v>
      </c>
      <c r="F77" s="30">
        <v>3.3153472248</v>
      </c>
      <c r="G77" s="30">
        <v>3.1327282797999998</v>
      </c>
      <c r="H77" s="30">
        <v>3.5843025969000002</v>
      </c>
      <c r="I77" s="56">
        <v>3.4333080827</v>
      </c>
      <c r="J77" s="58">
        <f>((D77*D75)+(E77*E75)+(F77*F75)+(G77*G75)+(H77*H75)+(I77*I75))/J75</f>
        <v>3.4927370957302961</v>
      </c>
      <c r="K77" s="66">
        <v>3.4048241897999998</v>
      </c>
    </row>
    <row r="78" spans="1:11" ht="12.75" thickBot="1" x14ac:dyDescent="0.25">
      <c r="A78" s="359">
        <v>74</v>
      </c>
      <c r="B78" s="554"/>
      <c r="C78" s="361" t="s">
        <v>174</v>
      </c>
      <c r="D78" s="59">
        <v>3.1132195378</v>
      </c>
      <c r="E78" s="25">
        <v>3.2178778424000001</v>
      </c>
      <c r="F78" s="25">
        <v>2.8751894633999999</v>
      </c>
      <c r="G78" s="25">
        <v>2.8657493521999999</v>
      </c>
      <c r="H78" s="25">
        <v>3.1656488739999999</v>
      </c>
      <c r="I78" s="60">
        <v>3.2730478078999998</v>
      </c>
      <c r="J78" s="62">
        <f>((D78*D76)+(E78*E76)+(F78*F76)+(G78*G76)+(H78*H76)+(I78*I76))/J76</f>
        <v>3.1073251989725907</v>
      </c>
      <c r="K78" s="373">
        <v>2.8821294986999999</v>
      </c>
    </row>
    <row r="79" spans="1:11" x14ac:dyDescent="0.2">
      <c r="A79" s="346">
        <v>75</v>
      </c>
      <c r="B79" s="552" t="s">
        <v>25</v>
      </c>
      <c r="C79" s="363" t="s">
        <v>169</v>
      </c>
      <c r="D79" s="113">
        <v>27.8182449259</v>
      </c>
      <c r="E79" s="27">
        <v>28.619566941999999</v>
      </c>
      <c r="F79" s="27">
        <v>14.539793444300001</v>
      </c>
      <c r="G79" s="27">
        <v>20.374652381400001</v>
      </c>
      <c r="H79" s="27">
        <v>22.166256436600001</v>
      </c>
      <c r="I79" s="46">
        <v>15.239635488599999</v>
      </c>
      <c r="J79" s="68">
        <f>(J81/$J$15)*100</f>
        <v>22.28235577711785</v>
      </c>
      <c r="K79" s="69">
        <v>17.966082315800001</v>
      </c>
    </row>
    <row r="80" spans="1:11" x14ac:dyDescent="0.2">
      <c r="A80" s="346">
        <v>76</v>
      </c>
      <c r="B80" s="553"/>
      <c r="C80" s="376" t="s">
        <v>170</v>
      </c>
      <c r="D80" s="111">
        <v>30.776288619900001</v>
      </c>
      <c r="E80" s="28">
        <v>25.423396740699999</v>
      </c>
      <c r="F80" s="28">
        <v>8.6603262916000006</v>
      </c>
      <c r="G80" s="28">
        <v>17.070993078800001</v>
      </c>
      <c r="H80" s="28">
        <v>22.7910091408</v>
      </c>
      <c r="I80" s="48">
        <v>20.1328378103</v>
      </c>
      <c r="J80" s="49">
        <f>(J82/$J$16)*100</f>
        <v>21.239242264551297</v>
      </c>
      <c r="K80" s="67">
        <v>12.6073711413</v>
      </c>
    </row>
    <row r="81" spans="1:11" x14ac:dyDescent="0.2">
      <c r="A81" s="346">
        <v>77</v>
      </c>
      <c r="B81" s="553"/>
      <c r="C81" s="363" t="s">
        <v>171</v>
      </c>
      <c r="D81" s="112">
        <v>20954</v>
      </c>
      <c r="E81" s="21">
        <v>41307</v>
      </c>
      <c r="F81" s="21">
        <v>10414</v>
      </c>
      <c r="G81" s="21">
        <v>21726</v>
      </c>
      <c r="H81" s="21">
        <v>26596</v>
      </c>
      <c r="I81" s="50">
        <v>12112</v>
      </c>
      <c r="J81" s="381">
        <f>SUM(D81:I81)</f>
        <v>133109</v>
      </c>
      <c r="K81" s="382">
        <v>1001306</v>
      </c>
    </row>
    <row r="82" spans="1:11" x14ac:dyDescent="0.2">
      <c r="A82" s="346">
        <v>78</v>
      </c>
      <c r="B82" s="553"/>
      <c r="C82" s="376" t="s">
        <v>172</v>
      </c>
      <c r="D82" s="103">
        <v>23041</v>
      </c>
      <c r="E82" s="29">
        <v>37264</v>
      </c>
      <c r="F82" s="29">
        <v>7379</v>
      </c>
      <c r="G82" s="29">
        <v>15258</v>
      </c>
      <c r="H82" s="29">
        <v>26830</v>
      </c>
      <c r="I82" s="104">
        <v>11945</v>
      </c>
      <c r="J82" s="54">
        <f>SUM(D82:I82)</f>
        <v>121717</v>
      </c>
      <c r="K82" s="395">
        <v>735158</v>
      </c>
    </row>
    <row r="83" spans="1:11" x14ac:dyDescent="0.2">
      <c r="A83" s="346">
        <v>79</v>
      </c>
      <c r="B83" s="553"/>
      <c r="C83" s="378" t="s">
        <v>173</v>
      </c>
      <c r="D83" s="55">
        <v>3.4444803365999999</v>
      </c>
      <c r="E83" s="30">
        <v>3.2334648004000002</v>
      </c>
      <c r="F83" s="30">
        <v>2.9748114003000001</v>
      </c>
      <c r="G83" s="30">
        <v>2.9620356579</v>
      </c>
      <c r="H83" s="30">
        <v>3.1716523540999999</v>
      </c>
      <c r="I83" s="56">
        <v>3.0812792496000001</v>
      </c>
      <c r="J83" s="58">
        <f>((D83*D81)+(E83*E81)+(F83*F81)+(G83*G81)+(H83*H81)+(I83*I81))/J81</f>
        <v>3.1759457616712439</v>
      </c>
      <c r="K83" s="66">
        <v>3.1381169713000001</v>
      </c>
    </row>
    <row r="84" spans="1:11" ht="12.75" thickBot="1" x14ac:dyDescent="0.25">
      <c r="A84" s="359">
        <v>80</v>
      </c>
      <c r="B84" s="554"/>
      <c r="C84" s="361" t="s">
        <v>174</v>
      </c>
      <c r="D84" s="59">
        <v>2.9230131847999998</v>
      </c>
      <c r="E84" s="25">
        <v>3.0413463798999998</v>
      </c>
      <c r="F84" s="25">
        <v>3.2017860933</v>
      </c>
      <c r="G84" s="25">
        <v>2.859814745</v>
      </c>
      <c r="H84" s="25">
        <v>3.0411826851999999</v>
      </c>
      <c r="I84" s="60">
        <v>2.9431302584000001</v>
      </c>
      <c r="J84" s="62">
        <f>((D84*D82)+(E84*E82)+(F84*F82)+(G84*G82)+(H84*H82)+(I84*I82))/J82</f>
        <v>2.9962415573317212</v>
      </c>
      <c r="K84" s="373">
        <v>2.8486046170999999</v>
      </c>
    </row>
    <row r="85" spans="1:11" x14ac:dyDescent="0.2">
      <c r="A85" s="346">
        <v>81</v>
      </c>
      <c r="B85" s="552" t="s">
        <v>26</v>
      </c>
      <c r="C85" s="363" t="s">
        <v>169</v>
      </c>
      <c r="D85" s="113">
        <v>42.036582715900003</v>
      </c>
      <c r="E85" s="27">
        <v>37.830308114799998</v>
      </c>
      <c r="F85" s="27">
        <v>25.706997514600001</v>
      </c>
      <c r="G85" s="27">
        <v>13.753082239499999</v>
      </c>
      <c r="H85" s="27">
        <v>25.459236110100001</v>
      </c>
      <c r="I85" s="46">
        <v>16.284368012000002</v>
      </c>
      <c r="J85" s="68">
        <f>(J87/$J$15)*100</f>
        <v>27.258133095849502</v>
      </c>
      <c r="K85" s="69">
        <v>23.743651273200001</v>
      </c>
    </row>
    <row r="86" spans="1:11" x14ac:dyDescent="0.2">
      <c r="A86" s="346">
        <v>82</v>
      </c>
      <c r="B86" s="553"/>
      <c r="C86" s="376" t="s">
        <v>170</v>
      </c>
      <c r="D86" s="111">
        <v>23.483641073099999</v>
      </c>
      <c r="E86" s="28">
        <v>30.668545081000001</v>
      </c>
      <c r="F86" s="28">
        <v>26.7195374026</v>
      </c>
      <c r="G86" s="28">
        <v>27.582820328699999</v>
      </c>
      <c r="H86" s="28">
        <v>27.624166999</v>
      </c>
      <c r="I86" s="48">
        <v>22.840383144800001</v>
      </c>
      <c r="J86" s="49">
        <f>(J88/$J$16)*100</f>
        <v>27.225708283020055</v>
      </c>
      <c r="K86" s="67">
        <v>25.850325907399998</v>
      </c>
    </row>
    <row r="87" spans="1:11" x14ac:dyDescent="0.2">
      <c r="A87" s="346">
        <v>83</v>
      </c>
      <c r="B87" s="553"/>
      <c r="C87" s="363" t="s">
        <v>171</v>
      </c>
      <c r="D87" s="112">
        <v>31664</v>
      </c>
      <c r="E87" s="21">
        <v>54602</v>
      </c>
      <c r="F87" s="21">
        <v>18412</v>
      </c>
      <c r="G87" s="21">
        <v>14665</v>
      </c>
      <c r="H87" s="21">
        <v>30547</v>
      </c>
      <c r="I87" s="50">
        <v>12943</v>
      </c>
      <c r="J87" s="381">
        <f>SUM(D87:I87)</f>
        <v>162833</v>
      </c>
      <c r="K87" s="382">
        <v>1323308</v>
      </c>
    </row>
    <row r="88" spans="1:11" x14ac:dyDescent="0.2">
      <c r="A88" s="346">
        <v>84</v>
      </c>
      <c r="B88" s="553"/>
      <c r="C88" s="376" t="s">
        <v>172</v>
      </c>
      <c r="D88" s="103">
        <v>17581</v>
      </c>
      <c r="E88" s="29">
        <v>44952</v>
      </c>
      <c r="F88" s="29">
        <v>22766</v>
      </c>
      <c r="G88" s="29">
        <v>24654</v>
      </c>
      <c r="H88" s="29">
        <v>32520</v>
      </c>
      <c r="I88" s="104">
        <v>13551</v>
      </c>
      <c r="J88" s="54">
        <f>SUM(D88:I88)</f>
        <v>156024</v>
      </c>
      <c r="K88" s="395">
        <v>1507378</v>
      </c>
    </row>
    <row r="89" spans="1:11" x14ac:dyDescent="0.2">
      <c r="A89" s="346">
        <v>85</v>
      </c>
      <c r="B89" s="553"/>
      <c r="C89" s="378" t="s">
        <v>173</v>
      </c>
      <c r="D89" s="55">
        <v>3.1964663583999999</v>
      </c>
      <c r="E89" s="30">
        <v>3.0103961270999999</v>
      </c>
      <c r="F89" s="30">
        <v>2.9101019290000001</v>
      </c>
      <c r="G89" s="30">
        <v>3.2237000229000001</v>
      </c>
      <c r="H89" s="30">
        <v>3.0525816716</v>
      </c>
      <c r="I89" s="56">
        <v>3.0141473055999999</v>
      </c>
      <c r="J89" s="58">
        <f>((D89*D87)+(E89*E87)+(F89*F87)+(G89*G87)+(H89*H87)+(I89*I87))/J87</f>
        <v>3.0626607539971276</v>
      </c>
      <c r="K89" s="66">
        <v>3.0056831771999999</v>
      </c>
    </row>
    <row r="90" spans="1:11" ht="12.75" thickBot="1" x14ac:dyDescent="0.25">
      <c r="A90" s="359">
        <v>86</v>
      </c>
      <c r="B90" s="554"/>
      <c r="C90" s="361" t="s">
        <v>174</v>
      </c>
      <c r="D90" s="59">
        <v>2.8335052606</v>
      </c>
      <c r="E90" s="25">
        <v>2.7611184241000002</v>
      </c>
      <c r="F90" s="25">
        <v>2.5548511095999999</v>
      </c>
      <c r="G90" s="25">
        <v>2.5068553134</v>
      </c>
      <c r="H90" s="25">
        <v>2.7736670110000001</v>
      </c>
      <c r="I90" s="60">
        <v>2.8583257819000001</v>
      </c>
      <c r="J90" s="62">
        <f>((D90*D88)+(E90*E88)+(F90*F88)+(G90*G88)+(H90*H88)+(I90*I88))/J88</f>
        <v>2.7100588788437414</v>
      </c>
      <c r="K90" s="373">
        <v>2.3472904473999998</v>
      </c>
    </row>
    <row r="91" spans="1:11" x14ac:dyDescent="0.2">
      <c r="A91" s="346">
        <v>87</v>
      </c>
      <c r="B91" s="552" t="s">
        <v>27</v>
      </c>
      <c r="C91" s="363" t="s">
        <v>169</v>
      </c>
      <c r="D91" s="113">
        <v>88.754132062799997</v>
      </c>
      <c r="E91" s="27">
        <v>91.039634351700002</v>
      </c>
      <c r="F91" s="27">
        <v>86.245734842999994</v>
      </c>
      <c r="G91" s="27">
        <v>91.185035083000002</v>
      </c>
      <c r="H91" s="27">
        <v>88.587420383099996</v>
      </c>
      <c r="I91" s="46">
        <v>92.870188291000005</v>
      </c>
      <c r="J91" s="68">
        <f>(J93/$J$15)*100</f>
        <v>89.953697348729605</v>
      </c>
      <c r="K91" s="69">
        <v>77.421203533699995</v>
      </c>
    </row>
    <row r="92" spans="1:11" x14ac:dyDescent="0.2">
      <c r="A92" s="346">
        <v>88</v>
      </c>
      <c r="B92" s="553"/>
      <c r="C92" s="376" t="s">
        <v>170</v>
      </c>
      <c r="D92" s="111">
        <v>84.201560250499995</v>
      </c>
      <c r="E92" s="28">
        <v>89.154710145999999</v>
      </c>
      <c r="F92" s="28">
        <v>83.3905637517</v>
      </c>
      <c r="G92" s="28">
        <v>83.248152943299999</v>
      </c>
      <c r="H92" s="28">
        <v>86.100253033000001</v>
      </c>
      <c r="I92" s="48">
        <v>90.7848099486</v>
      </c>
      <c r="J92" s="49">
        <f>(J94/$J$16)*100</f>
        <v>86.270756409272067</v>
      </c>
      <c r="K92" s="67">
        <v>73.845498748799997</v>
      </c>
    </row>
    <row r="93" spans="1:11" x14ac:dyDescent="0.2">
      <c r="A93" s="346">
        <v>89</v>
      </c>
      <c r="B93" s="553"/>
      <c r="C93" s="363" t="s">
        <v>171</v>
      </c>
      <c r="D93" s="112">
        <v>66855</v>
      </c>
      <c r="E93" s="21">
        <v>131400</v>
      </c>
      <c r="F93" s="21">
        <v>61770</v>
      </c>
      <c r="G93" s="21">
        <v>97232</v>
      </c>
      <c r="H93" s="21">
        <v>106290</v>
      </c>
      <c r="I93" s="50">
        <v>73813</v>
      </c>
      <c r="J93" s="381">
        <f>SUM(D93:I93)</f>
        <v>537360</v>
      </c>
      <c r="K93" s="382">
        <v>4314926</v>
      </c>
    </row>
    <row r="94" spans="1:11" x14ac:dyDescent="0.2">
      <c r="A94" s="346">
        <v>90</v>
      </c>
      <c r="B94" s="553"/>
      <c r="C94" s="376" t="s">
        <v>172</v>
      </c>
      <c r="D94" s="103">
        <v>63038</v>
      </c>
      <c r="E94" s="29">
        <v>130678</v>
      </c>
      <c r="F94" s="29">
        <v>71051</v>
      </c>
      <c r="G94" s="29">
        <v>74408</v>
      </c>
      <c r="H94" s="29">
        <v>101359</v>
      </c>
      <c r="I94" s="104">
        <v>53863</v>
      </c>
      <c r="J94" s="54">
        <f>SUM(D94:I94)</f>
        <v>494397</v>
      </c>
      <c r="K94" s="395">
        <v>4306061</v>
      </c>
    </row>
    <row r="95" spans="1:11" x14ac:dyDescent="0.2">
      <c r="A95" s="346">
        <v>91</v>
      </c>
      <c r="B95" s="553"/>
      <c r="C95" s="378" t="s">
        <v>173</v>
      </c>
      <c r="D95" s="55">
        <v>2.4292130664</v>
      </c>
      <c r="E95" s="30">
        <v>2.3386492696999999</v>
      </c>
      <c r="F95" s="30">
        <v>2.0844604556999999</v>
      </c>
      <c r="G95" s="30">
        <v>1.9364818713</v>
      </c>
      <c r="H95" s="30">
        <v>2.2051394036</v>
      </c>
      <c r="I95" s="56">
        <v>1.9598499415999999</v>
      </c>
      <c r="J95" s="58">
        <f>((D95*D93)+(E95*E93)+(F95*F93)+(G95*G93)+(H95*H93)+(I95*I93))/J93</f>
        <v>2.1694866610829751</v>
      </c>
      <c r="K95" s="66">
        <v>2.1423996622999999</v>
      </c>
    </row>
    <row r="96" spans="1:11" ht="12.75" thickBot="1" x14ac:dyDescent="0.25">
      <c r="A96" s="359">
        <v>92</v>
      </c>
      <c r="B96" s="554"/>
      <c r="C96" s="361" t="s">
        <v>174</v>
      </c>
      <c r="D96" s="59">
        <v>2.1124358625999999</v>
      </c>
      <c r="E96" s="25">
        <v>2.1319202989999999</v>
      </c>
      <c r="F96" s="25">
        <v>1.9423461856999999</v>
      </c>
      <c r="G96" s="25">
        <v>1.8733026008</v>
      </c>
      <c r="H96" s="25">
        <v>2.0805636950999999</v>
      </c>
      <c r="I96" s="60">
        <v>1.9436966078</v>
      </c>
      <c r="J96" s="62">
        <f>((D96*D94)+(E96*E94)+(F96*F94)+(G96*G94)+(H96*H94)+(I96*I94))/J94</f>
        <v>2.0322338878621231</v>
      </c>
      <c r="K96" s="373">
        <v>1.8853186243</v>
      </c>
    </row>
    <row r="97" spans="1:11" x14ac:dyDescent="0.2">
      <c r="A97" s="346">
        <v>93</v>
      </c>
      <c r="B97" s="552" t="s">
        <v>28</v>
      </c>
      <c r="C97" s="363" t="s">
        <v>169</v>
      </c>
      <c r="D97" s="113">
        <v>39.599767762799999</v>
      </c>
      <c r="E97" s="27">
        <v>37.939160345200001</v>
      </c>
      <c r="F97" s="27">
        <v>25.353589559900001</v>
      </c>
      <c r="G97" s="27">
        <v>22.833682205100001</v>
      </c>
      <c r="H97" s="27">
        <v>29.798373085000001</v>
      </c>
      <c r="I97" s="46">
        <v>23.668035506799999</v>
      </c>
      <c r="J97" s="68">
        <f>(J99/$J$15)*100</f>
        <v>30.409425251182675</v>
      </c>
      <c r="K97" s="69">
        <v>24.694952570800002</v>
      </c>
    </row>
    <row r="98" spans="1:11" x14ac:dyDescent="0.2">
      <c r="A98" s="346">
        <v>94</v>
      </c>
      <c r="B98" s="553"/>
      <c r="C98" s="376" t="s">
        <v>170</v>
      </c>
      <c r="D98" s="111">
        <v>26.559796234899999</v>
      </c>
      <c r="E98" s="28">
        <v>27.862678973800001</v>
      </c>
      <c r="F98" s="28">
        <v>21.864680260499998</v>
      </c>
      <c r="G98" s="28">
        <v>16.643814140900002</v>
      </c>
      <c r="H98" s="28">
        <v>25.928446458</v>
      </c>
      <c r="I98" s="48">
        <v>21.3917474452</v>
      </c>
      <c r="J98" s="49">
        <f>(J100/$J$16)*100</f>
        <v>23.983380912828316</v>
      </c>
      <c r="K98" s="67">
        <v>16.555374085499999</v>
      </c>
    </row>
    <row r="99" spans="1:11" x14ac:dyDescent="0.2">
      <c r="A99" s="346">
        <v>95</v>
      </c>
      <c r="B99" s="553"/>
      <c r="C99" s="363" t="s">
        <v>171</v>
      </c>
      <c r="D99" s="112">
        <v>29829</v>
      </c>
      <c r="E99" s="21">
        <v>54759</v>
      </c>
      <c r="F99" s="21">
        <v>18158</v>
      </c>
      <c r="G99" s="21">
        <v>24348</v>
      </c>
      <c r="H99" s="21">
        <v>35753</v>
      </c>
      <c r="I99" s="50">
        <v>18811</v>
      </c>
      <c r="J99" s="381">
        <f>SUM(D99:I99)</f>
        <v>181658</v>
      </c>
      <c r="K99" s="382">
        <v>1376327</v>
      </c>
    </row>
    <row r="100" spans="1:11" x14ac:dyDescent="0.2">
      <c r="A100" s="346">
        <v>96</v>
      </c>
      <c r="B100" s="553"/>
      <c r="C100" s="376" t="s">
        <v>172</v>
      </c>
      <c r="D100" s="103">
        <v>19884</v>
      </c>
      <c r="E100" s="29">
        <v>40839</v>
      </c>
      <c r="F100" s="29">
        <v>18629</v>
      </c>
      <c r="G100" s="29">
        <v>14876</v>
      </c>
      <c r="H100" s="29">
        <v>30523</v>
      </c>
      <c r="I100" s="104">
        <v>12692</v>
      </c>
      <c r="J100" s="54">
        <f>SUM(D100:I100)</f>
        <v>137443</v>
      </c>
      <c r="K100" s="395">
        <v>965373</v>
      </c>
    </row>
    <row r="101" spans="1:11" x14ac:dyDescent="0.2">
      <c r="A101" s="346">
        <v>97</v>
      </c>
      <c r="B101" s="553"/>
      <c r="C101" s="378" t="s">
        <v>173</v>
      </c>
      <c r="D101" s="55">
        <v>3.5257151604999999</v>
      </c>
      <c r="E101" s="30">
        <v>3.4284964596999998</v>
      </c>
      <c r="F101" s="30">
        <v>3.4383146618999998</v>
      </c>
      <c r="G101" s="30">
        <v>3.4256424794</v>
      </c>
      <c r="H101" s="30">
        <v>3.4719775795999999</v>
      </c>
      <c r="I101" s="56">
        <v>3.3222708547000002</v>
      </c>
      <c r="J101" s="58">
        <f>((D101*D99)+(E101*E99)+(F101*F99)+(G101*G99)+(H101*H99)+(I101*I99))/J99</f>
        <v>3.4426169358337022</v>
      </c>
      <c r="K101" s="66">
        <v>3.4520161735000001</v>
      </c>
    </row>
    <row r="102" spans="1:11" ht="12.75" thickBot="1" x14ac:dyDescent="0.25">
      <c r="A102" s="359">
        <v>98</v>
      </c>
      <c r="B102" s="554"/>
      <c r="C102" s="361" t="s">
        <v>174</v>
      </c>
      <c r="D102" s="59">
        <v>3.3882658954</v>
      </c>
      <c r="E102" s="25">
        <v>3.4057157242999998</v>
      </c>
      <c r="F102" s="25">
        <v>3.3109291552000002</v>
      </c>
      <c r="G102" s="25">
        <v>3.3661045227000002</v>
      </c>
      <c r="H102" s="25">
        <v>3.4070142081000001</v>
      </c>
      <c r="I102" s="60">
        <v>3.3909334676</v>
      </c>
      <c r="J102" s="62">
        <f>((D102*D100)+(E102*E100)+(F102*F100)+(G102*G100)+(H102*H100)+(I102*I100))/J100</f>
        <v>3.3849799253897457</v>
      </c>
      <c r="K102" s="373">
        <v>3.3200762853999999</v>
      </c>
    </row>
    <row r="103" spans="1:11" x14ac:dyDescent="0.2">
      <c r="A103" s="346">
        <v>99</v>
      </c>
      <c r="B103" s="552" t="s">
        <v>29</v>
      </c>
      <c r="C103" s="363" t="s">
        <v>169</v>
      </c>
      <c r="D103" s="113">
        <v>66.7598692097</v>
      </c>
      <c r="E103" s="27">
        <v>62.101103309800003</v>
      </c>
      <c r="F103" s="27">
        <v>53.095195253500002</v>
      </c>
      <c r="G103" s="27">
        <v>68.124906109600005</v>
      </c>
      <c r="H103" s="27">
        <v>59.557388528700002</v>
      </c>
      <c r="I103" s="46">
        <v>58.428314192400002</v>
      </c>
      <c r="J103" s="68">
        <f>(J105/$J$15)*100</f>
        <v>61.684472374090603</v>
      </c>
      <c r="K103" s="69">
        <v>54.177452483899998</v>
      </c>
    </row>
    <row r="104" spans="1:11" x14ac:dyDescent="0.2">
      <c r="A104" s="346">
        <v>100</v>
      </c>
      <c r="B104" s="553"/>
      <c r="C104" s="376" t="s">
        <v>170</v>
      </c>
      <c r="D104" s="111">
        <v>64.7013128225</v>
      </c>
      <c r="E104" s="28">
        <v>60.3109907451</v>
      </c>
      <c r="F104" s="28">
        <v>44.891197944799998</v>
      </c>
      <c r="G104" s="28">
        <v>67.605127599100001</v>
      </c>
      <c r="H104" s="28">
        <v>57.900286089799998</v>
      </c>
      <c r="I104" s="48">
        <v>66.508176925100003</v>
      </c>
      <c r="J104" s="49">
        <f>(J106/$J$16)*100</f>
        <v>59.87582798791086</v>
      </c>
      <c r="K104" s="67">
        <v>50.242301041899999</v>
      </c>
    </row>
    <row r="105" spans="1:11" x14ac:dyDescent="0.2">
      <c r="A105" s="346">
        <v>101</v>
      </c>
      <c r="B105" s="553"/>
      <c r="C105" s="363" t="s">
        <v>171</v>
      </c>
      <c r="D105" s="112">
        <v>50288</v>
      </c>
      <c r="E105" s="21">
        <v>89632</v>
      </c>
      <c r="F105" s="21">
        <v>38027</v>
      </c>
      <c r="G105" s="21">
        <v>72642</v>
      </c>
      <c r="H105" s="21">
        <v>71459</v>
      </c>
      <c r="I105" s="50">
        <v>46439</v>
      </c>
      <c r="J105" s="381">
        <f>SUM(D105:I105)</f>
        <v>368487</v>
      </c>
      <c r="K105" s="382">
        <v>3019479</v>
      </c>
    </row>
    <row r="106" spans="1:11" x14ac:dyDescent="0.2">
      <c r="A106" s="346">
        <v>102</v>
      </c>
      <c r="B106" s="553"/>
      <c r="C106" s="376" t="s">
        <v>172</v>
      </c>
      <c r="D106" s="103">
        <v>48439</v>
      </c>
      <c r="E106" s="29">
        <v>88400</v>
      </c>
      <c r="F106" s="29">
        <v>38249</v>
      </c>
      <c r="G106" s="29">
        <v>60426</v>
      </c>
      <c r="H106" s="29">
        <v>68161</v>
      </c>
      <c r="I106" s="104">
        <v>39459</v>
      </c>
      <c r="J106" s="54">
        <f>SUM(D106:I106)</f>
        <v>343134</v>
      </c>
      <c r="K106" s="395">
        <v>2929717</v>
      </c>
    </row>
    <row r="107" spans="1:11" x14ac:dyDescent="0.2">
      <c r="A107" s="346">
        <v>103</v>
      </c>
      <c r="B107" s="553"/>
      <c r="C107" s="378" t="s">
        <v>173</v>
      </c>
      <c r="D107" s="55">
        <v>2.4748083263999998</v>
      </c>
      <c r="E107" s="30">
        <v>2.4601000099000001</v>
      </c>
      <c r="F107" s="30">
        <v>2.0260470373000001</v>
      </c>
      <c r="G107" s="30">
        <v>1.9399791329</v>
      </c>
      <c r="H107" s="30">
        <v>2.2609623597000001</v>
      </c>
      <c r="I107" s="56">
        <v>2.037876485</v>
      </c>
      <c r="J107" s="58">
        <f>((D107*D105)+(E107*E105)+(F107*F105)+(G107*G105)+(H107*H105)+(I107*I105))/J105</f>
        <v>2.2229504851286643</v>
      </c>
      <c r="K107" s="66">
        <v>2.0660662177</v>
      </c>
    </row>
    <row r="108" spans="1:11" ht="12.75" thickBot="1" x14ac:dyDescent="0.25">
      <c r="A108" s="359">
        <v>104</v>
      </c>
      <c r="B108" s="554"/>
      <c r="C108" s="361" t="s">
        <v>174</v>
      </c>
      <c r="D108" s="59">
        <v>1.9303975805</v>
      </c>
      <c r="E108" s="25">
        <v>2.0205705398</v>
      </c>
      <c r="F108" s="25">
        <v>1.805142279</v>
      </c>
      <c r="G108" s="25">
        <v>1.7276790369999999</v>
      </c>
      <c r="H108" s="25">
        <v>1.9660713313</v>
      </c>
      <c r="I108" s="60">
        <v>1.9385787323000001</v>
      </c>
      <c r="J108" s="62">
        <f>((D108*D106)+(E108*E106)+(F108*F106)+(G108*G106)+(H108*H106)+(I108*I106))/J106</f>
        <v>1.9119945876828224</v>
      </c>
      <c r="K108" s="373">
        <v>1.6527930378</v>
      </c>
    </row>
    <row r="109" spans="1:11" x14ac:dyDescent="0.2">
      <c r="A109" s="346">
        <v>105</v>
      </c>
      <c r="B109" s="552" t="s">
        <v>30</v>
      </c>
      <c r="C109" s="363" t="s">
        <v>169</v>
      </c>
      <c r="D109" s="113">
        <v>25.691859724699999</v>
      </c>
      <c r="E109" s="27">
        <v>24.807775825</v>
      </c>
      <c r="F109" s="27">
        <v>12.6004557949</v>
      </c>
      <c r="G109" s="27">
        <v>22.445587704099999</v>
      </c>
      <c r="H109" s="27">
        <v>20.011888062699999</v>
      </c>
      <c r="I109" s="46">
        <v>18.121612110200001</v>
      </c>
      <c r="J109" s="68">
        <f>(J111/$J$15)*100</f>
        <v>21.181370464733988</v>
      </c>
      <c r="K109" s="69">
        <v>16.461304127399998</v>
      </c>
    </row>
    <row r="110" spans="1:11" x14ac:dyDescent="0.2">
      <c r="A110" s="346">
        <v>106</v>
      </c>
      <c r="B110" s="553"/>
      <c r="C110" s="376" t="s">
        <v>170</v>
      </c>
      <c r="D110" s="111">
        <v>26.703912754600001</v>
      </c>
      <c r="E110" s="28">
        <v>22.914838538200001</v>
      </c>
      <c r="F110" s="28">
        <v>10.691523247599999</v>
      </c>
      <c r="G110" s="28">
        <v>31.197400907199999</v>
      </c>
      <c r="H110" s="28">
        <v>20.9445772533</v>
      </c>
      <c r="I110" s="48">
        <v>29.569498806399999</v>
      </c>
      <c r="J110" s="49">
        <f>(J112/$J$16)*100</f>
        <v>23.168480271377618</v>
      </c>
      <c r="K110" s="67">
        <v>16.832659487899999</v>
      </c>
    </row>
    <row r="111" spans="1:11" x14ac:dyDescent="0.2">
      <c r="A111" s="346">
        <v>107</v>
      </c>
      <c r="B111" s="553"/>
      <c r="C111" s="363" t="s">
        <v>171</v>
      </c>
      <c r="D111" s="112">
        <v>19353</v>
      </c>
      <c r="E111" s="21">
        <v>35806</v>
      </c>
      <c r="F111" s="21">
        <v>9025</v>
      </c>
      <c r="G111" s="21">
        <v>23934</v>
      </c>
      <c r="H111" s="21">
        <v>24011</v>
      </c>
      <c r="I111" s="50">
        <v>14403</v>
      </c>
      <c r="J111" s="381">
        <f>SUM(D111:I111)</f>
        <v>126532</v>
      </c>
      <c r="K111" s="382">
        <v>917440</v>
      </c>
    </row>
    <row r="112" spans="1:11" x14ac:dyDescent="0.2">
      <c r="A112" s="346">
        <v>108</v>
      </c>
      <c r="B112" s="553"/>
      <c r="C112" s="376" t="s">
        <v>172</v>
      </c>
      <c r="D112" s="103">
        <v>19992</v>
      </c>
      <c r="E112" s="29">
        <v>33587</v>
      </c>
      <c r="F112" s="29">
        <v>9109</v>
      </c>
      <c r="G112" s="29">
        <v>27885</v>
      </c>
      <c r="H112" s="29">
        <v>24656</v>
      </c>
      <c r="I112" s="104">
        <v>17544</v>
      </c>
      <c r="J112" s="54">
        <f>SUM(D112:I112)</f>
        <v>132773</v>
      </c>
      <c r="K112" s="395">
        <v>981542</v>
      </c>
    </row>
    <row r="113" spans="1:11" x14ac:dyDescent="0.2">
      <c r="A113" s="346">
        <v>109</v>
      </c>
      <c r="B113" s="553"/>
      <c r="C113" s="378" t="s">
        <v>173</v>
      </c>
      <c r="D113" s="55">
        <v>2.9341778077999998</v>
      </c>
      <c r="E113" s="30">
        <v>2.8170753045999999</v>
      </c>
      <c r="F113" s="30">
        <v>2.4616515742999998</v>
      </c>
      <c r="G113" s="30">
        <v>2.305422852</v>
      </c>
      <c r="H113" s="30">
        <v>2.6624886908000001</v>
      </c>
      <c r="I113" s="56">
        <v>2.2969581232</v>
      </c>
      <c r="J113" s="58">
        <f>((D113*D111)+(E113*E111)+(F113*F111)+(G113*G111)+(H113*H111)+(I113*I111))/J111</f>
        <v>2.6243151240155442</v>
      </c>
      <c r="K113" s="66">
        <v>2.5540449606000002</v>
      </c>
    </row>
    <row r="114" spans="1:11" ht="12.75" thickBot="1" x14ac:dyDescent="0.25">
      <c r="A114" s="359">
        <v>110</v>
      </c>
      <c r="B114" s="554"/>
      <c r="C114" s="361" t="s">
        <v>174</v>
      </c>
      <c r="D114" s="59">
        <v>2.1075381139</v>
      </c>
      <c r="E114" s="25">
        <v>2.1228137226000001</v>
      </c>
      <c r="F114" s="25">
        <v>1.9455292196</v>
      </c>
      <c r="G114" s="25">
        <v>1.9258708738000001</v>
      </c>
      <c r="H114" s="25">
        <v>2.0832724215999998</v>
      </c>
      <c r="I114" s="60">
        <v>2.1141932331</v>
      </c>
      <c r="J114" s="62">
        <f>((D114*D112)+(E114*E112)+(F114*F112)+(G114*G112)+(H114*H112)+(I114*I112))/J112</f>
        <v>2.0585070184433611</v>
      </c>
      <c r="K114" s="373">
        <v>1.8463701586000001</v>
      </c>
    </row>
    <row r="115" spans="1:11" x14ac:dyDescent="0.2">
      <c r="A115" s="346">
        <v>111</v>
      </c>
      <c r="B115" s="552" t="s">
        <v>31</v>
      </c>
      <c r="C115" s="370" t="s">
        <v>32</v>
      </c>
      <c r="D115" s="228">
        <v>5.9255110999999996</v>
      </c>
      <c r="E115" s="32">
        <v>5.6163767</v>
      </c>
      <c r="F115" s="32">
        <v>5.6546541000000001</v>
      </c>
      <c r="G115" s="32">
        <v>5.6914806000000002</v>
      </c>
      <c r="H115" s="32">
        <v>5.9940433999999998</v>
      </c>
      <c r="I115" s="115">
        <v>6.0013807999999997</v>
      </c>
      <c r="J115" s="396">
        <f>((D115*D15)+(E115*E15)+(F115*F15)+(G115*G15)+(H115*H15)+(I115*I15))/J15</f>
        <v>5.8004313072892355</v>
      </c>
      <c r="K115" s="397">
        <v>7.2</v>
      </c>
    </row>
    <row r="116" spans="1:11" x14ac:dyDescent="0.2">
      <c r="A116" s="346">
        <v>112</v>
      </c>
      <c r="B116" s="553"/>
      <c r="C116" s="363" t="s">
        <v>33</v>
      </c>
      <c r="D116" s="113">
        <v>11.495673</v>
      </c>
      <c r="E116" s="27">
        <v>10.950174000000001</v>
      </c>
      <c r="F116" s="27">
        <v>10.170737000000001</v>
      </c>
      <c r="G116" s="27">
        <v>11.461038</v>
      </c>
      <c r="H116" s="27">
        <v>11.713870999999999</v>
      </c>
      <c r="I116" s="46">
        <v>10.929043999999999</v>
      </c>
      <c r="J116" s="68">
        <f>((D116*D15)+(E116*E15)+(F116*F15)+(G116*G15)+(H116*H15)+(I116*I15))/J15</f>
        <v>11.16727649229461</v>
      </c>
      <c r="K116" s="69">
        <v>12.1</v>
      </c>
    </row>
    <row r="117" spans="1:11" x14ac:dyDescent="0.2">
      <c r="A117" s="346">
        <v>113</v>
      </c>
      <c r="B117" s="553"/>
      <c r="C117" s="378" t="s">
        <v>34</v>
      </c>
      <c r="D117" s="55">
        <v>8162.6725999999999</v>
      </c>
      <c r="E117" s="30">
        <v>7539.6211999999996</v>
      </c>
      <c r="F117" s="30">
        <v>9278.4213999999993</v>
      </c>
      <c r="G117" s="30">
        <v>8846.6540000000005</v>
      </c>
      <c r="H117" s="30">
        <v>8504.5874000000003</v>
      </c>
      <c r="I117" s="56">
        <v>9081.8279000000002</v>
      </c>
      <c r="J117" s="455">
        <f>((D117*D15)+(E117*E15)+(F117*F15)+(G117*G15)+(H117*H15)+(I117*I15))/J15</f>
        <v>8458.9630553000279</v>
      </c>
      <c r="K117" s="66">
        <v>13694</v>
      </c>
    </row>
    <row r="118" spans="1:11" x14ac:dyDescent="0.2">
      <c r="A118" s="346">
        <v>114</v>
      </c>
      <c r="B118" s="553"/>
      <c r="C118" s="376" t="s">
        <v>35</v>
      </c>
      <c r="D118" s="111">
        <v>8852.7999057655597</v>
      </c>
      <c r="E118" s="28">
        <v>8177.0715450314656</v>
      </c>
      <c r="F118" s="28">
        <v>10062.88162232222</v>
      </c>
      <c r="G118" s="28">
        <v>9594.6096989778216</v>
      </c>
      <c r="H118" s="28">
        <v>9223.6224852746109</v>
      </c>
      <c r="I118" s="48">
        <v>9849.666784050487</v>
      </c>
      <c r="J118" s="67">
        <f>((D118*D16)+(E118*E16)+(F118*F16)+(G118*G16)+(H118*H16)+(I118*I16))/J16</f>
        <v>9154.9590826814547</v>
      </c>
      <c r="K118" s="67">
        <v>14851.782969900516</v>
      </c>
    </row>
    <row r="119" spans="1:11" x14ac:dyDescent="0.2">
      <c r="A119" s="346">
        <v>115</v>
      </c>
      <c r="B119" s="553"/>
      <c r="C119" s="363" t="s">
        <v>36</v>
      </c>
      <c r="D119" s="113">
        <v>12.897762999999999</v>
      </c>
      <c r="E119" s="27">
        <v>17.707553999999998</v>
      </c>
      <c r="F119" s="27">
        <v>12.936835</v>
      </c>
      <c r="G119" s="27">
        <v>12.401799</v>
      </c>
      <c r="H119" s="27">
        <v>20.211314000000002</v>
      </c>
      <c r="I119" s="46">
        <v>13.145011</v>
      </c>
      <c r="J119" s="68">
        <f>((D119*D15)+(E119*E15)+(F119*F15)+(G119*G15)+(H119*H15)+(I119*I15))/J15</f>
        <v>15.477851627064451</v>
      </c>
      <c r="K119" s="69">
        <v>10.558999999999999</v>
      </c>
    </row>
    <row r="120" spans="1:11" x14ac:dyDescent="0.2">
      <c r="A120" s="346">
        <v>116</v>
      </c>
      <c r="B120" s="553"/>
      <c r="C120" s="348" t="s">
        <v>37</v>
      </c>
      <c r="D120" s="229">
        <v>0.54956537999999999</v>
      </c>
      <c r="E120" s="33">
        <v>0.52218918000000003</v>
      </c>
      <c r="F120" s="33">
        <v>0.50497338000000003</v>
      </c>
      <c r="G120" s="33">
        <v>0.53779140000000003</v>
      </c>
      <c r="H120" s="33">
        <v>0.55795530000000004</v>
      </c>
      <c r="I120" s="116">
        <v>0.53926958999999997</v>
      </c>
      <c r="J120" s="70">
        <f>((D120*D15)+(E120*E15)+(F120*F15)+(G120*G15)+(H120*H15)+(I120*I15))/J15</f>
        <v>0.53581830432241784</v>
      </c>
      <c r="K120" s="71">
        <v>0.57399999999999995</v>
      </c>
    </row>
    <row r="121" spans="1:11" x14ac:dyDescent="0.2">
      <c r="A121" s="346">
        <v>117</v>
      </c>
      <c r="B121" s="553"/>
      <c r="C121" s="348" t="s">
        <v>38</v>
      </c>
      <c r="D121" s="229">
        <v>0.63048910999999996</v>
      </c>
      <c r="E121" s="33">
        <v>0.61911727000000005</v>
      </c>
      <c r="F121" s="33">
        <v>0.64883879</v>
      </c>
      <c r="G121" s="33">
        <v>0.64201392000000002</v>
      </c>
      <c r="H121" s="33">
        <v>0.63636612999999997</v>
      </c>
      <c r="I121" s="116">
        <v>0.64577154000000003</v>
      </c>
      <c r="J121" s="70">
        <f>((D121*D15)+(E121*E15)+(F121*F15)+(G121*G15)+(H121*H15)+(I121*I15))/J15</f>
        <v>0.6352124201720698</v>
      </c>
      <c r="K121" s="71">
        <v>0.74299999999999999</v>
      </c>
    </row>
    <row r="122" spans="1:11" x14ac:dyDescent="0.2">
      <c r="A122" s="346">
        <v>118</v>
      </c>
      <c r="B122" s="553"/>
      <c r="C122" s="376" t="s">
        <v>39</v>
      </c>
      <c r="D122" s="230">
        <v>0.86518516000000001</v>
      </c>
      <c r="E122" s="34">
        <v>0.80568386999999997</v>
      </c>
      <c r="F122" s="34">
        <v>0.86470181000000002</v>
      </c>
      <c r="G122" s="34">
        <v>0.87132067999999996</v>
      </c>
      <c r="H122" s="34">
        <v>0.77471016999999998</v>
      </c>
      <c r="I122" s="117">
        <v>0.86212648999999997</v>
      </c>
      <c r="J122" s="72">
        <f>((D122*D15)+(E122*E15)+(F122*F15)+(G122*G15)+(H122*H15)+(I122*I15))/J15</f>
        <v>0.83326722436240952</v>
      </c>
      <c r="K122" s="73">
        <v>0.84099999999999997</v>
      </c>
    </row>
    <row r="123" spans="1:11" ht="12.75" thickBot="1" x14ac:dyDescent="0.25">
      <c r="A123" s="359">
        <v>119</v>
      </c>
      <c r="B123" s="554"/>
      <c r="C123" s="398" t="s">
        <v>40</v>
      </c>
      <c r="D123" s="231">
        <v>0.66927099999999995</v>
      </c>
      <c r="E123" s="35">
        <v>0.63863859999999995</v>
      </c>
      <c r="F123" s="35">
        <v>0.65678599999999998</v>
      </c>
      <c r="G123" s="35">
        <v>0.67005749999999997</v>
      </c>
      <c r="H123" s="35">
        <v>0.65035209999999999</v>
      </c>
      <c r="I123" s="118">
        <v>0.66960489999999995</v>
      </c>
      <c r="J123" s="74">
        <f>((D123*D15)+(E123*E15)+(F123*F15)+(G123*G15)+(H123*H15)+(I123*I15))/J15</f>
        <v>0.65675790585897609</v>
      </c>
      <c r="K123" s="75">
        <v>0.71099999999999997</v>
      </c>
    </row>
    <row r="124" spans="1:11" x14ac:dyDescent="0.2">
      <c r="A124" s="346">
        <v>120</v>
      </c>
      <c r="B124" s="552" t="s">
        <v>41</v>
      </c>
      <c r="C124" s="363" t="s">
        <v>42</v>
      </c>
      <c r="D124" s="112">
        <v>5</v>
      </c>
      <c r="E124" s="21">
        <v>27</v>
      </c>
      <c r="F124" s="21">
        <v>8</v>
      </c>
      <c r="G124" s="21">
        <v>10</v>
      </c>
      <c r="H124" s="21">
        <v>15</v>
      </c>
      <c r="I124" s="50">
        <v>6</v>
      </c>
      <c r="J124" s="364">
        <f>SUM(D124:I124)</f>
        <v>71</v>
      </c>
      <c r="K124" s="382">
        <v>692</v>
      </c>
    </row>
    <row r="125" spans="1:11" x14ac:dyDescent="0.2">
      <c r="A125" s="346">
        <v>121</v>
      </c>
      <c r="B125" s="553"/>
      <c r="C125" s="348" t="s">
        <v>43</v>
      </c>
      <c r="D125" s="232"/>
      <c r="E125" s="26">
        <v>3</v>
      </c>
      <c r="F125" s="26"/>
      <c r="G125" s="26">
        <v>2</v>
      </c>
      <c r="H125" s="26"/>
      <c r="I125" s="76">
        <v>2</v>
      </c>
      <c r="J125" s="267">
        <f>SUM(D125:I125)</f>
        <v>7</v>
      </c>
      <c r="K125" s="399">
        <v>87</v>
      </c>
    </row>
    <row r="126" spans="1:11" x14ac:dyDescent="0.2">
      <c r="A126" s="346">
        <v>122</v>
      </c>
      <c r="B126" s="553"/>
      <c r="C126" s="348" t="s">
        <v>44</v>
      </c>
      <c r="D126" s="232">
        <v>2</v>
      </c>
      <c r="E126" s="26">
        <v>4</v>
      </c>
      <c r="F126" s="26">
        <v>3</v>
      </c>
      <c r="G126" s="26"/>
      <c r="H126" s="26">
        <v>6</v>
      </c>
      <c r="I126" s="76">
        <v>1</v>
      </c>
      <c r="J126" s="267">
        <f t="shared" ref="J126:J129" si="0">SUM(D126:I126)</f>
        <v>16</v>
      </c>
      <c r="K126" s="399">
        <v>14</v>
      </c>
    </row>
    <row r="127" spans="1:11" x14ac:dyDescent="0.2">
      <c r="A127" s="346">
        <v>123</v>
      </c>
      <c r="B127" s="553"/>
      <c r="C127" s="348" t="s">
        <v>45</v>
      </c>
      <c r="D127" s="232"/>
      <c r="E127" s="26"/>
      <c r="F127" s="26"/>
      <c r="G127" s="26"/>
      <c r="H127" s="26"/>
      <c r="I127" s="76"/>
      <c r="J127" s="267">
        <f t="shared" si="0"/>
        <v>0</v>
      </c>
      <c r="K127" s="399">
        <v>2</v>
      </c>
    </row>
    <row r="128" spans="1:11" x14ac:dyDescent="0.2">
      <c r="A128" s="346">
        <v>124</v>
      </c>
      <c r="B128" s="553"/>
      <c r="C128" s="348" t="s">
        <v>46</v>
      </c>
      <c r="D128" s="232">
        <v>1</v>
      </c>
      <c r="E128" s="26">
        <v>3</v>
      </c>
      <c r="F128" s="26">
        <v>2</v>
      </c>
      <c r="G128" s="26"/>
      <c r="H128" s="26">
        <v>5</v>
      </c>
      <c r="I128" s="76">
        <v>3</v>
      </c>
      <c r="J128" s="267">
        <f t="shared" si="0"/>
        <v>14</v>
      </c>
      <c r="K128" s="399">
        <v>54</v>
      </c>
    </row>
    <row r="129" spans="1:11" ht="24" x14ac:dyDescent="0.2">
      <c r="A129" s="346">
        <v>125</v>
      </c>
      <c r="B129" s="553"/>
      <c r="C129" s="376" t="s">
        <v>47</v>
      </c>
      <c r="D129" s="103">
        <v>2</v>
      </c>
      <c r="E129" s="29"/>
      <c r="F129" s="29"/>
      <c r="G129" s="29">
        <v>1</v>
      </c>
      <c r="H129" s="29"/>
      <c r="I129" s="104"/>
      <c r="J129" s="267">
        <f t="shared" si="0"/>
        <v>3</v>
      </c>
      <c r="K129" s="395">
        <v>11</v>
      </c>
    </row>
    <row r="130" spans="1:11" ht="12.75" thickBot="1" x14ac:dyDescent="0.25">
      <c r="A130" s="359">
        <v>126</v>
      </c>
      <c r="B130" s="554"/>
      <c r="C130" s="398" t="s">
        <v>48</v>
      </c>
      <c r="D130" s="233">
        <f>SUM(D124:D129)</f>
        <v>10</v>
      </c>
      <c r="E130" s="119">
        <f t="shared" ref="E130:G130" si="1">SUM(E124:E129)</f>
        <v>37</v>
      </c>
      <c r="F130" s="119">
        <f t="shared" si="1"/>
        <v>13</v>
      </c>
      <c r="G130" s="119">
        <f t="shared" si="1"/>
        <v>13</v>
      </c>
      <c r="H130" s="119">
        <f t="shared" ref="H130" si="2">SUM(H124:H129)</f>
        <v>26</v>
      </c>
      <c r="I130" s="308">
        <f t="shared" ref="I130" si="3">SUM(I124:I129)</f>
        <v>12</v>
      </c>
      <c r="J130" s="277">
        <f>SUM(D130:I130)</f>
        <v>111</v>
      </c>
      <c r="K130" s="400">
        <v>860</v>
      </c>
    </row>
    <row r="131" spans="1:11" x14ac:dyDescent="0.2">
      <c r="A131" s="346">
        <v>127</v>
      </c>
      <c r="B131" s="552" t="s">
        <v>49</v>
      </c>
      <c r="C131" s="363" t="s">
        <v>50</v>
      </c>
      <c r="D131" s="112">
        <v>48</v>
      </c>
      <c r="E131" s="21">
        <v>546</v>
      </c>
      <c r="F131" s="21">
        <v>60</v>
      </c>
      <c r="G131" s="21">
        <v>141</v>
      </c>
      <c r="H131" s="21">
        <v>204</v>
      </c>
      <c r="I131" s="50">
        <v>107</v>
      </c>
      <c r="J131" s="364">
        <f>SUM(D131:I131)</f>
        <v>1106</v>
      </c>
      <c r="K131" s="382">
        <v>23740</v>
      </c>
    </row>
    <row r="132" spans="1:11" x14ac:dyDescent="0.2">
      <c r="A132" s="346">
        <v>128</v>
      </c>
      <c r="B132" s="553"/>
      <c r="C132" s="348" t="s">
        <v>51</v>
      </c>
      <c r="D132" s="232"/>
      <c r="E132" s="26">
        <v>29</v>
      </c>
      <c r="F132" s="26"/>
      <c r="G132" s="26">
        <v>46</v>
      </c>
      <c r="H132" s="26"/>
      <c r="I132" s="76">
        <v>40</v>
      </c>
      <c r="J132" s="267">
        <f>SUM(D132:I132)</f>
        <v>115</v>
      </c>
      <c r="K132" s="399">
        <v>3002</v>
      </c>
    </row>
    <row r="133" spans="1:11" x14ac:dyDescent="0.2">
      <c r="A133" s="346">
        <v>129</v>
      </c>
      <c r="B133" s="553"/>
      <c r="C133" s="348" t="s">
        <v>52</v>
      </c>
      <c r="D133" s="232">
        <v>5</v>
      </c>
      <c r="E133" s="26">
        <v>25</v>
      </c>
      <c r="F133" s="26">
        <v>17</v>
      </c>
      <c r="G133" s="26"/>
      <c r="H133" s="26">
        <v>25</v>
      </c>
      <c r="I133" s="76">
        <v>1</v>
      </c>
      <c r="J133" s="267">
        <f t="shared" ref="J133:J134" si="4">SUM(D133:I133)</f>
        <v>73</v>
      </c>
      <c r="K133" s="399">
        <v>72</v>
      </c>
    </row>
    <row r="134" spans="1:11" x14ac:dyDescent="0.2">
      <c r="A134" s="346">
        <v>130</v>
      </c>
      <c r="B134" s="553"/>
      <c r="C134" s="348" t="s">
        <v>53</v>
      </c>
      <c r="D134" s="232"/>
      <c r="E134" s="26"/>
      <c r="F134" s="26"/>
      <c r="G134" s="26"/>
      <c r="H134" s="26"/>
      <c r="I134" s="76"/>
      <c r="J134" s="267">
        <f t="shared" si="4"/>
        <v>0</v>
      </c>
      <c r="K134" s="399">
        <v>12</v>
      </c>
    </row>
    <row r="135" spans="1:11" x14ac:dyDescent="0.2">
      <c r="A135" s="346">
        <v>131</v>
      </c>
      <c r="B135" s="553"/>
      <c r="C135" s="348" t="s">
        <v>54</v>
      </c>
      <c r="D135" s="232">
        <v>8</v>
      </c>
      <c r="E135" s="26">
        <v>18</v>
      </c>
      <c r="F135" s="26">
        <v>8</v>
      </c>
      <c r="G135" s="26"/>
      <c r="H135" s="26">
        <v>21</v>
      </c>
      <c r="I135" s="76">
        <v>40</v>
      </c>
      <c r="J135" s="267">
        <f>SUM(D135:I135)</f>
        <v>95</v>
      </c>
      <c r="K135" s="399">
        <v>669</v>
      </c>
    </row>
    <row r="136" spans="1:11" ht="24" x14ac:dyDescent="0.2">
      <c r="A136" s="346">
        <v>132</v>
      </c>
      <c r="B136" s="553"/>
      <c r="C136" s="376" t="s">
        <v>55</v>
      </c>
      <c r="D136" s="103">
        <v>6</v>
      </c>
      <c r="E136" s="29"/>
      <c r="F136" s="29"/>
      <c r="G136" s="29">
        <v>14</v>
      </c>
      <c r="H136" s="29"/>
      <c r="I136" s="104"/>
      <c r="J136" s="267">
        <f>SUM(D136:I136)</f>
        <v>20</v>
      </c>
      <c r="K136" s="395">
        <v>192</v>
      </c>
    </row>
    <row r="137" spans="1:11" ht="12.75" thickBot="1" x14ac:dyDescent="0.25">
      <c r="A137" s="359">
        <v>133</v>
      </c>
      <c r="B137" s="554"/>
      <c r="C137" s="398" t="s">
        <v>56</v>
      </c>
      <c r="D137" s="233">
        <f>SUM(D131:D136)</f>
        <v>67</v>
      </c>
      <c r="E137" s="119">
        <f t="shared" ref="E137:I137" si="5">SUM(E131:E136)</f>
        <v>618</v>
      </c>
      <c r="F137" s="119">
        <f t="shared" si="5"/>
        <v>85</v>
      </c>
      <c r="G137" s="119">
        <f t="shared" si="5"/>
        <v>201</v>
      </c>
      <c r="H137" s="119">
        <f t="shared" si="5"/>
        <v>250</v>
      </c>
      <c r="I137" s="308">
        <f t="shared" si="5"/>
        <v>188</v>
      </c>
      <c r="J137" s="277">
        <f>SUM(D137:I137)</f>
        <v>1409</v>
      </c>
      <c r="K137" s="400">
        <v>27687</v>
      </c>
    </row>
    <row r="138" spans="1:11" x14ac:dyDescent="0.2">
      <c r="A138" s="346">
        <v>134</v>
      </c>
      <c r="B138" s="552" t="s">
        <v>57</v>
      </c>
      <c r="C138" s="363" t="s">
        <v>58</v>
      </c>
      <c r="D138" s="112"/>
      <c r="E138" s="21">
        <v>4</v>
      </c>
      <c r="F138" s="21">
        <v>4</v>
      </c>
      <c r="G138" s="21">
        <v>1</v>
      </c>
      <c r="H138" s="21">
        <v>8</v>
      </c>
      <c r="I138" s="50"/>
      <c r="J138" s="364">
        <f>SUM(D138:I138)</f>
        <v>17</v>
      </c>
      <c r="K138" s="382">
        <v>104</v>
      </c>
    </row>
    <row r="139" spans="1:11" x14ac:dyDescent="0.2">
      <c r="A139" s="346">
        <v>135</v>
      </c>
      <c r="B139" s="553"/>
      <c r="C139" s="348" t="s">
        <v>59</v>
      </c>
      <c r="D139" s="232"/>
      <c r="E139" s="26">
        <v>2</v>
      </c>
      <c r="F139" s="26">
        <v>1</v>
      </c>
      <c r="G139" s="26"/>
      <c r="H139" s="26"/>
      <c r="I139" s="76">
        <v>1</v>
      </c>
      <c r="J139" s="267">
        <f>SUM(D139:I139)</f>
        <v>4</v>
      </c>
      <c r="K139" s="399">
        <v>120</v>
      </c>
    </row>
    <row r="140" spans="1:11" x14ac:dyDescent="0.2">
      <c r="A140" s="346">
        <v>136</v>
      </c>
      <c r="B140" s="553"/>
      <c r="C140" s="348" t="s">
        <v>60</v>
      </c>
      <c r="D140" s="232"/>
      <c r="E140" s="26">
        <v>6</v>
      </c>
      <c r="F140" s="26">
        <v>2</v>
      </c>
      <c r="G140" s="26">
        <v>3</v>
      </c>
      <c r="H140" s="26">
        <v>3</v>
      </c>
      <c r="I140" s="76">
        <v>1</v>
      </c>
      <c r="J140" s="267">
        <f t="shared" ref="J140:J142" si="6">SUM(D140:I140)</f>
        <v>15</v>
      </c>
      <c r="K140" s="399">
        <v>172</v>
      </c>
    </row>
    <row r="141" spans="1:11" x14ac:dyDescent="0.2">
      <c r="A141" s="346">
        <v>137</v>
      </c>
      <c r="B141" s="553"/>
      <c r="C141" s="348" t="s">
        <v>61</v>
      </c>
      <c r="D141" s="232">
        <v>1</v>
      </c>
      <c r="E141" s="26">
        <v>8</v>
      </c>
      <c r="F141" s="26">
        <v>1</v>
      </c>
      <c r="G141" s="26"/>
      <c r="H141" s="26">
        <v>2</v>
      </c>
      <c r="I141" s="76">
        <v>1</v>
      </c>
      <c r="J141" s="267">
        <f t="shared" si="6"/>
        <v>13</v>
      </c>
      <c r="K141" s="399">
        <v>102</v>
      </c>
    </row>
    <row r="142" spans="1:11" x14ac:dyDescent="0.2">
      <c r="A142" s="346">
        <v>138</v>
      </c>
      <c r="B142" s="553"/>
      <c r="C142" s="348" t="s">
        <v>62</v>
      </c>
      <c r="D142" s="232"/>
      <c r="E142" s="26">
        <v>4</v>
      </c>
      <c r="F142" s="26">
        <v>2</v>
      </c>
      <c r="G142" s="26">
        <v>3</v>
      </c>
      <c r="H142" s="26"/>
      <c r="I142" s="76">
        <v>1</v>
      </c>
      <c r="J142" s="267">
        <f t="shared" si="6"/>
        <v>10</v>
      </c>
      <c r="K142" s="399">
        <v>73</v>
      </c>
    </row>
    <row r="143" spans="1:11" x14ac:dyDescent="0.2">
      <c r="A143" s="346">
        <v>139</v>
      </c>
      <c r="B143" s="553"/>
      <c r="C143" s="376" t="s">
        <v>63</v>
      </c>
      <c r="D143" s="103">
        <v>9</v>
      </c>
      <c r="E143" s="29">
        <v>13</v>
      </c>
      <c r="F143" s="29">
        <v>3</v>
      </c>
      <c r="G143" s="29">
        <v>6</v>
      </c>
      <c r="H143" s="29">
        <v>13</v>
      </c>
      <c r="I143" s="104">
        <v>8</v>
      </c>
      <c r="J143" s="267">
        <f t="shared" ref="J143:J148" si="7">SUM(D143:I143)</f>
        <v>52</v>
      </c>
      <c r="K143" s="395">
        <v>289</v>
      </c>
    </row>
    <row r="144" spans="1:11" ht="12.75" thickBot="1" x14ac:dyDescent="0.25">
      <c r="A144" s="359">
        <v>140</v>
      </c>
      <c r="B144" s="554"/>
      <c r="C144" s="398" t="s">
        <v>64</v>
      </c>
      <c r="D144" s="233">
        <f>SUM(D138:D143)</f>
        <v>10</v>
      </c>
      <c r="E144" s="119">
        <f t="shared" ref="E144:I144" si="8">SUM(E138:E143)</f>
        <v>37</v>
      </c>
      <c r="F144" s="119">
        <f t="shared" si="8"/>
        <v>13</v>
      </c>
      <c r="G144" s="119">
        <f t="shared" si="8"/>
        <v>13</v>
      </c>
      <c r="H144" s="119">
        <f t="shared" si="8"/>
        <v>26</v>
      </c>
      <c r="I144" s="119">
        <f t="shared" si="8"/>
        <v>12</v>
      </c>
      <c r="J144" s="401">
        <f t="shared" si="7"/>
        <v>111</v>
      </c>
      <c r="K144" s="400">
        <v>860</v>
      </c>
    </row>
    <row r="145" spans="1:11" x14ac:dyDescent="0.2">
      <c r="A145" s="346">
        <v>141</v>
      </c>
      <c r="B145" s="552" t="s">
        <v>65</v>
      </c>
      <c r="C145" s="363" t="s">
        <v>58</v>
      </c>
      <c r="D145" s="112"/>
      <c r="E145" s="21">
        <v>40</v>
      </c>
      <c r="F145" s="21">
        <v>24</v>
      </c>
      <c r="G145" s="21">
        <v>2</v>
      </c>
      <c r="H145" s="21">
        <v>58</v>
      </c>
      <c r="I145" s="50"/>
      <c r="J145" s="364">
        <f t="shared" si="7"/>
        <v>124</v>
      </c>
      <c r="K145" s="382">
        <v>4376</v>
      </c>
    </row>
    <row r="146" spans="1:11" x14ac:dyDescent="0.2">
      <c r="A146" s="346">
        <v>142</v>
      </c>
      <c r="B146" s="553"/>
      <c r="C146" s="348" t="s">
        <v>59</v>
      </c>
      <c r="D146" s="232"/>
      <c r="E146" s="26">
        <v>63</v>
      </c>
      <c r="F146" s="26">
        <v>7</v>
      </c>
      <c r="G146" s="26"/>
      <c r="H146" s="26"/>
      <c r="I146" s="76">
        <v>21</v>
      </c>
      <c r="J146" s="267">
        <f t="shared" si="7"/>
        <v>91</v>
      </c>
      <c r="K146" s="399">
        <v>7804</v>
      </c>
    </row>
    <row r="147" spans="1:11" x14ac:dyDescent="0.2">
      <c r="A147" s="346">
        <v>143</v>
      </c>
      <c r="B147" s="553"/>
      <c r="C147" s="348" t="s">
        <v>60</v>
      </c>
      <c r="D147" s="232"/>
      <c r="E147" s="26">
        <v>162</v>
      </c>
      <c r="F147" s="26">
        <v>21</v>
      </c>
      <c r="G147" s="26">
        <v>62</v>
      </c>
      <c r="H147" s="26">
        <v>73</v>
      </c>
      <c r="I147" s="76">
        <v>34</v>
      </c>
      <c r="J147" s="267">
        <f t="shared" si="7"/>
        <v>352</v>
      </c>
      <c r="K147" s="399">
        <v>5502</v>
      </c>
    </row>
    <row r="148" spans="1:11" x14ac:dyDescent="0.2">
      <c r="A148" s="346">
        <v>144</v>
      </c>
      <c r="B148" s="553"/>
      <c r="C148" s="348" t="s">
        <v>61</v>
      </c>
      <c r="D148" s="232">
        <v>16</v>
      </c>
      <c r="E148" s="26">
        <v>166</v>
      </c>
      <c r="F148" s="26">
        <v>3</v>
      </c>
      <c r="G148" s="26"/>
      <c r="H148" s="26">
        <v>33</v>
      </c>
      <c r="I148" s="76">
        <v>20</v>
      </c>
      <c r="J148" s="267">
        <f t="shared" si="7"/>
        <v>238</v>
      </c>
      <c r="K148" s="399">
        <v>2536</v>
      </c>
    </row>
    <row r="149" spans="1:11" x14ac:dyDescent="0.2">
      <c r="A149" s="346">
        <v>145</v>
      </c>
      <c r="B149" s="553"/>
      <c r="C149" s="348" t="s">
        <v>62</v>
      </c>
      <c r="D149" s="232"/>
      <c r="E149" s="26">
        <v>87</v>
      </c>
      <c r="F149" s="26">
        <v>13</v>
      </c>
      <c r="G149" s="26">
        <v>57</v>
      </c>
      <c r="H149" s="26"/>
      <c r="I149" s="76">
        <v>19</v>
      </c>
      <c r="J149" s="267">
        <f t="shared" ref="J149:J150" si="9">SUM(D149:I149)</f>
        <v>176</v>
      </c>
      <c r="K149" s="399">
        <v>1601</v>
      </c>
    </row>
    <row r="150" spans="1:11" x14ac:dyDescent="0.2">
      <c r="A150" s="346">
        <v>146</v>
      </c>
      <c r="B150" s="553"/>
      <c r="C150" s="376" t="s">
        <v>63</v>
      </c>
      <c r="D150" s="103">
        <v>51</v>
      </c>
      <c r="E150" s="29">
        <v>100</v>
      </c>
      <c r="F150" s="29">
        <v>17</v>
      </c>
      <c r="G150" s="29">
        <v>80</v>
      </c>
      <c r="H150" s="29">
        <v>86</v>
      </c>
      <c r="I150" s="104">
        <v>94</v>
      </c>
      <c r="J150" s="267">
        <f t="shared" si="9"/>
        <v>428</v>
      </c>
      <c r="K150" s="395">
        <v>5868</v>
      </c>
    </row>
    <row r="151" spans="1:11" ht="12.75" thickBot="1" x14ac:dyDescent="0.25">
      <c r="A151" s="359">
        <v>147</v>
      </c>
      <c r="B151" s="554"/>
      <c r="C151" s="398" t="s">
        <v>66</v>
      </c>
      <c r="D151" s="233">
        <f>SUM(D145:D150)</f>
        <v>67</v>
      </c>
      <c r="E151" s="119">
        <f t="shared" ref="E151:I151" si="10">SUM(E145:E150)</f>
        <v>618</v>
      </c>
      <c r="F151" s="119">
        <f t="shared" si="10"/>
        <v>85</v>
      </c>
      <c r="G151" s="119">
        <f t="shared" si="10"/>
        <v>201</v>
      </c>
      <c r="H151" s="119">
        <f t="shared" si="10"/>
        <v>250</v>
      </c>
      <c r="I151" s="308">
        <f t="shared" si="10"/>
        <v>188</v>
      </c>
      <c r="J151" s="277">
        <f>SUM(D151:I151)</f>
        <v>1409</v>
      </c>
      <c r="K151" s="400">
        <v>27687</v>
      </c>
    </row>
    <row r="152" spans="1:11" ht="12.75" thickBot="1" x14ac:dyDescent="0.25">
      <c r="A152" s="402">
        <v>148</v>
      </c>
      <c r="B152" s="403"/>
      <c r="C152" s="358" t="s">
        <v>67</v>
      </c>
      <c r="D152" s="234">
        <v>14</v>
      </c>
      <c r="E152" s="121">
        <v>61</v>
      </c>
      <c r="F152" s="121">
        <v>10</v>
      </c>
      <c r="G152" s="121">
        <v>31</v>
      </c>
      <c r="H152" s="121">
        <v>29</v>
      </c>
      <c r="I152" s="122">
        <v>25</v>
      </c>
      <c r="J152" s="312">
        <f>SUM(D152:I152)</f>
        <v>170</v>
      </c>
      <c r="K152" s="404"/>
    </row>
    <row r="153" spans="1:11" x14ac:dyDescent="0.2">
      <c r="A153" s="346">
        <v>149</v>
      </c>
      <c r="B153" s="347" t="s">
        <v>166</v>
      </c>
      <c r="C153" s="363" t="s">
        <v>68</v>
      </c>
      <c r="D153" s="112">
        <v>43</v>
      </c>
      <c r="E153" s="21">
        <v>4</v>
      </c>
      <c r="F153" s="21">
        <v>60</v>
      </c>
      <c r="G153" s="21">
        <v>31</v>
      </c>
      <c r="H153" s="21">
        <v>38</v>
      </c>
      <c r="I153" s="50"/>
      <c r="J153" s="381">
        <f>SUM(D153:I153)</f>
        <v>176</v>
      </c>
      <c r="K153" s="382">
        <v>4119</v>
      </c>
    </row>
    <row r="154" spans="1:11" x14ac:dyDescent="0.2">
      <c r="A154" s="346">
        <v>150</v>
      </c>
      <c r="B154" s="347"/>
      <c r="C154" s="348" t="s">
        <v>69</v>
      </c>
      <c r="D154" s="232"/>
      <c r="E154" s="26"/>
      <c r="F154" s="26">
        <v>5</v>
      </c>
      <c r="G154" s="26"/>
      <c r="H154" s="26"/>
      <c r="I154" s="76"/>
      <c r="J154" s="276">
        <f>SUM(D154:I154)</f>
        <v>5</v>
      </c>
      <c r="K154" s="399">
        <v>831</v>
      </c>
    </row>
    <row r="155" spans="1:11" x14ac:dyDescent="0.2">
      <c r="A155" s="346">
        <v>151</v>
      </c>
      <c r="B155" s="347"/>
      <c r="C155" s="348" t="s">
        <v>70</v>
      </c>
      <c r="D155" s="232"/>
      <c r="E155" s="26"/>
      <c r="F155" s="26">
        <v>25</v>
      </c>
      <c r="G155" s="26">
        <v>28</v>
      </c>
      <c r="H155" s="26"/>
      <c r="I155" s="76"/>
      <c r="J155" s="276">
        <f t="shared" ref="J155:J218" si="11">SUM(D155:I155)</f>
        <v>53</v>
      </c>
      <c r="K155" s="399">
        <v>666</v>
      </c>
    </row>
    <row r="156" spans="1:11" x14ac:dyDescent="0.2">
      <c r="A156" s="346">
        <v>152</v>
      </c>
      <c r="B156" s="347"/>
      <c r="C156" s="348" t="s">
        <v>71</v>
      </c>
      <c r="D156" s="232"/>
      <c r="E156" s="26">
        <v>21</v>
      </c>
      <c r="F156" s="26">
        <v>8</v>
      </c>
      <c r="G156" s="26"/>
      <c r="H156" s="26"/>
      <c r="I156" s="76"/>
      <c r="J156" s="276">
        <f t="shared" si="11"/>
        <v>29</v>
      </c>
      <c r="K156" s="399">
        <v>892</v>
      </c>
    </row>
    <row r="157" spans="1:11" x14ac:dyDescent="0.2">
      <c r="A157" s="346">
        <v>153</v>
      </c>
      <c r="B157" s="347"/>
      <c r="C157" s="348" t="s">
        <v>72</v>
      </c>
      <c r="D157" s="232"/>
      <c r="E157" s="26"/>
      <c r="F157" s="26">
        <v>30</v>
      </c>
      <c r="G157" s="26"/>
      <c r="H157" s="26"/>
      <c r="I157" s="76"/>
      <c r="J157" s="276">
        <f t="shared" si="11"/>
        <v>30</v>
      </c>
      <c r="K157" s="399">
        <v>194</v>
      </c>
    </row>
    <row r="158" spans="1:11" x14ac:dyDescent="0.2">
      <c r="A158" s="346">
        <v>154</v>
      </c>
      <c r="B158" s="347"/>
      <c r="C158" s="348" t="s">
        <v>73</v>
      </c>
      <c r="D158" s="232">
        <v>385</v>
      </c>
      <c r="E158" s="26">
        <v>113</v>
      </c>
      <c r="F158" s="26"/>
      <c r="G158" s="26">
        <v>80</v>
      </c>
      <c r="H158" s="26">
        <v>86</v>
      </c>
      <c r="I158" s="76"/>
      <c r="J158" s="276">
        <f t="shared" si="11"/>
        <v>664</v>
      </c>
      <c r="K158" s="399">
        <v>5319</v>
      </c>
    </row>
    <row r="159" spans="1:11" x14ac:dyDescent="0.2">
      <c r="A159" s="346">
        <v>155</v>
      </c>
      <c r="B159" s="347"/>
      <c r="C159" s="348" t="s">
        <v>74</v>
      </c>
      <c r="D159" s="232"/>
      <c r="E159" s="26"/>
      <c r="F159" s="26"/>
      <c r="G159" s="26"/>
      <c r="H159" s="26"/>
      <c r="I159" s="76"/>
      <c r="J159" s="276">
        <f t="shared" si="11"/>
        <v>0</v>
      </c>
      <c r="K159" s="399">
        <v>369</v>
      </c>
    </row>
    <row r="160" spans="1:11" x14ac:dyDescent="0.2">
      <c r="A160" s="346">
        <v>156</v>
      </c>
      <c r="B160" s="347"/>
      <c r="C160" s="348" t="s">
        <v>75</v>
      </c>
      <c r="D160" s="232">
        <v>56</v>
      </c>
      <c r="E160" s="26"/>
      <c r="F160" s="26"/>
      <c r="G160" s="26"/>
      <c r="H160" s="26"/>
      <c r="I160" s="76"/>
      <c r="J160" s="276">
        <f t="shared" si="11"/>
        <v>56</v>
      </c>
      <c r="K160" s="399">
        <v>759</v>
      </c>
    </row>
    <row r="161" spans="1:11" x14ac:dyDescent="0.2">
      <c r="A161" s="346">
        <v>157</v>
      </c>
      <c r="B161" s="347"/>
      <c r="C161" s="348" t="s">
        <v>76</v>
      </c>
      <c r="D161" s="232"/>
      <c r="E161" s="26">
        <v>47</v>
      </c>
      <c r="F161" s="26">
        <v>19</v>
      </c>
      <c r="G161" s="26">
        <v>77</v>
      </c>
      <c r="H161" s="26"/>
      <c r="I161" s="76">
        <v>60</v>
      </c>
      <c r="J161" s="276">
        <f t="shared" si="11"/>
        <v>203</v>
      </c>
      <c r="K161" s="399">
        <v>3021</v>
      </c>
    </row>
    <row r="162" spans="1:11" x14ac:dyDescent="0.2">
      <c r="A162" s="346">
        <v>158</v>
      </c>
      <c r="B162" s="347"/>
      <c r="C162" s="348" t="s">
        <v>77</v>
      </c>
      <c r="D162" s="232"/>
      <c r="E162" s="26"/>
      <c r="F162" s="26">
        <v>20</v>
      </c>
      <c r="G162" s="26"/>
      <c r="H162" s="26"/>
      <c r="I162" s="76"/>
      <c r="J162" s="276">
        <f t="shared" si="11"/>
        <v>20</v>
      </c>
      <c r="K162" s="399">
        <v>335</v>
      </c>
    </row>
    <row r="163" spans="1:11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76"/>
      <c r="J163" s="276">
        <f t="shared" si="11"/>
        <v>0</v>
      </c>
      <c r="K163" s="399">
        <v>25</v>
      </c>
    </row>
    <row r="164" spans="1:11" x14ac:dyDescent="0.2">
      <c r="A164" s="346">
        <v>160</v>
      </c>
      <c r="B164" s="347"/>
      <c r="C164" s="348" t="s">
        <v>79</v>
      </c>
      <c r="D164" s="232"/>
      <c r="E164" s="26"/>
      <c r="F164" s="26"/>
      <c r="G164" s="26"/>
      <c r="H164" s="26"/>
      <c r="I164" s="76"/>
      <c r="J164" s="276">
        <f t="shared" si="11"/>
        <v>0</v>
      </c>
      <c r="K164" s="399">
        <v>446</v>
      </c>
    </row>
    <row r="165" spans="1:11" x14ac:dyDescent="0.2">
      <c r="A165" s="346">
        <v>161</v>
      </c>
      <c r="B165" s="347"/>
      <c r="C165" s="348" t="s">
        <v>80</v>
      </c>
      <c r="D165" s="232">
        <v>48</v>
      </c>
      <c r="E165" s="26">
        <v>30</v>
      </c>
      <c r="F165" s="26">
        <v>28</v>
      </c>
      <c r="G165" s="26">
        <v>27</v>
      </c>
      <c r="H165" s="26"/>
      <c r="I165" s="76">
        <v>36</v>
      </c>
      <c r="J165" s="276">
        <f t="shared" si="11"/>
        <v>169</v>
      </c>
      <c r="K165" s="399">
        <v>1096</v>
      </c>
    </row>
    <row r="166" spans="1:11" x14ac:dyDescent="0.2">
      <c r="A166" s="346">
        <v>162</v>
      </c>
      <c r="B166" s="347"/>
      <c r="C166" s="348" t="s">
        <v>81</v>
      </c>
      <c r="D166" s="232"/>
      <c r="E166" s="26"/>
      <c r="F166" s="26">
        <v>129</v>
      </c>
      <c r="G166" s="26"/>
      <c r="H166" s="26">
        <v>24</v>
      </c>
      <c r="I166" s="76"/>
      <c r="J166" s="276">
        <f t="shared" si="11"/>
        <v>153</v>
      </c>
      <c r="K166" s="399">
        <v>377</v>
      </c>
    </row>
    <row r="167" spans="1:11" x14ac:dyDescent="0.2">
      <c r="A167" s="346">
        <v>163</v>
      </c>
      <c r="B167" s="347"/>
      <c r="C167" s="348" t="s">
        <v>82</v>
      </c>
      <c r="D167" s="232"/>
      <c r="E167" s="26"/>
      <c r="F167" s="26"/>
      <c r="G167" s="26"/>
      <c r="H167" s="26"/>
      <c r="I167" s="76"/>
      <c r="J167" s="276">
        <f t="shared" si="11"/>
        <v>0</v>
      </c>
      <c r="K167" s="399">
        <v>1047</v>
      </c>
    </row>
    <row r="168" spans="1:11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76"/>
      <c r="J168" s="276">
        <f t="shared" si="11"/>
        <v>0</v>
      </c>
      <c r="K168" s="399">
        <v>84</v>
      </c>
    </row>
    <row r="169" spans="1:11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26"/>
      <c r="I169" s="76"/>
      <c r="J169" s="276">
        <f t="shared" si="11"/>
        <v>0</v>
      </c>
      <c r="K169" s="399">
        <v>38</v>
      </c>
    </row>
    <row r="170" spans="1:11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76"/>
      <c r="J170" s="276">
        <f t="shared" si="11"/>
        <v>0</v>
      </c>
      <c r="K170" s="399">
        <v>12</v>
      </c>
    </row>
    <row r="171" spans="1:11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76"/>
      <c r="J171" s="276">
        <f t="shared" si="11"/>
        <v>0</v>
      </c>
      <c r="K171" s="399">
        <v>112</v>
      </c>
    </row>
    <row r="172" spans="1:11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76"/>
      <c r="J172" s="276">
        <f t="shared" si="11"/>
        <v>0</v>
      </c>
      <c r="K172" s="399"/>
    </row>
    <row r="173" spans="1:11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76"/>
      <c r="J173" s="276">
        <f t="shared" si="11"/>
        <v>0</v>
      </c>
      <c r="K173" s="399"/>
    </row>
    <row r="174" spans="1:11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76"/>
      <c r="J174" s="276">
        <f t="shared" si="11"/>
        <v>0</v>
      </c>
      <c r="K174" s="399"/>
    </row>
    <row r="175" spans="1:11" x14ac:dyDescent="0.2">
      <c r="A175" s="346">
        <v>171</v>
      </c>
      <c r="B175" s="347"/>
      <c r="C175" s="348" t="s">
        <v>90</v>
      </c>
      <c r="D175" s="232"/>
      <c r="E175" s="26"/>
      <c r="F175" s="26"/>
      <c r="G175" s="26">
        <v>26</v>
      </c>
      <c r="H175" s="26"/>
      <c r="I175" s="76"/>
      <c r="J175" s="276">
        <f t="shared" si="11"/>
        <v>26</v>
      </c>
      <c r="K175" s="399">
        <v>580</v>
      </c>
    </row>
    <row r="176" spans="1:11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76"/>
      <c r="J176" s="276">
        <f t="shared" si="11"/>
        <v>0</v>
      </c>
      <c r="K176" s="399"/>
    </row>
    <row r="177" spans="1:11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76"/>
      <c r="J177" s="276">
        <f t="shared" si="11"/>
        <v>0</v>
      </c>
      <c r="K177" s="399"/>
    </row>
    <row r="178" spans="1:11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76"/>
      <c r="J178" s="276">
        <f t="shared" si="11"/>
        <v>0</v>
      </c>
      <c r="K178" s="399"/>
    </row>
    <row r="179" spans="1:11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76"/>
      <c r="J179" s="276">
        <f t="shared" si="11"/>
        <v>0</v>
      </c>
      <c r="K179" s="399"/>
    </row>
    <row r="180" spans="1:11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76"/>
      <c r="J180" s="276">
        <f t="shared" si="11"/>
        <v>0</v>
      </c>
      <c r="K180" s="399">
        <v>46</v>
      </c>
    </row>
    <row r="181" spans="1:11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76"/>
      <c r="J181" s="276">
        <f t="shared" si="11"/>
        <v>0</v>
      </c>
      <c r="K181" s="399">
        <v>188</v>
      </c>
    </row>
    <row r="182" spans="1:11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76"/>
      <c r="J182" s="276">
        <f t="shared" si="11"/>
        <v>0</v>
      </c>
      <c r="K182" s="399"/>
    </row>
    <row r="183" spans="1:11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76"/>
      <c r="J183" s="276">
        <f t="shared" si="11"/>
        <v>0</v>
      </c>
      <c r="K183" s="399"/>
    </row>
    <row r="184" spans="1:11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76"/>
      <c r="J184" s="276">
        <f t="shared" si="11"/>
        <v>0</v>
      </c>
      <c r="K184" s="399">
        <v>18</v>
      </c>
    </row>
    <row r="185" spans="1:11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76"/>
      <c r="J185" s="276">
        <f t="shared" si="11"/>
        <v>0</v>
      </c>
      <c r="K185" s="399"/>
    </row>
    <row r="186" spans="1:11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76"/>
      <c r="J186" s="276">
        <f t="shared" si="11"/>
        <v>0</v>
      </c>
      <c r="K186" s="399"/>
    </row>
    <row r="187" spans="1:11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76"/>
      <c r="J187" s="276">
        <f t="shared" si="11"/>
        <v>0</v>
      </c>
      <c r="K187" s="399">
        <v>9</v>
      </c>
    </row>
    <row r="188" spans="1:11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76"/>
      <c r="J188" s="276">
        <f t="shared" si="11"/>
        <v>0</v>
      </c>
      <c r="K188" s="399"/>
    </row>
    <row r="189" spans="1:11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76"/>
      <c r="J189" s="276">
        <f t="shared" si="11"/>
        <v>0</v>
      </c>
      <c r="K189" s="399"/>
    </row>
    <row r="190" spans="1:11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76"/>
      <c r="J190" s="276">
        <f t="shared" si="11"/>
        <v>0</v>
      </c>
      <c r="K190" s="399"/>
    </row>
    <row r="191" spans="1:11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76"/>
      <c r="J191" s="276">
        <f t="shared" si="11"/>
        <v>0</v>
      </c>
      <c r="K191" s="399"/>
    </row>
    <row r="192" spans="1:11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>
        <v>3933</v>
      </c>
      <c r="I192" s="76"/>
      <c r="J192" s="276">
        <f t="shared" si="11"/>
        <v>3933</v>
      </c>
      <c r="K192" s="399">
        <v>4224</v>
      </c>
    </row>
    <row r="193" spans="1:11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76"/>
      <c r="J193" s="276">
        <f t="shared" si="11"/>
        <v>0</v>
      </c>
      <c r="K193" s="399"/>
    </row>
    <row r="194" spans="1:11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76"/>
      <c r="J194" s="276">
        <f t="shared" si="11"/>
        <v>0</v>
      </c>
      <c r="K194" s="399"/>
    </row>
    <row r="195" spans="1:11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76"/>
      <c r="J195" s="276">
        <f t="shared" si="11"/>
        <v>0</v>
      </c>
      <c r="K195" s="399"/>
    </row>
    <row r="196" spans="1:11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76"/>
      <c r="J196" s="276">
        <f t="shared" si="11"/>
        <v>0</v>
      </c>
      <c r="K196" s="399"/>
    </row>
    <row r="197" spans="1:11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76"/>
      <c r="J197" s="276">
        <f t="shared" si="11"/>
        <v>0</v>
      </c>
      <c r="K197" s="399"/>
    </row>
    <row r="198" spans="1:11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76"/>
      <c r="J198" s="276">
        <f t="shared" si="11"/>
        <v>0</v>
      </c>
      <c r="K198" s="399">
        <v>17</v>
      </c>
    </row>
    <row r="199" spans="1:11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76"/>
      <c r="J199" s="276">
        <f t="shared" si="11"/>
        <v>0</v>
      </c>
      <c r="K199" s="399"/>
    </row>
    <row r="200" spans="1:11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76"/>
      <c r="J200" s="276">
        <f t="shared" si="11"/>
        <v>0</v>
      </c>
      <c r="K200" s="399"/>
    </row>
    <row r="201" spans="1:11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76"/>
      <c r="J201" s="276">
        <f t="shared" si="11"/>
        <v>0</v>
      </c>
      <c r="K201" s="399"/>
    </row>
    <row r="202" spans="1:11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76"/>
      <c r="J202" s="276">
        <f t="shared" si="11"/>
        <v>0</v>
      </c>
      <c r="K202" s="399"/>
    </row>
    <row r="203" spans="1:11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76"/>
      <c r="J203" s="276">
        <f t="shared" si="11"/>
        <v>0</v>
      </c>
      <c r="K203" s="399"/>
    </row>
    <row r="204" spans="1:11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76"/>
      <c r="J204" s="276">
        <f t="shared" si="11"/>
        <v>0</v>
      </c>
      <c r="K204" s="399"/>
    </row>
    <row r="205" spans="1:11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76"/>
      <c r="J205" s="276">
        <f t="shared" si="11"/>
        <v>0</v>
      </c>
      <c r="K205" s="399"/>
    </row>
    <row r="206" spans="1:11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76"/>
      <c r="J206" s="276">
        <f t="shared" si="11"/>
        <v>0</v>
      </c>
      <c r="K206" s="399"/>
    </row>
    <row r="207" spans="1:11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76"/>
      <c r="J207" s="276">
        <f t="shared" si="11"/>
        <v>0</v>
      </c>
      <c r="K207" s="399"/>
    </row>
    <row r="208" spans="1:11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76"/>
      <c r="J208" s="276">
        <f t="shared" si="11"/>
        <v>0</v>
      </c>
      <c r="K208" s="399"/>
    </row>
    <row r="209" spans="1:11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76"/>
      <c r="J209" s="276">
        <f t="shared" si="11"/>
        <v>0</v>
      </c>
      <c r="K209" s="399"/>
    </row>
    <row r="210" spans="1:11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76"/>
      <c r="J210" s="276">
        <f t="shared" si="11"/>
        <v>0</v>
      </c>
      <c r="K210" s="399"/>
    </row>
    <row r="211" spans="1:11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76"/>
      <c r="J211" s="276">
        <f t="shared" si="11"/>
        <v>0</v>
      </c>
      <c r="K211" s="399"/>
    </row>
    <row r="212" spans="1:11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76"/>
      <c r="J212" s="276">
        <f t="shared" si="11"/>
        <v>0</v>
      </c>
      <c r="K212" s="399"/>
    </row>
    <row r="213" spans="1:11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76"/>
      <c r="J213" s="276">
        <f t="shared" si="11"/>
        <v>0</v>
      </c>
      <c r="K213" s="399"/>
    </row>
    <row r="214" spans="1:11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76"/>
      <c r="J214" s="276">
        <f t="shared" si="11"/>
        <v>0</v>
      </c>
      <c r="K214" s="399"/>
    </row>
    <row r="215" spans="1:11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76"/>
      <c r="J215" s="276">
        <f t="shared" si="11"/>
        <v>0</v>
      </c>
      <c r="K215" s="399"/>
    </row>
    <row r="216" spans="1:11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76"/>
      <c r="J216" s="276">
        <f t="shared" si="11"/>
        <v>0</v>
      </c>
      <c r="K216" s="399"/>
    </row>
    <row r="217" spans="1:11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76"/>
      <c r="J217" s="276">
        <f t="shared" si="11"/>
        <v>0</v>
      </c>
      <c r="K217" s="399"/>
    </row>
    <row r="218" spans="1:11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104"/>
      <c r="J218" s="276">
        <f t="shared" si="11"/>
        <v>0</v>
      </c>
      <c r="K218" s="395"/>
    </row>
    <row r="219" spans="1:11" ht="12.75" thickBot="1" x14ac:dyDescent="0.25">
      <c r="A219" s="359">
        <v>215</v>
      </c>
      <c r="B219" s="360"/>
      <c r="C219" s="398" t="s">
        <v>134</v>
      </c>
      <c r="D219" s="233">
        <f>SUM(D153:D218)</f>
        <v>532</v>
      </c>
      <c r="E219" s="119">
        <f t="shared" ref="E219:I219" si="12">SUM(E153:E218)</f>
        <v>215</v>
      </c>
      <c r="F219" s="119">
        <f t="shared" si="12"/>
        <v>324</v>
      </c>
      <c r="G219" s="119">
        <f t="shared" si="12"/>
        <v>269</v>
      </c>
      <c r="H219" s="119">
        <f t="shared" si="12"/>
        <v>4081</v>
      </c>
      <c r="I219" s="308">
        <f t="shared" si="12"/>
        <v>96</v>
      </c>
      <c r="J219" s="277">
        <f>SUM(D219:I219)</f>
        <v>5517</v>
      </c>
      <c r="K219" s="400">
        <f>SUM(K153:K218)</f>
        <v>24824</v>
      </c>
    </row>
    <row r="220" spans="1:11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123" t="s">
        <v>155</v>
      </c>
      <c r="J220" s="406">
        <f>COUNTA(D220:I220)</f>
        <v>6</v>
      </c>
      <c r="K220" s="407"/>
    </row>
    <row r="221" spans="1:11" x14ac:dyDescent="0.2">
      <c r="A221" s="346">
        <v>217</v>
      </c>
      <c r="B221" s="553"/>
      <c r="C221" s="376" t="s">
        <v>137</v>
      </c>
      <c r="D221" s="236"/>
      <c r="E221" s="39"/>
      <c r="F221" s="39"/>
      <c r="G221" s="39"/>
      <c r="H221" s="39" t="s">
        <v>632</v>
      </c>
      <c r="I221" s="124" t="s">
        <v>632</v>
      </c>
      <c r="J221" s="279"/>
      <c r="K221" s="310"/>
    </row>
    <row r="222" spans="1:11" x14ac:dyDescent="0.2">
      <c r="A222" s="346">
        <v>218</v>
      </c>
      <c r="B222" s="553"/>
      <c r="C222" s="378" t="s">
        <v>138</v>
      </c>
      <c r="D222" s="237" t="s">
        <v>277</v>
      </c>
      <c r="E222" s="40" t="s">
        <v>278</v>
      </c>
      <c r="F222" s="40" t="s">
        <v>156</v>
      </c>
      <c r="G222" s="40" t="s">
        <v>279</v>
      </c>
      <c r="H222" s="40" t="s">
        <v>156</v>
      </c>
      <c r="I222" s="125" t="s">
        <v>156</v>
      </c>
      <c r="J222" s="280"/>
      <c r="K222" s="309"/>
    </row>
    <row r="223" spans="1:11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1" t="s">
        <v>229</v>
      </c>
      <c r="F223" s="41" t="s">
        <v>158</v>
      </c>
      <c r="G223" s="41" t="s">
        <v>158</v>
      </c>
      <c r="H223" s="41" t="s">
        <v>158</v>
      </c>
      <c r="I223" s="126" t="s">
        <v>158</v>
      </c>
      <c r="J223" s="456"/>
      <c r="K223" s="410"/>
    </row>
    <row r="224" spans="1:11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36"/>
      <c r="H224" s="36"/>
      <c r="I224" s="77"/>
      <c r="J224" s="282"/>
      <c r="K224" s="412"/>
    </row>
    <row r="225" spans="1:11" x14ac:dyDescent="0.2">
      <c r="A225" s="346">
        <v>221</v>
      </c>
      <c r="B225" s="552" t="s">
        <v>141</v>
      </c>
      <c r="C225" s="370" t="s">
        <v>142</v>
      </c>
      <c r="D225" s="240">
        <v>1</v>
      </c>
      <c r="E225" s="43">
        <v>4</v>
      </c>
      <c r="F225" s="43">
        <v>1</v>
      </c>
      <c r="G225" s="43">
        <v>3</v>
      </c>
      <c r="H225" s="43">
        <v>2</v>
      </c>
      <c r="I225" s="127">
        <v>1</v>
      </c>
      <c r="J225" s="283">
        <f>SUM(D225:I225)</f>
        <v>12</v>
      </c>
      <c r="K225" s="413"/>
    </row>
    <row r="226" spans="1:11" ht="12.75" thickBot="1" x14ac:dyDescent="0.25">
      <c r="A226" s="346">
        <v>222</v>
      </c>
      <c r="B226" s="554"/>
      <c r="C226" s="363" t="s">
        <v>143</v>
      </c>
      <c r="D226" s="235">
        <v>1</v>
      </c>
      <c r="E226" s="38">
        <v>4</v>
      </c>
      <c r="F226" s="38">
        <v>1</v>
      </c>
      <c r="G226" s="38">
        <v>3</v>
      </c>
      <c r="H226" s="38">
        <v>2</v>
      </c>
      <c r="I226" s="123">
        <v>1</v>
      </c>
      <c r="J226" s="406">
        <f>SUM(D226:I226)</f>
        <v>12</v>
      </c>
      <c r="K226" s="407"/>
    </row>
    <row r="227" spans="1:11" ht="12.75" thickBot="1" x14ac:dyDescent="0.25">
      <c r="A227" s="402">
        <v>223</v>
      </c>
      <c r="B227" s="403"/>
      <c r="C227" s="411" t="s">
        <v>659</v>
      </c>
      <c r="D227" s="239"/>
      <c r="E227" s="36"/>
      <c r="F227" s="36"/>
      <c r="G227" s="36"/>
      <c r="H227" s="36">
        <v>1</v>
      </c>
      <c r="I227" s="77">
        <v>3</v>
      </c>
      <c r="J227" s="282">
        <f>SUM(D227:I227)</f>
        <v>4</v>
      </c>
      <c r="K227" s="412"/>
    </row>
    <row r="228" spans="1:11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451">
        <v>1</v>
      </c>
      <c r="K228" s="457">
        <v>1</v>
      </c>
    </row>
    <row r="229" spans="1:11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1</v>
      </c>
      <c r="H229" s="153">
        <v>1</v>
      </c>
      <c r="I229" s="153">
        <v>1</v>
      </c>
      <c r="J229" s="458">
        <v>1</v>
      </c>
      <c r="K229" s="459">
        <v>1</v>
      </c>
    </row>
    <row r="230" spans="1:11" ht="12.75" thickBot="1" x14ac:dyDescent="0.25">
      <c r="A230" s="359">
        <v>226</v>
      </c>
      <c r="B230" s="561"/>
      <c r="C230" s="388" t="s">
        <v>635</v>
      </c>
      <c r="D230" s="270">
        <v>0</v>
      </c>
      <c r="E230" s="154">
        <v>1</v>
      </c>
      <c r="F230" s="154">
        <v>1</v>
      </c>
      <c r="G230" s="154">
        <v>1</v>
      </c>
      <c r="H230" s="154">
        <v>1</v>
      </c>
      <c r="I230" s="154">
        <v>0</v>
      </c>
      <c r="J230" s="460">
        <v>0.66669999999999996</v>
      </c>
      <c r="K230" s="461">
        <v>0.78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2:E23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16.28515625" style="78" customWidth="1"/>
    <col min="6" max="16384" width="11.42578125" style="78"/>
  </cols>
  <sheetData>
    <row r="2" spans="1:5" ht="12.75" x14ac:dyDescent="0.2">
      <c r="A2" s="331" t="s">
        <v>611</v>
      </c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52" t="s">
        <v>162</v>
      </c>
      <c r="D4" s="426" t="s">
        <v>163</v>
      </c>
      <c r="E4" s="404" t="s">
        <v>529</v>
      </c>
    </row>
    <row r="5" spans="1:5" x14ac:dyDescent="0.2">
      <c r="A5" s="338">
        <v>1</v>
      </c>
      <c r="B5" s="339"/>
      <c r="C5" s="340" t="s">
        <v>0</v>
      </c>
      <c r="D5" s="452">
        <v>31</v>
      </c>
      <c r="E5" s="345"/>
    </row>
    <row r="6" spans="1:5" x14ac:dyDescent="0.2">
      <c r="A6" s="346">
        <v>2</v>
      </c>
      <c r="B6" s="347"/>
      <c r="C6" s="348" t="s">
        <v>1</v>
      </c>
      <c r="D6" s="453" t="s">
        <v>281</v>
      </c>
      <c r="E6" s="352"/>
    </row>
    <row r="7" spans="1:5" x14ac:dyDescent="0.2">
      <c r="A7" s="346">
        <v>3</v>
      </c>
      <c r="B7" s="347"/>
      <c r="C7" s="348" t="s">
        <v>2</v>
      </c>
      <c r="D7" s="453" t="s">
        <v>282</v>
      </c>
      <c r="E7" s="352"/>
    </row>
    <row r="8" spans="1:5" x14ac:dyDescent="0.2">
      <c r="A8" s="346">
        <v>4</v>
      </c>
      <c r="B8" s="347"/>
      <c r="C8" s="348" t="s">
        <v>3</v>
      </c>
      <c r="D8" s="453" t="s">
        <v>283</v>
      </c>
      <c r="E8" s="352"/>
    </row>
    <row r="9" spans="1:5" x14ac:dyDescent="0.2">
      <c r="A9" s="346">
        <v>5</v>
      </c>
      <c r="B9" s="347"/>
      <c r="C9" s="348" t="s">
        <v>4</v>
      </c>
      <c r="D9" s="453" t="s">
        <v>217</v>
      </c>
      <c r="E9" s="352"/>
    </row>
    <row r="10" spans="1:5" x14ac:dyDescent="0.2">
      <c r="A10" s="346">
        <v>6</v>
      </c>
      <c r="B10" s="347" t="s">
        <v>5</v>
      </c>
      <c r="C10" s="348" t="s">
        <v>6</v>
      </c>
      <c r="D10" s="453"/>
      <c r="E10" s="352"/>
    </row>
    <row r="11" spans="1:5" x14ac:dyDescent="0.2">
      <c r="A11" s="346">
        <v>7</v>
      </c>
      <c r="B11" s="347"/>
      <c r="C11" s="348" t="s">
        <v>7</v>
      </c>
      <c r="D11" s="453"/>
      <c r="E11" s="352"/>
    </row>
    <row r="12" spans="1:5" ht="12.75" thickBot="1" x14ac:dyDescent="0.25">
      <c r="A12" s="346">
        <v>8</v>
      </c>
      <c r="B12" s="347"/>
      <c r="C12" s="353" t="s">
        <v>8</v>
      </c>
      <c r="D12" s="454" t="s">
        <v>284</v>
      </c>
      <c r="E12" s="352"/>
    </row>
    <row r="13" spans="1:5" ht="12.75" thickBot="1" x14ac:dyDescent="0.25">
      <c r="A13" s="346">
        <v>9</v>
      </c>
      <c r="B13" s="347"/>
      <c r="C13" s="358" t="s">
        <v>194</v>
      </c>
      <c r="D13" s="426" t="s">
        <v>285</v>
      </c>
      <c r="E13" s="352"/>
    </row>
    <row r="14" spans="1:5" ht="12.75" thickBot="1" x14ac:dyDescent="0.25">
      <c r="A14" s="359">
        <v>10</v>
      </c>
      <c r="B14" s="360"/>
      <c r="C14" s="361" t="s">
        <v>9</v>
      </c>
      <c r="D14" s="427"/>
      <c r="E14" s="362"/>
    </row>
    <row r="15" spans="1:5" x14ac:dyDescent="0.2">
      <c r="A15" s="346">
        <v>11</v>
      </c>
      <c r="B15" s="552" t="s">
        <v>13</v>
      </c>
      <c r="C15" s="363" t="s">
        <v>165</v>
      </c>
      <c r="D15" s="51">
        <v>104733</v>
      </c>
      <c r="E15" s="382">
        <v>3448190</v>
      </c>
    </row>
    <row r="16" spans="1:5" x14ac:dyDescent="0.2">
      <c r="A16" s="346">
        <v>12</v>
      </c>
      <c r="B16" s="553"/>
      <c r="C16" s="365" t="s">
        <v>164</v>
      </c>
      <c r="D16" s="248">
        <v>108365</v>
      </c>
      <c r="E16" s="444">
        <v>3574221</v>
      </c>
    </row>
    <row r="17" spans="1:5" ht="12.75" thickBot="1" x14ac:dyDescent="0.25">
      <c r="A17" s="359">
        <v>13</v>
      </c>
      <c r="B17" s="554"/>
      <c r="C17" s="361" t="s">
        <v>10</v>
      </c>
      <c r="D17" s="99">
        <v>3.4678659066387896E-2</v>
      </c>
      <c r="E17" s="210">
        <f>(E16/E15)-1</f>
        <v>3.6549900092512244E-2</v>
      </c>
    </row>
    <row r="18" spans="1:5" ht="14.25" x14ac:dyDescent="0.2">
      <c r="A18" s="369">
        <v>14</v>
      </c>
      <c r="B18" s="552" t="s">
        <v>168</v>
      </c>
      <c r="C18" s="370" t="s">
        <v>530</v>
      </c>
      <c r="D18" s="249">
        <v>652.72500000000002</v>
      </c>
      <c r="E18" s="371">
        <v>63794</v>
      </c>
    </row>
    <row r="19" spans="1:5" ht="12.75" thickBot="1" x14ac:dyDescent="0.25">
      <c r="A19" s="359">
        <v>15</v>
      </c>
      <c r="B19" s="557"/>
      <c r="C19" s="361" t="s">
        <v>11</v>
      </c>
      <c r="D19" s="250"/>
      <c r="E19" s="373"/>
    </row>
    <row r="20" spans="1:5" x14ac:dyDescent="0.2">
      <c r="A20" s="346">
        <v>16</v>
      </c>
      <c r="B20" s="558" t="s">
        <v>175</v>
      </c>
      <c r="C20" s="363" t="s">
        <v>12</v>
      </c>
      <c r="D20" s="51">
        <v>81</v>
      </c>
      <c r="E20" s="382">
        <v>11124</v>
      </c>
    </row>
    <row r="21" spans="1:5" x14ac:dyDescent="0.2">
      <c r="A21" s="346">
        <v>17</v>
      </c>
      <c r="B21" s="553"/>
      <c r="C21" s="348" t="s">
        <v>176</v>
      </c>
      <c r="D21" s="251">
        <v>52217</v>
      </c>
      <c r="E21" s="399"/>
    </row>
    <row r="22" spans="1:5" ht="12.75" thickBot="1" x14ac:dyDescent="0.25">
      <c r="A22" s="359">
        <v>18</v>
      </c>
      <c r="B22" s="554"/>
      <c r="C22" s="361" t="s">
        <v>14</v>
      </c>
      <c r="D22" s="99">
        <v>0.48186222488810965</v>
      </c>
      <c r="E22" s="210"/>
    </row>
    <row r="23" spans="1:5" x14ac:dyDescent="0.2">
      <c r="A23" s="346">
        <v>19</v>
      </c>
      <c r="B23" s="552" t="s">
        <v>15</v>
      </c>
      <c r="C23" s="363" t="s">
        <v>169</v>
      </c>
      <c r="D23" s="61">
        <v>65</v>
      </c>
      <c r="E23" s="69">
        <v>67.570571245799997</v>
      </c>
    </row>
    <row r="24" spans="1:5" x14ac:dyDescent="0.2">
      <c r="A24" s="346">
        <v>20</v>
      </c>
      <c r="B24" s="553"/>
      <c r="C24" s="376" t="s">
        <v>170</v>
      </c>
      <c r="D24" s="252">
        <v>68.5</v>
      </c>
      <c r="E24" s="67">
        <v>67.096662461899996</v>
      </c>
    </row>
    <row r="25" spans="1:5" x14ac:dyDescent="0.2">
      <c r="A25" s="346">
        <v>21</v>
      </c>
      <c r="B25" s="553"/>
      <c r="C25" s="363" t="s">
        <v>171</v>
      </c>
      <c r="D25" s="51">
        <v>68071</v>
      </c>
      <c r="E25" s="382">
        <v>2329962</v>
      </c>
    </row>
    <row r="26" spans="1:5" x14ac:dyDescent="0.2">
      <c r="A26" s="346">
        <v>22</v>
      </c>
      <c r="B26" s="553"/>
      <c r="C26" s="376" t="s">
        <v>172</v>
      </c>
      <c r="D26" s="53">
        <v>74240</v>
      </c>
      <c r="E26" s="395">
        <v>2398183</v>
      </c>
    </row>
    <row r="27" spans="1:5" x14ac:dyDescent="0.2">
      <c r="A27" s="346">
        <v>23</v>
      </c>
      <c r="B27" s="553"/>
      <c r="C27" s="378" t="s">
        <v>173</v>
      </c>
      <c r="D27" s="57">
        <v>2.9</v>
      </c>
      <c r="E27" s="66">
        <v>3.4275335508999998</v>
      </c>
    </row>
    <row r="28" spans="1:5" ht="12.75" thickBot="1" x14ac:dyDescent="0.25">
      <c r="A28" s="359">
        <v>24</v>
      </c>
      <c r="B28" s="554"/>
      <c r="C28" s="361" t="s">
        <v>174</v>
      </c>
      <c r="D28" s="250">
        <v>2.5</v>
      </c>
      <c r="E28" s="373">
        <v>2.9125301030999999</v>
      </c>
    </row>
    <row r="29" spans="1:5" x14ac:dyDescent="0.2">
      <c r="A29" s="346">
        <v>25</v>
      </c>
      <c r="B29" s="347" t="s">
        <v>16</v>
      </c>
      <c r="C29" s="363" t="s">
        <v>169</v>
      </c>
      <c r="D29" s="61">
        <v>21.2</v>
      </c>
      <c r="E29" s="69">
        <v>31.8299258268</v>
      </c>
    </row>
    <row r="30" spans="1:5" x14ac:dyDescent="0.2">
      <c r="A30" s="346">
        <v>26</v>
      </c>
      <c r="B30" s="347"/>
      <c r="C30" s="376" t="s">
        <v>170</v>
      </c>
      <c r="D30" s="252">
        <v>15.7</v>
      </c>
      <c r="E30" s="67">
        <v>23.003194262600001</v>
      </c>
    </row>
    <row r="31" spans="1:5" x14ac:dyDescent="0.2">
      <c r="A31" s="346">
        <v>27</v>
      </c>
      <c r="B31" s="347"/>
      <c r="C31" s="363" t="s">
        <v>171</v>
      </c>
      <c r="D31" s="51">
        <v>22236</v>
      </c>
      <c r="E31" s="382">
        <v>1097556</v>
      </c>
    </row>
    <row r="32" spans="1:5" x14ac:dyDescent="0.2">
      <c r="A32" s="346">
        <v>28</v>
      </c>
      <c r="B32" s="347"/>
      <c r="C32" s="376" t="s">
        <v>172</v>
      </c>
      <c r="D32" s="53">
        <v>16981</v>
      </c>
      <c r="E32" s="395">
        <v>822185</v>
      </c>
    </row>
    <row r="33" spans="1:5" x14ac:dyDescent="0.2">
      <c r="A33" s="346">
        <v>29</v>
      </c>
      <c r="B33" s="347"/>
      <c r="C33" s="378" t="s">
        <v>173</v>
      </c>
      <c r="D33" s="57">
        <v>3.8983108224</v>
      </c>
      <c r="E33" s="66">
        <v>4.1301485947999996</v>
      </c>
    </row>
    <row r="34" spans="1:5" ht="12.75" thickBot="1" x14ac:dyDescent="0.25">
      <c r="A34" s="359">
        <v>30</v>
      </c>
      <c r="B34" s="360"/>
      <c r="C34" s="361" t="s">
        <v>174</v>
      </c>
      <c r="D34" s="250">
        <v>3.6411641581</v>
      </c>
      <c r="E34" s="373">
        <v>3.7513643237999998</v>
      </c>
    </row>
    <row r="35" spans="1:5" x14ac:dyDescent="0.2">
      <c r="A35" s="346">
        <v>31</v>
      </c>
      <c r="B35" s="347" t="s">
        <v>17</v>
      </c>
      <c r="C35" s="363" t="s">
        <v>169</v>
      </c>
      <c r="D35" s="61">
        <v>43.8</v>
      </c>
      <c r="E35" s="69">
        <v>35.740645419000003</v>
      </c>
    </row>
    <row r="36" spans="1:5" x14ac:dyDescent="0.2">
      <c r="A36" s="346">
        <v>32</v>
      </c>
      <c r="B36" s="347"/>
      <c r="C36" s="376" t="s">
        <v>170</v>
      </c>
      <c r="D36" s="252">
        <v>52.8</v>
      </c>
      <c r="E36" s="67">
        <v>44.093468199199997</v>
      </c>
    </row>
    <row r="37" spans="1:5" x14ac:dyDescent="0.2">
      <c r="A37" s="346">
        <v>33</v>
      </c>
      <c r="B37" s="347"/>
      <c r="C37" s="363" t="s">
        <v>171</v>
      </c>
      <c r="D37" s="51">
        <v>45835</v>
      </c>
      <c r="E37" s="382">
        <v>1232405</v>
      </c>
    </row>
    <row r="38" spans="1:5" x14ac:dyDescent="0.2">
      <c r="A38" s="346">
        <v>34</v>
      </c>
      <c r="B38" s="347"/>
      <c r="C38" s="376" t="s">
        <v>172</v>
      </c>
      <c r="D38" s="53">
        <v>57259</v>
      </c>
      <c r="E38" s="395">
        <v>1575998</v>
      </c>
    </row>
    <row r="39" spans="1:5" x14ac:dyDescent="0.2">
      <c r="A39" s="346">
        <v>35</v>
      </c>
      <c r="B39" s="347"/>
      <c r="C39" s="378" t="s">
        <v>173</v>
      </c>
      <c r="D39" s="57">
        <v>2.4</v>
      </c>
      <c r="E39" s="66">
        <v>2.8017692985</v>
      </c>
    </row>
    <row r="40" spans="1:5" ht="12.75" thickBot="1" x14ac:dyDescent="0.25">
      <c r="A40" s="359">
        <v>36</v>
      </c>
      <c r="B40" s="360"/>
      <c r="C40" s="361" t="s">
        <v>174</v>
      </c>
      <c r="D40" s="250">
        <v>2.1</v>
      </c>
      <c r="E40" s="373">
        <v>2.4749073094999998</v>
      </c>
    </row>
    <row r="41" spans="1:5" x14ac:dyDescent="0.2">
      <c r="A41" s="346">
        <v>37</v>
      </c>
      <c r="B41" s="552" t="s">
        <v>18</v>
      </c>
      <c r="C41" s="363" t="s">
        <v>169</v>
      </c>
      <c r="D41" s="61">
        <v>25.8</v>
      </c>
      <c r="E41" s="69">
        <v>22.958457292799999</v>
      </c>
    </row>
    <row r="42" spans="1:5" x14ac:dyDescent="0.2">
      <c r="A42" s="346">
        <v>38</v>
      </c>
      <c r="B42" s="553"/>
      <c r="C42" s="376" t="s">
        <v>170</v>
      </c>
      <c r="D42" s="252">
        <v>24.1</v>
      </c>
      <c r="E42" s="67">
        <v>24.963173793599999</v>
      </c>
    </row>
    <row r="43" spans="1:5" x14ac:dyDescent="0.2">
      <c r="A43" s="346">
        <v>39</v>
      </c>
      <c r="B43" s="553"/>
      <c r="C43" s="363" t="s">
        <v>171</v>
      </c>
      <c r="D43" s="51">
        <v>27049</v>
      </c>
      <c r="E43" s="382">
        <v>791651</v>
      </c>
    </row>
    <row r="44" spans="1:5" x14ac:dyDescent="0.2">
      <c r="A44" s="346">
        <v>40</v>
      </c>
      <c r="B44" s="553"/>
      <c r="C44" s="376" t="s">
        <v>172</v>
      </c>
      <c r="D44" s="53">
        <v>26119</v>
      </c>
      <c r="E44" s="395">
        <v>892239</v>
      </c>
    </row>
    <row r="45" spans="1:5" x14ac:dyDescent="0.2">
      <c r="A45" s="346">
        <v>41</v>
      </c>
      <c r="B45" s="553"/>
      <c r="C45" s="378" t="s">
        <v>173</v>
      </c>
      <c r="D45" s="57">
        <v>2.1</v>
      </c>
      <c r="E45" s="66">
        <v>2.3588236958</v>
      </c>
    </row>
    <row r="46" spans="1:5" ht="12.75" thickBot="1" x14ac:dyDescent="0.25">
      <c r="A46" s="359">
        <v>42</v>
      </c>
      <c r="B46" s="554"/>
      <c r="C46" s="361" t="s">
        <v>174</v>
      </c>
      <c r="D46" s="250">
        <v>2</v>
      </c>
      <c r="E46" s="373">
        <v>2.3045524365999999</v>
      </c>
    </row>
    <row r="47" spans="1:5" x14ac:dyDescent="0.2">
      <c r="A47" s="346">
        <v>43</v>
      </c>
      <c r="B47" s="347" t="s">
        <v>19</v>
      </c>
      <c r="C47" s="383" t="s">
        <v>169</v>
      </c>
      <c r="D47" s="219">
        <v>2.9</v>
      </c>
      <c r="E47" s="384">
        <v>1.9780528038</v>
      </c>
    </row>
    <row r="48" spans="1:5" x14ac:dyDescent="0.2">
      <c r="A48" s="346">
        <v>44</v>
      </c>
      <c r="B48" s="347"/>
      <c r="C48" s="385" t="s">
        <v>170</v>
      </c>
      <c r="D48" s="266">
        <v>2.6</v>
      </c>
      <c r="E48" s="392">
        <v>2.2068025452</v>
      </c>
    </row>
    <row r="49" spans="1:5" x14ac:dyDescent="0.2">
      <c r="A49" s="346">
        <v>45</v>
      </c>
      <c r="B49" s="347"/>
      <c r="C49" s="385" t="s">
        <v>171</v>
      </c>
      <c r="D49" s="267">
        <v>3025</v>
      </c>
      <c r="E49" s="394">
        <v>68207</v>
      </c>
    </row>
    <row r="50" spans="1:5" ht="12.75" thickBot="1" x14ac:dyDescent="0.25">
      <c r="A50" s="359">
        <v>46</v>
      </c>
      <c r="B50" s="360"/>
      <c r="C50" s="388" t="s">
        <v>172</v>
      </c>
      <c r="D50" s="218">
        <v>2848</v>
      </c>
      <c r="E50" s="389">
        <v>78876</v>
      </c>
    </row>
    <row r="51" spans="1:5" x14ac:dyDescent="0.2">
      <c r="A51" s="346">
        <v>47</v>
      </c>
      <c r="B51" s="552" t="s">
        <v>20</v>
      </c>
      <c r="C51" s="383" t="s">
        <v>169</v>
      </c>
      <c r="D51" s="219">
        <v>6.3</v>
      </c>
      <c r="E51" s="384">
        <v>7.4929186576999998</v>
      </c>
    </row>
    <row r="52" spans="1:5" x14ac:dyDescent="0.2">
      <c r="A52" s="346">
        <v>48</v>
      </c>
      <c r="B52" s="553"/>
      <c r="C52" s="385" t="s">
        <v>170</v>
      </c>
      <c r="D52" s="266">
        <v>4.8</v>
      </c>
      <c r="E52" s="392">
        <v>5.7333611993</v>
      </c>
    </row>
    <row r="53" spans="1:5" x14ac:dyDescent="0.2">
      <c r="A53" s="346">
        <v>49</v>
      </c>
      <c r="B53" s="553"/>
      <c r="C53" s="385" t="s">
        <v>171</v>
      </c>
      <c r="D53" s="267">
        <v>6588</v>
      </c>
      <c r="E53" s="394">
        <v>258370</v>
      </c>
    </row>
    <row r="54" spans="1:5" ht="12.75" thickBot="1" x14ac:dyDescent="0.25">
      <c r="A54" s="359">
        <v>50</v>
      </c>
      <c r="B54" s="554"/>
      <c r="C54" s="388" t="s">
        <v>172</v>
      </c>
      <c r="D54" s="218">
        <v>5158</v>
      </c>
      <c r="E54" s="389">
        <v>204923</v>
      </c>
    </row>
    <row r="55" spans="1:5" x14ac:dyDescent="0.2">
      <c r="A55" s="346">
        <v>51</v>
      </c>
      <c r="B55" s="552" t="s">
        <v>21</v>
      </c>
      <c r="C55" s="363" t="s">
        <v>169</v>
      </c>
      <c r="D55" s="61">
        <v>23.8</v>
      </c>
      <c r="E55" s="69">
        <v>28.3801442018</v>
      </c>
    </row>
    <row r="56" spans="1:5" x14ac:dyDescent="0.2">
      <c r="A56" s="346">
        <v>52</v>
      </c>
      <c r="B56" s="553"/>
      <c r="C56" s="376" t="s">
        <v>170</v>
      </c>
      <c r="D56" s="252">
        <v>20.7</v>
      </c>
      <c r="E56" s="67">
        <v>25.084458963300001</v>
      </c>
    </row>
    <row r="57" spans="1:5" x14ac:dyDescent="0.2">
      <c r="A57" s="346">
        <v>53</v>
      </c>
      <c r="B57" s="553"/>
      <c r="C57" s="363" t="s">
        <v>171</v>
      </c>
      <c r="D57" s="51">
        <v>24956</v>
      </c>
      <c r="E57" s="382">
        <v>978601</v>
      </c>
    </row>
    <row r="58" spans="1:5" x14ac:dyDescent="0.2">
      <c r="A58" s="346">
        <v>54</v>
      </c>
      <c r="B58" s="553"/>
      <c r="C58" s="376" t="s">
        <v>172</v>
      </c>
      <c r="D58" s="53">
        <v>22438</v>
      </c>
      <c r="E58" s="395">
        <v>896574</v>
      </c>
    </row>
    <row r="59" spans="1:5" x14ac:dyDescent="0.2">
      <c r="A59" s="346">
        <v>55</v>
      </c>
      <c r="B59" s="553"/>
      <c r="C59" s="378" t="s">
        <v>173</v>
      </c>
      <c r="D59" s="57">
        <v>3.6</v>
      </c>
      <c r="E59" s="66">
        <v>3.9761807649000001</v>
      </c>
    </row>
    <row r="60" spans="1:5" ht="12.75" thickBot="1" x14ac:dyDescent="0.25">
      <c r="A60" s="359">
        <v>56</v>
      </c>
      <c r="B60" s="554"/>
      <c r="C60" s="361" t="s">
        <v>174</v>
      </c>
      <c r="D60" s="250">
        <v>3.2</v>
      </c>
      <c r="E60" s="373">
        <v>3.5635844268999999</v>
      </c>
    </row>
    <row r="61" spans="1:5" x14ac:dyDescent="0.2">
      <c r="A61" s="346">
        <v>57</v>
      </c>
      <c r="B61" s="552" t="s">
        <v>22</v>
      </c>
      <c r="C61" s="363" t="s">
        <v>169</v>
      </c>
      <c r="D61" s="61">
        <v>29.9</v>
      </c>
      <c r="E61" s="69">
        <v>38.921677688300001</v>
      </c>
    </row>
    <row r="62" spans="1:5" x14ac:dyDescent="0.2">
      <c r="A62" s="346">
        <v>58</v>
      </c>
      <c r="B62" s="553"/>
      <c r="C62" s="376" t="s">
        <v>170</v>
      </c>
      <c r="D62" s="252">
        <v>10.5</v>
      </c>
      <c r="E62" s="67">
        <v>16.598609879000001</v>
      </c>
    </row>
    <row r="63" spans="1:5" x14ac:dyDescent="0.2">
      <c r="A63" s="346">
        <v>59</v>
      </c>
      <c r="B63" s="553"/>
      <c r="C63" s="363" t="s">
        <v>171</v>
      </c>
      <c r="D63" s="51">
        <v>31286</v>
      </c>
      <c r="E63" s="382">
        <v>1342093</v>
      </c>
    </row>
    <row r="64" spans="1:5" x14ac:dyDescent="0.2">
      <c r="A64" s="346">
        <v>60</v>
      </c>
      <c r="B64" s="553"/>
      <c r="C64" s="376" t="s">
        <v>172</v>
      </c>
      <c r="D64" s="53">
        <v>11427</v>
      </c>
      <c r="E64" s="395">
        <v>593271</v>
      </c>
    </row>
    <row r="65" spans="1:5" x14ac:dyDescent="0.2">
      <c r="A65" s="346">
        <v>61</v>
      </c>
      <c r="B65" s="553"/>
      <c r="C65" s="378" t="s">
        <v>173</v>
      </c>
      <c r="D65" s="57">
        <v>3.3303566037999999</v>
      </c>
      <c r="E65" s="66">
        <v>3.7213195267999999</v>
      </c>
    </row>
    <row r="66" spans="1:5" ht="12.75" thickBot="1" x14ac:dyDescent="0.25">
      <c r="A66" s="359">
        <v>62</v>
      </c>
      <c r="B66" s="554"/>
      <c r="C66" s="361" t="s">
        <v>174</v>
      </c>
      <c r="D66" s="250">
        <v>3.4238212690999998</v>
      </c>
      <c r="E66" s="373">
        <v>3.4803967025000002</v>
      </c>
    </row>
    <row r="67" spans="1:5" x14ac:dyDescent="0.2">
      <c r="A67" s="346">
        <v>63</v>
      </c>
      <c r="B67" s="552" t="s">
        <v>23</v>
      </c>
      <c r="C67" s="363" t="s">
        <v>169</v>
      </c>
      <c r="D67" s="61">
        <v>78.099999999999994</v>
      </c>
      <c r="E67" s="69">
        <v>78.491056838700004</v>
      </c>
    </row>
    <row r="68" spans="1:5" x14ac:dyDescent="0.2">
      <c r="A68" s="346">
        <v>64</v>
      </c>
      <c r="B68" s="553"/>
      <c r="C68" s="376" t="s">
        <v>170</v>
      </c>
      <c r="D68" s="252">
        <v>77.5</v>
      </c>
      <c r="E68" s="67">
        <v>77.007717206400002</v>
      </c>
    </row>
    <row r="69" spans="1:5" x14ac:dyDescent="0.2">
      <c r="A69" s="346">
        <v>65</v>
      </c>
      <c r="B69" s="553"/>
      <c r="C69" s="363" t="s">
        <v>171</v>
      </c>
      <c r="D69" s="51">
        <v>81801</v>
      </c>
      <c r="E69" s="382">
        <v>2706521</v>
      </c>
    </row>
    <row r="70" spans="1:5" x14ac:dyDescent="0.2">
      <c r="A70" s="346">
        <v>66</v>
      </c>
      <c r="B70" s="553"/>
      <c r="C70" s="376" t="s">
        <v>172</v>
      </c>
      <c r="D70" s="53">
        <v>84022</v>
      </c>
      <c r="E70" s="395">
        <v>2752426</v>
      </c>
    </row>
    <row r="71" spans="1:5" x14ac:dyDescent="0.2">
      <c r="A71" s="346">
        <v>67</v>
      </c>
      <c r="B71" s="553"/>
      <c r="C71" s="378" t="s">
        <v>173</v>
      </c>
      <c r="D71" s="57">
        <v>2.7960660222999998</v>
      </c>
      <c r="E71" s="66">
        <v>3.3470189584000001</v>
      </c>
    </row>
    <row r="72" spans="1:5" ht="12.75" thickBot="1" x14ac:dyDescent="0.25">
      <c r="A72" s="359">
        <v>68</v>
      </c>
      <c r="B72" s="554"/>
      <c r="C72" s="361" t="s">
        <v>174</v>
      </c>
      <c r="D72" s="250">
        <v>2.4491781757000002</v>
      </c>
      <c r="E72" s="373">
        <v>2.904667055</v>
      </c>
    </row>
    <row r="73" spans="1:5" x14ac:dyDescent="0.2">
      <c r="A73" s="346">
        <v>69</v>
      </c>
      <c r="B73" s="552" t="s">
        <v>24</v>
      </c>
      <c r="C73" s="363" t="s">
        <v>169</v>
      </c>
      <c r="D73" s="61">
        <v>27.645213007799999</v>
      </c>
      <c r="E73" s="69">
        <v>40.705454416199998</v>
      </c>
    </row>
    <row r="74" spans="1:5" x14ac:dyDescent="0.2">
      <c r="A74" s="346">
        <v>70</v>
      </c>
      <c r="B74" s="553"/>
      <c r="C74" s="376" t="s">
        <v>170</v>
      </c>
      <c r="D74" s="252">
        <v>17</v>
      </c>
      <c r="E74" s="67">
        <v>33.629565715299996</v>
      </c>
    </row>
    <row r="75" spans="1:5" x14ac:dyDescent="0.2">
      <c r="A75" s="346">
        <v>71</v>
      </c>
      <c r="B75" s="553"/>
      <c r="C75" s="363" t="s">
        <v>171</v>
      </c>
      <c r="D75" s="51">
        <v>28954</v>
      </c>
      <c r="E75" s="382">
        <v>1403601</v>
      </c>
    </row>
    <row r="76" spans="1:5" x14ac:dyDescent="0.2">
      <c r="A76" s="346">
        <v>72</v>
      </c>
      <c r="B76" s="553"/>
      <c r="C76" s="376" t="s">
        <v>172</v>
      </c>
      <c r="D76" s="53">
        <v>18371</v>
      </c>
      <c r="E76" s="395">
        <v>1201995</v>
      </c>
    </row>
    <row r="77" spans="1:5" x14ac:dyDescent="0.2">
      <c r="A77" s="346">
        <v>73</v>
      </c>
      <c r="B77" s="553"/>
      <c r="C77" s="378" t="s">
        <v>173</v>
      </c>
      <c r="D77" s="57">
        <v>3.8</v>
      </c>
      <c r="E77" s="66">
        <v>4.0319238519000002</v>
      </c>
    </row>
    <row r="78" spans="1:5" ht="12.75" thickBot="1" x14ac:dyDescent="0.25">
      <c r="A78" s="359">
        <v>74</v>
      </c>
      <c r="B78" s="554"/>
      <c r="C78" s="361" t="s">
        <v>174</v>
      </c>
      <c r="D78" s="250">
        <v>3.6</v>
      </c>
      <c r="E78" s="373">
        <v>3.6692796177</v>
      </c>
    </row>
    <row r="79" spans="1:5" x14ac:dyDescent="0.2">
      <c r="A79" s="346">
        <v>75</v>
      </c>
      <c r="B79" s="552" t="s">
        <v>25</v>
      </c>
      <c r="C79" s="363" t="s">
        <v>169</v>
      </c>
      <c r="D79" s="61">
        <v>53.1</v>
      </c>
      <c r="E79" s="69">
        <v>56.585007391799998</v>
      </c>
    </row>
    <row r="80" spans="1:5" x14ac:dyDescent="0.2">
      <c r="A80" s="346">
        <v>76</v>
      </c>
      <c r="B80" s="553"/>
      <c r="C80" s="376" t="s">
        <v>170</v>
      </c>
      <c r="D80" s="252">
        <v>49</v>
      </c>
      <c r="E80" s="67">
        <v>60.066934865199997</v>
      </c>
    </row>
    <row r="81" spans="1:5" x14ac:dyDescent="0.2">
      <c r="A81" s="346">
        <v>77</v>
      </c>
      <c r="B81" s="553"/>
      <c r="C81" s="363" t="s">
        <v>171</v>
      </c>
      <c r="D81" s="51">
        <v>55590</v>
      </c>
      <c r="E81" s="382">
        <v>1951159</v>
      </c>
    </row>
    <row r="82" spans="1:5" x14ac:dyDescent="0.2">
      <c r="A82" s="346">
        <v>78</v>
      </c>
      <c r="B82" s="553"/>
      <c r="C82" s="376" t="s">
        <v>172</v>
      </c>
      <c r="D82" s="53">
        <v>53081</v>
      </c>
      <c r="E82" s="395">
        <v>2146925</v>
      </c>
    </row>
    <row r="83" spans="1:5" x14ac:dyDescent="0.2">
      <c r="A83" s="346">
        <v>79</v>
      </c>
      <c r="B83" s="553"/>
      <c r="C83" s="378" t="s">
        <v>173</v>
      </c>
      <c r="D83" s="57">
        <v>3.1428314788999998</v>
      </c>
      <c r="E83" s="66">
        <v>3.715762287</v>
      </c>
    </row>
    <row r="84" spans="1:5" ht="12.75" thickBot="1" x14ac:dyDescent="0.25">
      <c r="A84" s="359">
        <v>80</v>
      </c>
      <c r="B84" s="554"/>
      <c r="C84" s="361" t="s">
        <v>174</v>
      </c>
      <c r="D84" s="250">
        <v>2.9097461733999999</v>
      </c>
      <c r="E84" s="373">
        <v>3.2279642639000001</v>
      </c>
    </row>
    <row r="85" spans="1:5" x14ac:dyDescent="0.2">
      <c r="A85" s="346">
        <v>81</v>
      </c>
      <c r="B85" s="552" t="s">
        <v>26</v>
      </c>
      <c r="C85" s="363" t="s">
        <v>169</v>
      </c>
      <c r="D85" s="61">
        <v>26.6</v>
      </c>
      <c r="E85" s="69">
        <v>42.673559620200002</v>
      </c>
    </row>
    <row r="86" spans="1:5" x14ac:dyDescent="0.2">
      <c r="A86" s="346">
        <v>82</v>
      </c>
      <c r="B86" s="553"/>
      <c r="C86" s="376" t="s">
        <v>170</v>
      </c>
      <c r="D86" s="252">
        <v>41.812351238200002</v>
      </c>
      <c r="E86" s="67">
        <v>40.562768782500001</v>
      </c>
    </row>
    <row r="87" spans="1:5" x14ac:dyDescent="0.2">
      <c r="A87" s="346">
        <v>83</v>
      </c>
      <c r="B87" s="553"/>
      <c r="C87" s="363" t="s">
        <v>171</v>
      </c>
      <c r="D87" s="51">
        <v>27889</v>
      </c>
      <c r="E87" s="382">
        <v>1471465</v>
      </c>
    </row>
    <row r="88" spans="1:5" x14ac:dyDescent="0.2">
      <c r="A88" s="346">
        <v>84</v>
      </c>
      <c r="B88" s="553"/>
      <c r="C88" s="376" t="s">
        <v>172</v>
      </c>
      <c r="D88" s="53">
        <v>45310</v>
      </c>
      <c r="E88" s="395">
        <v>1449803</v>
      </c>
    </row>
    <row r="89" spans="1:5" x14ac:dyDescent="0.2">
      <c r="A89" s="346">
        <v>85</v>
      </c>
      <c r="B89" s="553"/>
      <c r="C89" s="378" t="s">
        <v>173</v>
      </c>
      <c r="D89" s="57">
        <v>3.8</v>
      </c>
      <c r="E89" s="66">
        <v>3.9519060677</v>
      </c>
    </row>
    <row r="90" spans="1:5" ht="12.75" thickBot="1" x14ac:dyDescent="0.25">
      <c r="A90" s="359">
        <v>86</v>
      </c>
      <c r="B90" s="554"/>
      <c r="C90" s="361" t="s">
        <v>174</v>
      </c>
      <c r="D90" s="250">
        <v>2.9</v>
      </c>
      <c r="E90" s="373">
        <v>3.3707962006000001</v>
      </c>
    </row>
    <row r="91" spans="1:5" x14ac:dyDescent="0.2">
      <c r="A91" s="346">
        <v>87</v>
      </c>
      <c r="B91" s="552" t="s">
        <v>27</v>
      </c>
      <c r="C91" s="363" t="s">
        <v>169</v>
      </c>
      <c r="D91" s="61">
        <v>90.8214284341</v>
      </c>
      <c r="E91" s="69">
        <v>90.529028538600002</v>
      </c>
    </row>
    <row r="92" spans="1:5" x14ac:dyDescent="0.2">
      <c r="A92" s="346">
        <v>88</v>
      </c>
      <c r="B92" s="553"/>
      <c r="C92" s="376" t="s">
        <v>170</v>
      </c>
      <c r="D92" s="252">
        <v>92.6116780312</v>
      </c>
      <c r="E92" s="67">
        <v>92.059836255500002</v>
      </c>
    </row>
    <row r="93" spans="1:5" x14ac:dyDescent="0.2">
      <c r="A93" s="346">
        <v>89</v>
      </c>
      <c r="B93" s="553"/>
      <c r="C93" s="363" t="s">
        <v>171</v>
      </c>
      <c r="D93" s="51">
        <v>95120</v>
      </c>
      <c r="E93" s="382">
        <v>3121613</v>
      </c>
    </row>
    <row r="94" spans="1:5" x14ac:dyDescent="0.2">
      <c r="A94" s="346">
        <v>90</v>
      </c>
      <c r="B94" s="553"/>
      <c r="C94" s="376" t="s">
        <v>172</v>
      </c>
      <c r="D94" s="53">
        <v>100359</v>
      </c>
      <c r="E94" s="395">
        <v>3290422</v>
      </c>
    </row>
    <row r="95" spans="1:5" x14ac:dyDescent="0.2">
      <c r="A95" s="346">
        <v>91</v>
      </c>
      <c r="B95" s="553"/>
      <c r="C95" s="378" t="s">
        <v>173</v>
      </c>
      <c r="D95" s="57">
        <v>2.6332600161999999</v>
      </c>
      <c r="E95" s="66">
        <v>3.1565223307000001</v>
      </c>
    </row>
    <row r="96" spans="1:5" ht="12.75" thickBot="1" x14ac:dyDescent="0.25">
      <c r="A96" s="359">
        <v>92</v>
      </c>
      <c r="B96" s="554"/>
      <c r="C96" s="361" t="s">
        <v>174</v>
      </c>
      <c r="D96" s="250">
        <v>2.3381100322999999</v>
      </c>
      <c r="E96" s="373">
        <v>2.7476700557</v>
      </c>
    </row>
    <row r="97" spans="1:5" x14ac:dyDescent="0.2">
      <c r="A97" s="346">
        <v>93</v>
      </c>
      <c r="B97" s="552" t="s">
        <v>28</v>
      </c>
      <c r="C97" s="363" t="s">
        <v>169</v>
      </c>
      <c r="D97" s="61">
        <v>45.3249301639</v>
      </c>
      <c r="E97" s="69">
        <v>60.664047123499998</v>
      </c>
    </row>
    <row r="98" spans="1:5" x14ac:dyDescent="0.2">
      <c r="A98" s="346">
        <v>94</v>
      </c>
      <c r="B98" s="553"/>
      <c r="C98" s="376" t="s">
        <v>170</v>
      </c>
      <c r="D98" s="252">
        <v>35.856980149199998</v>
      </c>
      <c r="E98" s="67">
        <v>50.591471540500002</v>
      </c>
    </row>
    <row r="99" spans="1:5" x14ac:dyDescent="0.2">
      <c r="A99" s="346">
        <v>95</v>
      </c>
      <c r="B99" s="553"/>
      <c r="C99" s="363" t="s">
        <v>171</v>
      </c>
      <c r="D99" s="51">
        <v>47470</v>
      </c>
      <c r="E99" s="382">
        <v>2091812</v>
      </c>
    </row>
    <row r="100" spans="1:5" x14ac:dyDescent="0.2">
      <c r="A100" s="346">
        <v>96</v>
      </c>
      <c r="B100" s="553"/>
      <c r="C100" s="376" t="s">
        <v>172</v>
      </c>
      <c r="D100" s="53">
        <v>38856</v>
      </c>
      <c r="E100" s="395">
        <v>1808251</v>
      </c>
    </row>
    <row r="101" spans="1:5" x14ac:dyDescent="0.2">
      <c r="A101" s="346">
        <v>97</v>
      </c>
      <c r="B101" s="553"/>
      <c r="C101" s="378" t="s">
        <v>173</v>
      </c>
      <c r="D101" s="57">
        <v>3.6968536232</v>
      </c>
      <c r="E101" s="66">
        <v>3.9116570311999999</v>
      </c>
    </row>
    <row r="102" spans="1:5" ht="12.75" thickBot="1" x14ac:dyDescent="0.25">
      <c r="A102" s="359">
        <v>98</v>
      </c>
      <c r="B102" s="554"/>
      <c r="C102" s="361" t="s">
        <v>174</v>
      </c>
      <c r="D102" s="250">
        <v>3.5</v>
      </c>
      <c r="E102" s="373">
        <v>3.6489095391999999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61">
        <v>67.900000000000006</v>
      </c>
      <c r="E103" s="69">
        <v>69.548624049599994</v>
      </c>
    </row>
    <row r="104" spans="1:5" x14ac:dyDescent="0.2">
      <c r="A104" s="346">
        <v>100</v>
      </c>
      <c r="B104" s="553"/>
      <c r="C104" s="376" t="s">
        <v>170</v>
      </c>
      <c r="D104" s="252">
        <v>71.136895943400006</v>
      </c>
      <c r="E104" s="67">
        <v>69.303465007100002</v>
      </c>
    </row>
    <row r="105" spans="1:5" x14ac:dyDescent="0.2">
      <c r="A105" s="346">
        <v>101</v>
      </c>
      <c r="B105" s="553"/>
      <c r="C105" s="363" t="s">
        <v>171</v>
      </c>
      <c r="D105" s="51">
        <v>71096</v>
      </c>
      <c r="E105" s="382">
        <v>2398169</v>
      </c>
    </row>
    <row r="106" spans="1:5" x14ac:dyDescent="0.2">
      <c r="A106" s="346">
        <v>102</v>
      </c>
      <c r="B106" s="553"/>
      <c r="C106" s="376" t="s">
        <v>172</v>
      </c>
      <c r="D106" s="53">
        <v>77087</v>
      </c>
      <c r="E106" s="395">
        <v>2477059</v>
      </c>
    </row>
    <row r="107" spans="1:5" x14ac:dyDescent="0.2">
      <c r="A107" s="346">
        <v>103</v>
      </c>
      <c r="B107" s="553"/>
      <c r="C107" s="378" t="s">
        <v>173</v>
      </c>
      <c r="D107" s="57">
        <v>2.7356029168</v>
      </c>
      <c r="E107" s="66">
        <v>3.3300519932000001</v>
      </c>
    </row>
    <row r="108" spans="1:5" ht="12.75" thickBot="1" x14ac:dyDescent="0.25">
      <c r="A108" s="359">
        <v>104</v>
      </c>
      <c r="B108" s="554"/>
      <c r="C108" s="361" t="s">
        <v>174</v>
      </c>
      <c r="D108" s="250">
        <v>2.4</v>
      </c>
      <c r="E108" s="373">
        <v>2.8197887488000002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61">
        <v>33.165335370699999</v>
      </c>
      <c r="E109" s="69">
        <v>38.759679396300001</v>
      </c>
    </row>
    <row r="110" spans="1:5" x14ac:dyDescent="0.2">
      <c r="A110" s="346">
        <v>106</v>
      </c>
      <c r="B110" s="553"/>
      <c r="C110" s="376" t="s">
        <v>170</v>
      </c>
      <c r="D110" s="252">
        <v>31.396603269300002</v>
      </c>
      <c r="E110" s="67">
        <v>33.771330872</v>
      </c>
    </row>
    <row r="111" spans="1:5" x14ac:dyDescent="0.2">
      <c r="A111" s="346">
        <v>107</v>
      </c>
      <c r="B111" s="553"/>
      <c r="C111" s="363" t="s">
        <v>171</v>
      </c>
      <c r="D111" s="51">
        <v>34735</v>
      </c>
      <c r="E111" s="382">
        <v>1336507</v>
      </c>
    </row>
    <row r="112" spans="1:5" x14ac:dyDescent="0.2">
      <c r="A112" s="346">
        <v>108</v>
      </c>
      <c r="B112" s="553"/>
      <c r="C112" s="376" t="s">
        <v>172</v>
      </c>
      <c r="D112" s="53">
        <v>34023</v>
      </c>
      <c r="E112" s="395">
        <v>1207062</v>
      </c>
    </row>
    <row r="113" spans="1:5" x14ac:dyDescent="0.2">
      <c r="A113" s="346">
        <v>109</v>
      </c>
      <c r="B113" s="553"/>
      <c r="C113" s="378" t="s">
        <v>173</v>
      </c>
      <c r="D113" s="57">
        <v>3.1</v>
      </c>
      <c r="E113" s="66">
        <v>3.6967199824999999</v>
      </c>
    </row>
    <row r="114" spans="1:5" ht="12.75" thickBot="1" x14ac:dyDescent="0.25">
      <c r="A114" s="359">
        <v>110</v>
      </c>
      <c r="B114" s="554"/>
      <c r="C114" s="361" t="s">
        <v>174</v>
      </c>
      <c r="D114" s="250">
        <v>2.7</v>
      </c>
      <c r="E114" s="373">
        <v>3.1037240775999999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253">
        <v>7.7</v>
      </c>
      <c r="E115" s="397">
        <v>6.6</v>
      </c>
    </row>
    <row r="116" spans="1:5" x14ac:dyDescent="0.2">
      <c r="A116" s="346">
        <v>112</v>
      </c>
      <c r="B116" s="553"/>
      <c r="C116" s="363" t="s">
        <v>33</v>
      </c>
      <c r="D116" s="61">
        <v>13</v>
      </c>
      <c r="E116" s="69">
        <v>12.2</v>
      </c>
    </row>
    <row r="117" spans="1:5" x14ac:dyDescent="0.2">
      <c r="A117" s="346">
        <v>113</v>
      </c>
      <c r="B117" s="553"/>
      <c r="C117" s="378" t="s">
        <v>34</v>
      </c>
      <c r="D117" s="57">
        <v>1727.1</v>
      </c>
      <c r="E117" s="66">
        <v>10220</v>
      </c>
    </row>
    <row r="118" spans="1:5" x14ac:dyDescent="0.2">
      <c r="A118" s="346">
        <v>114</v>
      </c>
      <c r="B118" s="553"/>
      <c r="C118" s="376" t="s">
        <v>35</v>
      </c>
      <c r="D118" s="252">
        <v>2024.8</v>
      </c>
      <c r="E118" s="67">
        <v>11084.067617378652</v>
      </c>
    </row>
    <row r="119" spans="1:5" x14ac:dyDescent="0.2">
      <c r="A119" s="346">
        <v>115</v>
      </c>
      <c r="B119" s="553"/>
      <c r="C119" s="363" t="s">
        <v>36</v>
      </c>
      <c r="D119" s="61">
        <v>20.7</v>
      </c>
      <c r="E119" s="69">
        <v>8.39</v>
      </c>
    </row>
    <row r="120" spans="1:5" x14ac:dyDescent="0.2">
      <c r="A120" s="346">
        <v>116</v>
      </c>
      <c r="B120" s="553"/>
      <c r="C120" s="348" t="s">
        <v>37</v>
      </c>
      <c r="D120" s="254">
        <v>0.61499999999999999</v>
      </c>
      <c r="E120" s="71">
        <v>0.55800000000000005</v>
      </c>
    </row>
    <row r="121" spans="1:5" x14ac:dyDescent="0.2">
      <c r="A121" s="346">
        <v>117</v>
      </c>
      <c r="B121" s="553"/>
      <c r="C121" s="348" t="s">
        <v>38</v>
      </c>
      <c r="D121" s="254">
        <v>0.71399999999999997</v>
      </c>
      <c r="E121" s="71">
        <v>0.69899999999999995</v>
      </c>
    </row>
    <row r="122" spans="1:5" x14ac:dyDescent="0.2">
      <c r="A122" s="346">
        <v>118</v>
      </c>
      <c r="B122" s="553"/>
      <c r="C122" s="376" t="s">
        <v>39</v>
      </c>
      <c r="D122" s="255">
        <v>0.83799999999999997</v>
      </c>
      <c r="E122" s="73">
        <v>0.79900000000000004</v>
      </c>
    </row>
    <row r="123" spans="1:5" ht="12.75" thickBot="1" x14ac:dyDescent="0.25">
      <c r="A123" s="359">
        <v>119</v>
      </c>
      <c r="B123" s="554"/>
      <c r="C123" s="398" t="s">
        <v>40</v>
      </c>
      <c r="D123" s="256">
        <v>0.71699999999999997</v>
      </c>
      <c r="E123" s="75">
        <v>0.67800000000000005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51">
        <v>21</v>
      </c>
      <c r="E124" s="382">
        <v>566</v>
      </c>
    </row>
    <row r="125" spans="1:5" x14ac:dyDescent="0.2">
      <c r="A125" s="346">
        <v>121</v>
      </c>
      <c r="B125" s="553"/>
      <c r="C125" s="348" t="s">
        <v>43</v>
      </c>
      <c r="D125" s="251">
        <v>3</v>
      </c>
      <c r="E125" s="399">
        <v>23</v>
      </c>
    </row>
    <row r="126" spans="1:5" x14ac:dyDescent="0.2">
      <c r="A126" s="346">
        <v>122</v>
      </c>
      <c r="B126" s="553"/>
      <c r="C126" s="348" t="s">
        <v>44</v>
      </c>
      <c r="D126" s="251">
        <v>5</v>
      </c>
      <c r="E126" s="399">
        <v>42</v>
      </c>
    </row>
    <row r="127" spans="1:5" x14ac:dyDescent="0.2">
      <c r="A127" s="346">
        <v>123</v>
      </c>
      <c r="B127" s="553"/>
      <c r="C127" s="348" t="s">
        <v>45</v>
      </c>
      <c r="D127" s="251"/>
      <c r="E127" s="399">
        <v>4</v>
      </c>
    </row>
    <row r="128" spans="1:5" x14ac:dyDescent="0.2">
      <c r="A128" s="346">
        <v>124</v>
      </c>
      <c r="B128" s="553"/>
      <c r="C128" s="348" t="s">
        <v>46</v>
      </c>
      <c r="D128" s="251">
        <v>8</v>
      </c>
      <c r="E128" s="399">
        <v>14</v>
      </c>
    </row>
    <row r="129" spans="1:5" ht="24" x14ac:dyDescent="0.2">
      <c r="A129" s="346">
        <v>125</v>
      </c>
      <c r="B129" s="553"/>
      <c r="C129" s="376" t="s">
        <v>47</v>
      </c>
      <c r="D129" s="53">
        <v>154</v>
      </c>
      <c r="E129" s="395">
        <v>9</v>
      </c>
    </row>
    <row r="130" spans="1:5" ht="12.75" thickBot="1" x14ac:dyDescent="0.25">
      <c r="A130" s="359">
        <v>126</v>
      </c>
      <c r="B130" s="554"/>
      <c r="C130" s="398" t="s">
        <v>48</v>
      </c>
      <c r="D130" s="433">
        <f>SUM(D125:D129)</f>
        <v>170</v>
      </c>
      <c r="E130" s="400">
        <v>658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51">
        <v>1166</v>
      </c>
      <c r="E131" s="382">
        <v>29721</v>
      </c>
    </row>
    <row r="132" spans="1:5" x14ac:dyDescent="0.2">
      <c r="A132" s="346">
        <v>128</v>
      </c>
      <c r="B132" s="553"/>
      <c r="C132" s="348" t="s">
        <v>51</v>
      </c>
      <c r="D132" s="251">
        <v>73</v>
      </c>
      <c r="E132" s="399">
        <v>400</v>
      </c>
    </row>
    <row r="133" spans="1:5" x14ac:dyDescent="0.2">
      <c r="A133" s="346">
        <v>129</v>
      </c>
      <c r="B133" s="553"/>
      <c r="C133" s="348" t="s">
        <v>52</v>
      </c>
      <c r="D133" s="251">
        <v>33</v>
      </c>
      <c r="E133" s="399">
        <v>649</v>
      </c>
    </row>
    <row r="134" spans="1:5" x14ac:dyDescent="0.2">
      <c r="A134" s="346">
        <v>130</v>
      </c>
      <c r="B134" s="553"/>
      <c r="C134" s="348" t="s">
        <v>53</v>
      </c>
      <c r="D134" s="251"/>
      <c r="E134" s="399">
        <v>39</v>
      </c>
    </row>
    <row r="135" spans="1:5" x14ac:dyDescent="0.2">
      <c r="A135" s="346">
        <v>131</v>
      </c>
      <c r="B135" s="553"/>
      <c r="C135" s="348" t="s">
        <v>54</v>
      </c>
      <c r="D135" s="251">
        <v>88</v>
      </c>
      <c r="E135" s="399">
        <v>128</v>
      </c>
    </row>
    <row r="136" spans="1:5" ht="24" x14ac:dyDescent="0.2">
      <c r="A136" s="346">
        <v>132</v>
      </c>
      <c r="B136" s="553"/>
      <c r="C136" s="376" t="s">
        <v>55</v>
      </c>
      <c r="D136" s="53">
        <v>161</v>
      </c>
      <c r="E136" s="395">
        <v>109</v>
      </c>
    </row>
    <row r="137" spans="1:5" ht="12.75" thickBot="1" x14ac:dyDescent="0.25">
      <c r="A137" s="359">
        <v>133</v>
      </c>
      <c r="B137" s="554"/>
      <c r="C137" s="398" t="s">
        <v>56</v>
      </c>
      <c r="D137" s="433">
        <f>SUM(D132:D136)</f>
        <v>355</v>
      </c>
      <c r="E137" s="400">
        <v>31046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51">
        <v>5</v>
      </c>
      <c r="E138" s="382">
        <v>56</v>
      </c>
    </row>
    <row r="139" spans="1:5" x14ac:dyDescent="0.2">
      <c r="A139" s="346">
        <v>135</v>
      </c>
      <c r="B139" s="553"/>
      <c r="C139" s="348" t="s">
        <v>59</v>
      </c>
      <c r="D139" s="251">
        <v>4</v>
      </c>
      <c r="E139" s="399">
        <v>96</v>
      </c>
    </row>
    <row r="140" spans="1:5" x14ac:dyDescent="0.2">
      <c r="A140" s="346">
        <v>136</v>
      </c>
      <c r="B140" s="553"/>
      <c r="C140" s="348" t="s">
        <v>60</v>
      </c>
      <c r="D140" s="251">
        <v>23</v>
      </c>
      <c r="E140" s="399">
        <v>166</v>
      </c>
    </row>
    <row r="141" spans="1:5" x14ac:dyDescent="0.2">
      <c r="A141" s="346">
        <v>137</v>
      </c>
      <c r="B141" s="553"/>
      <c r="C141" s="348" t="s">
        <v>61</v>
      </c>
      <c r="D141" s="251">
        <v>9</v>
      </c>
      <c r="E141" s="399">
        <v>129</v>
      </c>
    </row>
    <row r="142" spans="1:5" x14ac:dyDescent="0.2">
      <c r="A142" s="346">
        <v>138</v>
      </c>
      <c r="B142" s="553"/>
      <c r="C142" s="348" t="s">
        <v>62</v>
      </c>
      <c r="D142" s="251">
        <v>2</v>
      </c>
      <c r="E142" s="399">
        <v>64</v>
      </c>
    </row>
    <row r="143" spans="1:5" x14ac:dyDescent="0.2">
      <c r="A143" s="346">
        <v>139</v>
      </c>
      <c r="B143" s="553"/>
      <c r="C143" s="376" t="s">
        <v>63</v>
      </c>
      <c r="D143" s="53">
        <v>2</v>
      </c>
      <c r="E143" s="395">
        <v>147</v>
      </c>
    </row>
    <row r="144" spans="1:5" ht="12.75" thickBot="1" x14ac:dyDescent="0.25">
      <c r="A144" s="359">
        <v>140</v>
      </c>
      <c r="B144" s="554"/>
      <c r="C144" s="398" t="s">
        <v>64</v>
      </c>
      <c r="D144" s="433">
        <f>SUM(D138:D143)</f>
        <v>45</v>
      </c>
      <c r="E144" s="400">
        <v>658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51">
        <v>313</v>
      </c>
      <c r="E145" s="382">
        <v>10716</v>
      </c>
    </row>
    <row r="146" spans="1:5" x14ac:dyDescent="0.2">
      <c r="A146" s="346">
        <v>142</v>
      </c>
      <c r="B146" s="553"/>
      <c r="C146" s="348" t="s">
        <v>59</v>
      </c>
      <c r="D146" s="251">
        <v>159</v>
      </c>
      <c r="E146" s="399">
        <v>8953</v>
      </c>
    </row>
    <row r="147" spans="1:5" x14ac:dyDescent="0.2">
      <c r="A147" s="346">
        <v>143</v>
      </c>
      <c r="B147" s="553"/>
      <c r="C147" s="348" t="s">
        <v>60</v>
      </c>
      <c r="D147" s="251">
        <v>430</v>
      </c>
      <c r="E147" s="399">
        <v>5385</v>
      </c>
    </row>
    <row r="148" spans="1:5" x14ac:dyDescent="0.2">
      <c r="A148" s="346">
        <v>144</v>
      </c>
      <c r="B148" s="553"/>
      <c r="C148" s="348" t="s">
        <v>61</v>
      </c>
      <c r="D148" s="251">
        <v>164</v>
      </c>
      <c r="E148" s="399">
        <v>2813</v>
      </c>
    </row>
    <row r="149" spans="1:5" x14ac:dyDescent="0.2">
      <c r="A149" s="346">
        <v>145</v>
      </c>
      <c r="B149" s="553"/>
      <c r="C149" s="348" t="s">
        <v>62</v>
      </c>
      <c r="D149" s="251">
        <v>35</v>
      </c>
      <c r="E149" s="399">
        <v>1179</v>
      </c>
    </row>
    <row r="150" spans="1:5" x14ac:dyDescent="0.2">
      <c r="A150" s="346">
        <v>146</v>
      </c>
      <c r="B150" s="553"/>
      <c r="C150" s="376" t="s">
        <v>63</v>
      </c>
      <c r="D150" s="53"/>
      <c r="E150" s="395">
        <v>2000</v>
      </c>
    </row>
    <row r="151" spans="1:5" ht="12.75" thickBot="1" x14ac:dyDescent="0.25">
      <c r="A151" s="359">
        <v>147</v>
      </c>
      <c r="B151" s="554"/>
      <c r="C151" s="361" t="s">
        <v>66</v>
      </c>
      <c r="D151" s="482">
        <f>SUM(D145:D150)</f>
        <v>1101</v>
      </c>
      <c r="E151" s="400">
        <v>31046</v>
      </c>
    </row>
    <row r="152" spans="1:5" ht="12.75" thickBot="1" x14ac:dyDescent="0.25">
      <c r="A152" s="402">
        <v>148</v>
      </c>
      <c r="B152" s="403"/>
      <c r="C152" s="358" t="s">
        <v>67</v>
      </c>
      <c r="D152" s="426">
        <v>50</v>
      </c>
      <c r="E152" s="404"/>
    </row>
    <row r="153" spans="1:5" x14ac:dyDescent="0.2">
      <c r="A153" s="346">
        <v>149</v>
      </c>
      <c r="B153" s="347" t="s">
        <v>166</v>
      </c>
      <c r="C153" s="363" t="s">
        <v>68</v>
      </c>
      <c r="D153" s="51">
        <v>2424</v>
      </c>
      <c r="E153" s="382">
        <v>256504</v>
      </c>
    </row>
    <row r="154" spans="1:5" x14ac:dyDescent="0.2">
      <c r="A154" s="346">
        <v>150</v>
      </c>
      <c r="B154" s="347"/>
      <c r="C154" s="348" t="s">
        <v>69</v>
      </c>
      <c r="D154" s="251"/>
      <c r="E154" s="399">
        <v>602</v>
      </c>
    </row>
    <row r="155" spans="1:5" x14ac:dyDescent="0.2">
      <c r="A155" s="346">
        <v>151</v>
      </c>
      <c r="B155" s="347"/>
      <c r="C155" s="348" t="s">
        <v>70</v>
      </c>
      <c r="D155" s="251">
        <v>28</v>
      </c>
      <c r="E155" s="399">
        <v>190940</v>
      </c>
    </row>
    <row r="156" spans="1:5" x14ac:dyDescent="0.2">
      <c r="A156" s="346">
        <v>152</v>
      </c>
      <c r="B156" s="347"/>
      <c r="C156" s="348" t="s">
        <v>71</v>
      </c>
      <c r="D156" s="251">
        <v>72</v>
      </c>
      <c r="E156" s="399">
        <v>1698</v>
      </c>
    </row>
    <row r="157" spans="1:5" x14ac:dyDescent="0.2">
      <c r="A157" s="346">
        <v>153</v>
      </c>
      <c r="B157" s="347"/>
      <c r="C157" s="348" t="s">
        <v>72</v>
      </c>
      <c r="D157" s="251"/>
      <c r="E157" s="399">
        <v>129</v>
      </c>
    </row>
    <row r="158" spans="1:5" x14ac:dyDescent="0.2">
      <c r="A158" s="346">
        <v>154</v>
      </c>
      <c r="B158" s="347"/>
      <c r="C158" s="348" t="s">
        <v>73</v>
      </c>
      <c r="D158" s="251">
        <v>15</v>
      </c>
      <c r="E158" s="399">
        <v>289</v>
      </c>
    </row>
    <row r="159" spans="1:5" x14ac:dyDescent="0.2">
      <c r="A159" s="346">
        <v>155</v>
      </c>
      <c r="B159" s="347"/>
      <c r="C159" s="348" t="s">
        <v>74</v>
      </c>
      <c r="D159" s="251"/>
      <c r="E159" s="399">
        <v>161</v>
      </c>
    </row>
    <row r="160" spans="1:5" x14ac:dyDescent="0.2">
      <c r="A160" s="346">
        <v>156</v>
      </c>
      <c r="B160" s="347"/>
      <c r="C160" s="348" t="s">
        <v>75</v>
      </c>
      <c r="D160" s="251">
        <v>4</v>
      </c>
      <c r="E160" s="399">
        <v>635</v>
      </c>
    </row>
    <row r="161" spans="1:5" x14ac:dyDescent="0.2">
      <c r="A161" s="346">
        <v>157</v>
      </c>
      <c r="B161" s="347"/>
      <c r="C161" s="348" t="s">
        <v>76</v>
      </c>
      <c r="D161" s="251"/>
      <c r="E161" s="399">
        <v>937</v>
      </c>
    </row>
    <row r="162" spans="1:5" x14ac:dyDescent="0.2">
      <c r="A162" s="346">
        <v>158</v>
      </c>
      <c r="B162" s="347"/>
      <c r="C162" s="348" t="s">
        <v>77</v>
      </c>
      <c r="D162" s="251"/>
      <c r="E162" s="399">
        <v>199</v>
      </c>
    </row>
    <row r="163" spans="1:5" x14ac:dyDescent="0.2">
      <c r="A163" s="346">
        <v>159</v>
      </c>
      <c r="B163" s="347"/>
      <c r="C163" s="348" t="s">
        <v>78</v>
      </c>
      <c r="D163" s="251"/>
      <c r="E163" s="399">
        <v>16</v>
      </c>
    </row>
    <row r="164" spans="1:5" x14ac:dyDescent="0.2">
      <c r="A164" s="346">
        <v>160</v>
      </c>
      <c r="B164" s="347"/>
      <c r="C164" s="348" t="s">
        <v>79</v>
      </c>
      <c r="D164" s="251"/>
      <c r="E164" s="399">
        <v>78</v>
      </c>
    </row>
    <row r="165" spans="1:5" x14ac:dyDescent="0.2">
      <c r="A165" s="346">
        <v>161</v>
      </c>
      <c r="B165" s="347"/>
      <c r="C165" s="348" t="s">
        <v>80</v>
      </c>
      <c r="D165" s="251"/>
      <c r="E165" s="399">
        <v>168</v>
      </c>
    </row>
    <row r="166" spans="1:5" x14ac:dyDescent="0.2">
      <c r="A166" s="346">
        <v>162</v>
      </c>
      <c r="B166" s="347"/>
      <c r="C166" s="348" t="s">
        <v>81</v>
      </c>
      <c r="D166" s="251"/>
      <c r="E166" s="399">
        <v>100</v>
      </c>
    </row>
    <row r="167" spans="1:5" x14ac:dyDescent="0.2">
      <c r="A167" s="346">
        <v>163</v>
      </c>
      <c r="B167" s="347"/>
      <c r="C167" s="348" t="s">
        <v>82</v>
      </c>
      <c r="D167" s="251"/>
      <c r="E167" s="399">
        <v>160</v>
      </c>
    </row>
    <row r="168" spans="1:5" x14ac:dyDescent="0.2">
      <c r="A168" s="346">
        <v>164</v>
      </c>
      <c r="B168" s="347"/>
      <c r="C168" s="348" t="s">
        <v>83</v>
      </c>
      <c r="D168" s="251">
        <v>707</v>
      </c>
      <c r="E168" s="399">
        <v>161680</v>
      </c>
    </row>
    <row r="169" spans="1:5" x14ac:dyDescent="0.2">
      <c r="A169" s="346">
        <v>165</v>
      </c>
      <c r="B169" s="347"/>
      <c r="C169" s="348" t="s">
        <v>84</v>
      </c>
      <c r="D169" s="251"/>
      <c r="E169" s="399">
        <v>1</v>
      </c>
    </row>
    <row r="170" spans="1:5" x14ac:dyDescent="0.2">
      <c r="A170" s="346">
        <v>166</v>
      </c>
      <c r="B170" s="347"/>
      <c r="C170" s="348" t="s">
        <v>85</v>
      </c>
      <c r="D170" s="251"/>
      <c r="E170" s="399">
        <v>4</v>
      </c>
    </row>
    <row r="171" spans="1:5" x14ac:dyDescent="0.2">
      <c r="A171" s="346">
        <v>167</v>
      </c>
      <c r="B171" s="347"/>
      <c r="C171" s="348" t="s">
        <v>86</v>
      </c>
      <c r="D171" s="251"/>
      <c r="E171" s="399">
        <v>28</v>
      </c>
    </row>
    <row r="172" spans="1:5" x14ac:dyDescent="0.2">
      <c r="A172" s="346">
        <v>168</v>
      </c>
      <c r="B172" s="347"/>
      <c r="C172" s="348" t="s">
        <v>87</v>
      </c>
      <c r="D172" s="251">
        <v>40</v>
      </c>
      <c r="E172" s="399">
        <v>61386</v>
      </c>
    </row>
    <row r="173" spans="1:5" x14ac:dyDescent="0.2">
      <c r="A173" s="346">
        <v>169</v>
      </c>
      <c r="B173" s="347"/>
      <c r="C173" s="348" t="s">
        <v>88</v>
      </c>
      <c r="D173" s="251"/>
      <c r="E173" s="399">
        <v>218</v>
      </c>
    </row>
    <row r="174" spans="1:5" x14ac:dyDescent="0.2">
      <c r="A174" s="346">
        <v>170</v>
      </c>
      <c r="B174" s="347"/>
      <c r="C174" s="348" t="s">
        <v>89</v>
      </c>
      <c r="D174" s="251"/>
      <c r="E174" s="399">
        <v>82</v>
      </c>
    </row>
    <row r="175" spans="1:5" x14ac:dyDescent="0.2">
      <c r="A175" s="346">
        <v>171</v>
      </c>
      <c r="B175" s="347"/>
      <c r="C175" s="348" t="s">
        <v>90</v>
      </c>
      <c r="D175" s="251"/>
      <c r="E175" s="399">
        <v>9</v>
      </c>
    </row>
    <row r="176" spans="1:5" x14ac:dyDescent="0.2">
      <c r="A176" s="346">
        <v>172</v>
      </c>
      <c r="B176" s="347"/>
      <c r="C176" s="348" t="s">
        <v>91</v>
      </c>
      <c r="D176" s="251"/>
      <c r="E176" s="399"/>
    </row>
    <row r="177" spans="1:5" x14ac:dyDescent="0.2">
      <c r="A177" s="346">
        <v>173</v>
      </c>
      <c r="B177" s="347"/>
      <c r="C177" s="348" t="s">
        <v>92</v>
      </c>
      <c r="D177" s="251"/>
      <c r="E177" s="399">
        <v>1</v>
      </c>
    </row>
    <row r="178" spans="1:5" x14ac:dyDescent="0.2">
      <c r="A178" s="346">
        <v>174</v>
      </c>
      <c r="B178" s="347"/>
      <c r="C178" s="348" t="s">
        <v>93</v>
      </c>
      <c r="D178" s="251"/>
      <c r="E178" s="399"/>
    </row>
    <row r="179" spans="1:5" x14ac:dyDescent="0.2">
      <c r="A179" s="346">
        <v>175</v>
      </c>
      <c r="B179" s="347"/>
      <c r="C179" s="348" t="s">
        <v>94</v>
      </c>
      <c r="D179" s="251"/>
      <c r="E179" s="399"/>
    </row>
    <row r="180" spans="1:5" x14ac:dyDescent="0.2">
      <c r="A180" s="346">
        <v>176</v>
      </c>
      <c r="B180" s="347"/>
      <c r="C180" s="348" t="s">
        <v>95</v>
      </c>
      <c r="D180" s="251"/>
      <c r="E180" s="399">
        <v>37</v>
      </c>
    </row>
    <row r="181" spans="1:5" x14ac:dyDescent="0.2">
      <c r="A181" s="346">
        <v>177</v>
      </c>
      <c r="B181" s="347"/>
      <c r="C181" s="348" t="s">
        <v>96</v>
      </c>
      <c r="D181" s="251"/>
      <c r="E181" s="399">
        <v>16</v>
      </c>
    </row>
    <row r="182" spans="1:5" x14ac:dyDescent="0.2">
      <c r="A182" s="346">
        <v>178</v>
      </c>
      <c r="B182" s="347"/>
      <c r="C182" s="348" t="s">
        <v>97</v>
      </c>
      <c r="D182" s="251"/>
      <c r="E182" s="399">
        <v>159</v>
      </c>
    </row>
    <row r="183" spans="1:5" x14ac:dyDescent="0.2">
      <c r="A183" s="346">
        <v>179</v>
      </c>
      <c r="B183" s="347"/>
      <c r="C183" s="348" t="s">
        <v>98</v>
      </c>
      <c r="D183" s="251"/>
      <c r="E183" s="399"/>
    </row>
    <row r="184" spans="1:5" x14ac:dyDescent="0.2">
      <c r="A184" s="346">
        <v>180</v>
      </c>
      <c r="B184" s="347"/>
      <c r="C184" s="348" t="s">
        <v>99</v>
      </c>
      <c r="D184" s="251"/>
      <c r="E184" s="399">
        <v>40</v>
      </c>
    </row>
    <row r="185" spans="1:5" x14ac:dyDescent="0.2">
      <c r="A185" s="346">
        <v>181</v>
      </c>
      <c r="B185" s="347"/>
      <c r="C185" s="348" t="s">
        <v>100</v>
      </c>
      <c r="D185" s="251"/>
      <c r="E185" s="399"/>
    </row>
    <row r="186" spans="1:5" x14ac:dyDescent="0.2">
      <c r="A186" s="346">
        <v>182</v>
      </c>
      <c r="B186" s="347"/>
      <c r="C186" s="348" t="s">
        <v>101</v>
      </c>
      <c r="D186" s="251"/>
      <c r="E186" s="399"/>
    </row>
    <row r="187" spans="1:5" x14ac:dyDescent="0.2">
      <c r="A187" s="346">
        <v>183</v>
      </c>
      <c r="B187" s="347"/>
      <c r="C187" s="348" t="s">
        <v>102</v>
      </c>
      <c r="D187" s="251"/>
      <c r="E187" s="399"/>
    </row>
    <row r="188" spans="1:5" x14ac:dyDescent="0.2">
      <c r="A188" s="346">
        <v>184</v>
      </c>
      <c r="B188" s="347"/>
      <c r="C188" s="348" t="s">
        <v>103</v>
      </c>
      <c r="D188" s="251"/>
      <c r="E188" s="399"/>
    </row>
    <row r="189" spans="1:5" x14ac:dyDescent="0.2">
      <c r="A189" s="346">
        <v>185</v>
      </c>
      <c r="B189" s="347"/>
      <c r="C189" s="348" t="s">
        <v>104</v>
      </c>
      <c r="D189" s="251"/>
      <c r="E189" s="399"/>
    </row>
    <row r="190" spans="1:5" x14ac:dyDescent="0.2">
      <c r="A190" s="346">
        <v>186</v>
      </c>
      <c r="B190" s="347"/>
      <c r="C190" s="348" t="s">
        <v>105</v>
      </c>
      <c r="D190" s="251"/>
      <c r="E190" s="399"/>
    </row>
    <row r="191" spans="1:5" x14ac:dyDescent="0.2">
      <c r="A191" s="346">
        <v>187</v>
      </c>
      <c r="B191" s="347"/>
      <c r="C191" s="348" t="s">
        <v>106</v>
      </c>
      <c r="D191" s="251"/>
      <c r="E191" s="399"/>
    </row>
    <row r="192" spans="1:5" x14ac:dyDescent="0.2">
      <c r="A192" s="346">
        <v>188</v>
      </c>
      <c r="B192" s="347"/>
      <c r="C192" s="348" t="s">
        <v>107</v>
      </c>
      <c r="D192" s="251"/>
      <c r="E192" s="399"/>
    </row>
    <row r="193" spans="1:5" x14ac:dyDescent="0.2">
      <c r="A193" s="346">
        <v>189</v>
      </c>
      <c r="B193" s="347"/>
      <c r="C193" s="348" t="s">
        <v>108</v>
      </c>
      <c r="D193" s="251"/>
      <c r="E193" s="399"/>
    </row>
    <row r="194" spans="1:5" x14ac:dyDescent="0.2">
      <c r="A194" s="346">
        <v>190</v>
      </c>
      <c r="B194" s="347"/>
      <c r="C194" s="348" t="s">
        <v>109</v>
      </c>
      <c r="D194" s="251"/>
      <c r="E194" s="399"/>
    </row>
    <row r="195" spans="1:5" x14ac:dyDescent="0.2">
      <c r="A195" s="346">
        <v>191</v>
      </c>
      <c r="B195" s="347"/>
      <c r="C195" s="348" t="s">
        <v>110</v>
      </c>
      <c r="D195" s="251"/>
      <c r="E195" s="399"/>
    </row>
    <row r="196" spans="1:5" x14ac:dyDescent="0.2">
      <c r="A196" s="346">
        <v>192</v>
      </c>
      <c r="B196" s="347"/>
      <c r="C196" s="348" t="s">
        <v>111</v>
      </c>
      <c r="D196" s="251"/>
      <c r="E196" s="399"/>
    </row>
    <row r="197" spans="1:5" x14ac:dyDescent="0.2">
      <c r="A197" s="346">
        <v>193</v>
      </c>
      <c r="B197" s="347"/>
      <c r="C197" s="348" t="s">
        <v>112</v>
      </c>
      <c r="D197" s="251"/>
      <c r="E197" s="399"/>
    </row>
    <row r="198" spans="1:5" x14ac:dyDescent="0.2">
      <c r="A198" s="346">
        <v>194</v>
      </c>
      <c r="B198" s="347"/>
      <c r="C198" s="348" t="s">
        <v>113</v>
      </c>
      <c r="D198" s="251"/>
      <c r="E198" s="399">
        <v>56</v>
      </c>
    </row>
    <row r="199" spans="1:5" x14ac:dyDescent="0.2">
      <c r="A199" s="346">
        <v>195</v>
      </c>
      <c r="B199" s="347"/>
      <c r="C199" s="348" t="s">
        <v>114</v>
      </c>
      <c r="D199" s="251"/>
      <c r="E199" s="399"/>
    </row>
    <row r="200" spans="1:5" x14ac:dyDescent="0.2">
      <c r="A200" s="346">
        <v>196</v>
      </c>
      <c r="B200" s="347"/>
      <c r="C200" s="348" t="s">
        <v>115</v>
      </c>
      <c r="D200" s="251"/>
      <c r="E200" s="399"/>
    </row>
    <row r="201" spans="1:5" x14ac:dyDescent="0.2">
      <c r="A201" s="346">
        <v>197</v>
      </c>
      <c r="B201" s="347"/>
      <c r="C201" s="348" t="s">
        <v>116</v>
      </c>
      <c r="D201" s="251"/>
      <c r="E201" s="399"/>
    </row>
    <row r="202" spans="1:5" x14ac:dyDescent="0.2">
      <c r="A202" s="346">
        <v>198</v>
      </c>
      <c r="B202" s="347"/>
      <c r="C202" s="348" t="s">
        <v>117</v>
      </c>
      <c r="D202" s="251"/>
      <c r="E202" s="399">
        <v>15</v>
      </c>
    </row>
    <row r="203" spans="1:5" x14ac:dyDescent="0.2">
      <c r="A203" s="346">
        <v>199</v>
      </c>
      <c r="B203" s="347"/>
      <c r="C203" s="348" t="s">
        <v>118</v>
      </c>
      <c r="D203" s="251"/>
      <c r="E203" s="399"/>
    </row>
    <row r="204" spans="1:5" x14ac:dyDescent="0.2">
      <c r="A204" s="346">
        <v>200</v>
      </c>
      <c r="B204" s="347"/>
      <c r="C204" s="348" t="s">
        <v>119</v>
      </c>
      <c r="D204" s="251"/>
      <c r="E204" s="399"/>
    </row>
    <row r="205" spans="1:5" x14ac:dyDescent="0.2">
      <c r="A205" s="346">
        <v>201</v>
      </c>
      <c r="B205" s="347"/>
      <c r="C205" s="348" t="s">
        <v>120</v>
      </c>
      <c r="D205" s="251"/>
      <c r="E205" s="399"/>
    </row>
    <row r="206" spans="1:5" x14ac:dyDescent="0.2">
      <c r="A206" s="346">
        <v>202</v>
      </c>
      <c r="B206" s="347"/>
      <c r="C206" s="348" t="s">
        <v>121</v>
      </c>
      <c r="D206" s="251"/>
      <c r="E206" s="399"/>
    </row>
    <row r="207" spans="1:5" x14ac:dyDescent="0.2">
      <c r="A207" s="346">
        <v>203</v>
      </c>
      <c r="B207" s="347"/>
      <c r="C207" s="348" t="s">
        <v>122</v>
      </c>
      <c r="D207" s="251"/>
      <c r="E207" s="399"/>
    </row>
    <row r="208" spans="1:5" x14ac:dyDescent="0.2">
      <c r="A208" s="346">
        <v>204</v>
      </c>
      <c r="B208" s="347"/>
      <c r="C208" s="348" t="s">
        <v>123</v>
      </c>
      <c r="D208" s="251"/>
      <c r="E208" s="399"/>
    </row>
    <row r="209" spans="1:5" x14ac:dyDescent="0.2">
      <c r="A209" s="346">
        <v>205</v>
      </c>
      <c r="B209" s="347"/>
      <c r="C209" s="348" t="s">
        <v>124</v>
      </c>
      <c r="D209" s="251"/>
      <c r="E209" s="399"/>
    </row>
    <row r="210" spans="1:5" x14ac:dyDescent="0.2">
      <c r="A210" s="346">
        <v>206</v>
      </c>
      <c r="B210" s="347"/>
      <c r="C210" s="348" t="s">
        <v>125</v>
      </c>
      <c r="D210" s="251"/>
      <c r="E210" s="399"/>
    </row>
    <row r="211" spans="1:5" x14ac:dyDescent="0.2">
      <c r="A211" s="346">
        <v>207</v>
      </c>
      <c r="B211" s="347"/>
      <c r="C211" s="348" t="s">
        <v>126</v>
      </c>
      <c r="D211" s="251"/>
      <c r="E211" s="399"/>
    </row>
    <row r="212" spans="1:5" x14ac:dyDescent="0.2">
      <c r="A212" s="346">
        <v>208</v>
      </c>
      <c r="B212" s="347"/>
      <c r="C212" s="348" t="s">
        <v>127</v>
      </c>
      <c r="D212" s="251"/>
      <c r="E212" s="399"/>
    </row>
    <row r="213" spans="1:5" x14ac:dyDescent="0.2">
      <c r="A213" s="346">
        <v>209</v>
      </c>
      <c r="B213" s="347"/>
      <c r="C213" s="348" t="s">
        <v>128</v>
      </c>
      <c r="D213" s="251"/>
      <c r="E213" s="399"/>
    </row>
    <row r="214" spans="1:5" x14ac:dyDescent="0.2">
      <c r="A214" s="346">
        <v>210</v>
      </c>
      <c r="B214" s="347"/>
      <c r="C214" s="348" t="s">
        <v>129</v>
      </c>
      <c r="D214" s="251"/>
      <c r="E214" s="399"/>
    </row>
    <row r="215" spans="1:5" x14ac:dyDescent="0.2">
      <c r="A215" s="346">
        <v>211</v>
      </c>
      <c r="B215" s="347"/>
      <c r="C215" s="348" t="s">
        <v>130</v>
      </c>
      <c r="D215" s="251"/>
      <c r="E215" s="399"/>
    </row>
    <row r="216" spans="1:5" x14ac:dyDescent="0.2">
      <c r="A216" s="346">
        <v>212</v>
      </c>
      <c r="B216" s="347"/>
      <c r="C216" s="348" t="s">
        <v>131</v>
      </c>
      <c r="D216" s="251"/>
      <c r="E216" s="399"/>
    </row>
    <row r="217" spans="1:5" x14ac:dyDescent="0.2">
      <c r="A217" s="346">
        <v>213</v>
      </c>
      <c r="B217" s="347"/>
      <c r="C217" s="348" t="s">
        <v>132</v>
      </c>
      <c r="D217" s="251"/>
      <c r="E217" s="399"/>
    </row>
    <row r="218" spans="1:5" x14ac:dyDescent="0.2">
      <c r="A218" s="346">
        <v>214</v>
      </c>
      <c r="B218" s="347"/>
      <c r="C218" s="376" t="s">
        <v>133</v>
      </c>
      <c r="D218" s="53"/>
      <c r="E218" s="395"/>
    </row>
    <row r="219" spans="1:5" ht="12.75" thickBot="1" x14ac:dyDescent="0.25">
      <c r="A219" s="359">
        <v>215</v>
      </c>
      <c r="B219" s="360"/>
      <c r="C219" s="398" t="s">
        <v>134</v>
      </c>
      <c r="D219" s="433">
        <v>3586</v>
      </c>
      <c r="E219" s="400">
        <f>SUM(E153:E218)</f>
        <v>676348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257" t="s">
        <v>155</v>
      </c>
      <c r="E220" s="407"/>
    </row>
    <row r="221" spans="1:5" x14ac:dyDescent="0.2">
      <c r="A221" s="346">
        <v>217</v>
      </c>
      <c r="B221" s="553"/>
      <c r="C221" s="376" t="s">
        <v>137</v>
      </c>
      <c r="D221" s="258"/>
      <c r="E221" s="310"/>
    </row>
    <row r="222" spans="1:5" x14ac:dyDescent="0.2">
      <c r="A222" s="346">
        <v>218</v>
      </c>
      <c r="B222" s="553"/>
      <c r="C222" s="378" t="s">
        <v>138</v>
      </c>
      <c r="D222" s="259" t="s">
        <v>641</v>
      </c>
      <c r="E222" s="309"/>
    </row>
    <row r="223" spans="1:5" ht="12.75" thickBot="1" x14ac:dyDescent="0.25">
      <c r="A223" s="346">
        <v>219</v>
      </c>
      <c r="B223" s="554"/>
      <c r="C223" s="363" t="s">
        <v>139</v>
      </c>
      <c r="D223" s="260">
        <v>2002</v>
      </c>
      <c r="E223" s="410"/>
    </row>
    <row r="224" spans="1:5" ht="12.75" thickBot="1" x14ac:dyDescent="0.25">
      <c r="A224" s="402">
        <v>220</v>
      </c>
      <c r="B224" s="403"/>
      <c r="C224" s="411" t="s">
        <v>140</v>
      </c>
      <c r="D224" s="261"/>
      <c r="E224" s="412"/>
    </row>
    <row r="225" spans="1:5" x14ac:dyDescent="0.2">
      <c r="A225" s="346">
        <v>221</v>
      </c>
      <c r="B225" s="552" t="s">
        <v>141</v>
      </c>
      <c r="C225" s="370" t="s">
        <v>142</v>
      </c>
      <c r="D225" s="262">
        <v>2</v>
      </c>
      <c r="E225" s="413"/>
    </row>
    <row r="226" spans="1:5" ht="12.75" thickBot="1" x14ac:dyDescent="0.25">
      <c r="A226" s="346">
        <v>222</v>
      </c>
      <c r="B226" s="554"/>
      <c r="C226" s="363" t="s">
        <v>143</v>
      </c>
      <c r="D226" s="257">
        <v>2</v>
      </c>
      <c r="E226" s="407"/>
    </row>
    <row r="227" spans="1:5" ht="12.75" thickBot="1" x14ac:dyDescent="0.25">
      <c r="A227" s="402">
        <v>223</v>
      </c>
      <c r="B227" s="403"/>
      <c r="C227" s="411" t="s">
        <v>659</v>
      </c>
      <c r="D227" s="261">
        <v>2</v>
      </c>
      <c r="E227" s="412"/>
    </row>
    <row r="228" spans="1:5" x14ac:dyDescent="0.2">
      <c r="A228" s="414">
        <v>224</v>
      </c>
      <c r="B228" s="559" t="s">
        <v>637</v>
      </c>
      <c r="C228" s="415" t="s">
        <v>633</v>
      </c>
      <c r="D228" s="263">
        <v>1</v>
      </c>
      <c r="E228" s="436">
        <v>0.95</v>
      </c>
    </row>
    <row r="229" spans="1:5" x14ac:dyDescent="0.2">
      <c r="A229" s="418">
        <v>225</v>
      </c>
      <c r="B229" s="560"/>
      <c r="C229" s="385" t="s">
        <v>634</v>
      </c>
      <c r="D229" s="264">
        <v>1</v>
      </c>
      <c r="E229" s="420">
        <v>0.94</v>
      </c>
    </row>
    <row r="230" spans="1:5" ht="12.75" thickBot="1" x14ac:dyDescent="0.25">
      <c r="A230" s="359">
        <v>226</v>
      </c>
      <c r="B230" s="561"/>
      <c r="C230" s="388" t="s">
        <v>635</v>
      </c>
      <c r="D230" s="265">
        <v>0</v>
      </c>
      <c r="E230" s="438">
        <v>0.15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79998168889431442"/>
  </sheetPr>
  <dimension ref="A2:K230"/>
  <sheetViews>
    <sheetView zoomScale="85" zoomScaleNormal="85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10" width="20.140625" style="78" customWidth="1"/>
    <col min="11" max="11" width="16.28515625" style="78" customWidth="1"/>
    <col min="12" max="16384" width="11.42578125" style="78"/>
  </cols>
  <sheetData>
    <row r="2" spans="1:11" ht="12.75" x14ac:dyDescent="0.2">
      <c r="A2" s="331" t="s">
        <v>612</v>
      </c>
    </row>
    <row r="3" spans="1:11" ht="12.75" thickBot="1" x14ac:dyDescent="0.25"/>
    <row r="4" spans="1:11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5"/>
      <c r="J4" s="312" t="s">
        <v>167</v>
      </c>
      <c r="K4" s="404" t="s">
        <v>529</v>
      </c>
    </row>
    <row r="5" spans="1:11" x14ac:dyDescent="0.2">
      <c r="A5" s="338">
        <v>1</v>
      </c>
      <c r="B5" s="339"/>
      <c r="C5" s="340" t="s">
        <v>0</v>
      </c>
      <c r="D5" s="341">
        <v>32</v>
      </c>
      <c r="E5" s="342">
        <v>33</v>
      </c>
      <c r="F5" s="342">
        <v>34</v>
      </c>
      <c r="G5" s="342">
        <v>35</v>
      </c>
      <c r="H5" s="342">
        <v>36</v>
      </c>
      <c r="I5" s="343">
        <v>37</v>
      </c>
      <c r="J5" s="344"/>
      <c r="K5" s="345"/>
    </row>
    <row r="6" spans="1:11" x14ac:dyDescent="0.2">
      <c r="A6" s="346">
        <v>2</v>
      </c>
      <c r="B6" s="347"/>
      <c r="C6" s="348" t="s">
        <v>1</v>
      </c>
      <c r="D6" s="349" t="s">
        <v>281</v>
      </c>
      <c r="E6" s="350" t="s">
        <v>281</v>
      </c>
      <c r="F6" s="350" t="s">
        <v>281</v>
      </c>
      <c r="G6" s="350" t="s">
        <v>281</v>
      </c>
      <c r="H6" s="350" t="s">
        <v>281</v>
      </c>
      <c r="I6" s="351" t="s">
        <v>281</v>
      </c>
      <c r="J6" s="135"/>
      <c r="K6" s="352"/>
    </row>
    <row r="7" spans="1:11" x14ac:dyDescent="0.2">
      <c r="A7" s="346">
        <v>3</v>
      </c>
      <c r="B7" s="347"/>
      <c r="C7" s="348" t="s">
        <v>2</v>
      </c>
      <c r="D7" s="349" t="s">
        <v>282</v>
      </c>
      <c r="E7" s="350" t="s">
        <v>282</v>
      </c>
      <c r="F7" s="350" t="s">
        <v>282</v>
      </c>
      <c r="G7" s="350" t="s">
        <v>282</v>
      </c>
      <c r="H7" s="350" t="s">
        <v>282</v>
      </c>
      <c r="I7" s="351" t="s">
        <v>282</v>
      </c>
      <c r="J7" s="135"/>
      <c r="K7" s="352"/>
    </row>
    <row r="8" spans="1:11" x14ac:dyDescent="0.2">
      <c r="A8" s="346">
        <v>4</v>
      </c>
      <c r="B8" s="347"/>
      <c r="C8" s="348" t="s">
        <v>3</v>
      </c>
      <c r="D8" s="349" t="s">
        <v>286</v>
      </c>
      <c r="E8" s="350" t="s">
        <v>286</v>
      </c>
      <c r="F8" s="350" t="s">
        <v>286</v>
      </c>
      <c r="G8" s="350" t="s">
        <v>286</v>
      </c>
      <c r="H8" s="350" t="s">
        <v>286</v>
      </c>
      <c r="I8" s="351" t="s">
        <v>286</v>
      </c>
      <c r="J8" s="135"/>
      <c r="K8" s="352"/>
    </row>
    <row r="9" spans="1:11" x14ac:dyDescent="0.2">
      <c r="A9" s="346">
        <v>5</v>
      </c>
      <c r="B9" s="347"/>
      <c r="C9" s="348" t="s">
        <v>4</v>
      </c>
      <c r="D9" s="349" t="s">
        <v>287</v>
      </c>
      <c r="E9" s="350" t="s">
        <v>287</v>
      </c>
      <c r="F9" s="350" t="s">
        <v>287</v>
      </c>
      <c r="G9" s="350" t="s">
        <v>287</v>
      </c>
      <c r="H9" s="350" t="s">
        <v>287</v>
      </c>
      <c r="I9" s="351" t="s">
        <v>287</v>
      </c>
      <c r="J9" s="135"/>
      <c r="K9" s="352"/>
    </row>
    <row r="10" spans="1:11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 t="s">
        <v>288</v>
      </c>
      <c r="H10" s="350"/>
      <c r="I10" s="351"/>
      <c r="J10" s="135"/>
      <c r="K10" s="352"/>
    </row>
    <row r="11" spans="1:11" x14ac:dyDescent="0.2">
      <c r="A11" s="346">
        <v>7</v>
      </c>
      <c r="B11" s="347"/>
      <c r="C11" s="348" t="s">
        <v>7</v>
      </c>
      <c r="D11" s="349"/>
      <c r="E11" s="350"/>
      <c r="F11" s="350"/>
      <c r="G11" s="350" t="s">
        <v>289</v>
      </c>
      <c r="H11" s="350"/>
      <c r="I11" s="351"/>
      <c r="J11" s="135"/>
      <c r="K11" s="352"/>
    </row>
    <row r="12" spans="1:11" ht="12.75" thickBot="1" x14ac:dyDescent="0.25">
      <c r="A12" s="346">
        <v>8</v>
      </c>
      <c r="B12" s="347"/>
      <c r="C12" s="353" t="s">
        <v>8</v>
      </c>
      <c r="D12" s="442" t="s">
        <v>290</v>
      </c>
      <c r="E12" s="355" t="s">
        <v>291</v>
      </c>
      <c r="F12" s="355" t="s">
        <v>292</v>
      </c>
      <c r="G12" s="355" t="s">
        <v>293</v>
      </c>
      <c r="H12" s="355" t="s">
        <v>294</v>
      </c>
      <c r="I12" s="356" t="s">
        <v>295</v>
      </c>
      <c r="J12" s="135"/>
      <c r="K12" s="352"/>
    </row>
    <row r="13" spans="1:11" ht="12.75" thickBot="1" x14ac:dyDescent="0.25">
      <c r="A13" s="346">
        <v>9</v>
      </c>
      <c r="B13" s="347"/>
      <c r="C13" s="358" t="s">
        <v>194</v>
      </c>
      <c r="D13" s="234" t="s">
        <v>296</v>
      </c>
      <c r="E13" s="121" t="s">
        <v>297</v>
      </c>
      <c r="F13" s="121" t="s">
        <v>298</v>
      </c>
      <c r="G13" s="121" t="s">
        <v>299</v>
      </c>
      <c r="H13" s="121" t="s">
        <v>300</v>
      </c>
      <c r="I13" s="122" t="s">
        <v>301</v>
      </c>
      <c r="J13" s="135"/>
      <c r="K13" s="352"/>
    </row>
    <row r="14" spans="1:11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95"/>
      <c r="J14" s="359"/>
      <c r="K14" s="362"/>
    </row>
    <row r="15" spans="1:11" x14ac:dyDescent="0.2">
      <c r="A15" s="346">
        <v>11</v>
      </c>
      <c r="B15" s="552" t="s">
        <v>13</v>
      </c>
      <c r="C15" s="363" t="s">
        <v>165</v>
      </c>
      <c r="D15" s="112">
        <v>17182</v>
      </c>
      <c r="E15" s="21">
        <v>46362</v>
      </c>
      <c r="F15" s="21">
        <v>7830</v>
      </c>
      <c r="G15" s="21">
        <v>13371</v>
      </c>
      <c r="H15" s="21">
        <v>35067</v>
      </c>
      <c r="I15" s="50">
        <v>42913</v>
      </c>
      <c r="J15" s="381">
        <f>SUM(D15:I15)</f>
        <v>162725</v>
      </c>
      <c r="K15" s="382">
        <v>2701833</v>
      </c>
    </row>
    <row r="16" spans="1:11" x14ac:dyDescent="0.2">
      <c r="A16" s="346">
        <v>12</v>
      </c>
      <c r="B16" s="553"/>
      <c r="C16" s="365" t="s">
        <v>164</v>
      </c>
      <c r="D16" s="207">
        <v>17728</v>
      </c>
      <c r="E16" s="22">
        <v>53554</v>
      </c>
      <c r="F16" s="22">
        <v>9125</v>
      </c>
      <c r="G16" s="22">
        <v>14960</v>
      </c>
      <c r="H16" s="22">
        <v>37674</v>
      </c>
      <c r="I16" s="98">
        <v>41401</v>
      </c>
      <c r="J16" s="367">
        <f>SUM(D16:I16)</f>
        <v>174442</v>
      </c>
      <c r="K16" s="444">
        <v>2888597</v>
      </c>
    </row>
    <row r="17" spans="1:11" ht="12.75" thickBot="1" x14ac:dyDescent="0.25">
      <c r="A17" s="359">
        <v>13</v>
      </c>
      <c r="B17" s="554"/>
      <c r="C17" s="361" t="s">
        <v>10</v>
      </c>
      <c r="D17" s="244">
        <v>6.6E-3</v>
      </c>
      <c r="E17" s="23">
        <v>0.15512704369958152</v>
      </c>
      <c r="F17" s="23">
        <v>0.16538952745849289</v>
      </c>
      <c r="G17" s="23">
        <v>0.1188392790367212</v>
      </c>
      <c r="H17" s="23">
        <v>-1.1193365387061505E-2</v>
      </c>
      <c r="I17" s="159">
        <v>-3.5234078251345724E-2</v>
      </c>
      <c r="J17" s="161">
        <f>(J16/J15)-1</f>
        <v>7.2004916269780228E-2</v>
      </c>
      <c r="K17" s="210">
        <f>(K16/K15)-1</f>
        <v>6.9124923709200425E-2</v>
      </c>
    </row>
    <row r="18" spans="1:11" ht="14.25" x14ac:dyDescent="0.2">
      <c r="A18" s="369">
        <v>14</v>
      </c>
      <c r="B18" s="552" t="s">
        <v>168</v>
      </c>
      <c r="C18" s="370" t="s">
        <v>530</v>
      </c>
      <c r="D18" s="271">
        <v>303</v>
      </c>
      <c r="E18" s="24">
        <v>661</v>
      </c>
      <c r="F18" s="24">
        <v>194</v>
      </c>
      <c r="G18" s="24">
        <v>53.4</v>
      </c>
      <c r="H18" s="24">
        <v>576.6</v>
      </c>
      <c r="I18" s="160" t="s">
        <v>643</v>
      </c>
      <c r="J18" s="428">
        <f>SUM(D18:I18)</f>
        <v>1788</v>
      </c>
      <c r="K18" s="371">
        <v>20987</v>
      </c>
    </row>
    <row r="19" spans="1:11" ht="12.75" thickBot="1" x14ac:dyDescent="0.25">
      <c r="A19" s="359">
        <v>15</v>
      </c>
      <c r="B19" s="557"/>
      <c r="C19" s="361" t="s">
        <v>11</v>
      </c>
      <c r="D19" s="59">
        <v>58.5</v>
      </c>
      <c r="E19" s="25"/>
      <c r="F19" s="25"/>
      <c r="G19" s="25">
        <v>39.9</v>
      </c>
      <c r="H19" s="25"/>
      <c r="I19" s="60"/>
      <c r="J19" s="62"/>
      <c r="K19" s="373"/>
    </row>
    <row r="20" spans="1:11" x14ac:dyDescent="0.2">
      <c r="A20" s="346">
        <v>16</v>
      </c>
      <c r="B20" s="558" t="s">
        <v>175</v>
      </c>
      <c r="C20" s="363" t="s">
        <v>12</v>
      </c>
      <c r="D20" s="112">
        <v>63</v>
      </c>
      <c r="E20" s="21">
        <v>90</v>
      </c>
      <c r="F20" s="21">
        <v>33</v>
      </c>
      <c r="G20" s="21">
        <v>20</v>
      </c>
      <c r="H20" s="21">
        <v>81</v>
      </c>
      <c r="I20" s="50">
        <v>85</v>
      </c>
      <c r="J20" s="381">
        <f>SUM(D20:I20)</f>
        <v>372</v>
      </c>
      <c r="K20" s="382">
        <v>5565</v>
      </c>
    </row>
    <row r="21" spans="1:11" x14ac:dyDescent="0.2">
      <c r="A21" s="346">
        <v>17</v>
      </c>
      <c r="B21" s="553"/>
      <c r="C21" s="348" t="s">
        <v>176</v>
      </c>
      <c r="D21" s="232">
        <v>538</v>
      </c>
      <c r="E21" s="26">
        <v>9051</v>
      </c>
      <c r="F21" s="26">
        <v>481</v>
      </c>
      <c r="G21" s="26">
        <v>11015</v>
      </c>
      <c r="H21" s="26">
        <v>5844</v>
      </c>
      <c r="I21" s="76">
        <v>13243</v>
      </c>
      <c r="J21" s="276">
        <f>SUM(D21:I21)</f>
        <v>40172</v>
      </c>
      <c r="K21" s="399"/>
    </row>
    <row r="22" spans="1:11" ht="12.75" thickBot="1" x14ac:dyDescent="0.25">
      <c r="A22" s="359">
        <v>18</v>
      </c>
      <c r="B22" s="554"/>
      <c r="C22" s="361" t="s">
        <v>14</v>
      </c>
      <c r="D22" s="244">
        <v>2.7878536635920822E-2</v>
      </c>
      <c r="E22" s="23">
        <v>0.16900698360533292</v>
      </c>
      <c r="F22" s="23">
        <v>5.2712328767123284E-2</v>
      </c>
      <c r="G22" s="23">
        <v>0.7362967914438503</v>
      </c>
      <c r="H22" s="23">
        <v>0.15035117960328281</v>
      </c>
      <c r="I22" s="159">
        <v>0.31987150068838915</v>
      </c>
      <c r="J22" s="161">
        <f>J21/J16</f>
        <v>0.23028857729216587</v>
      </c>
      <c r="K22" s="210"/>
    </row>
    <row r="23" spans="1:11" x14ac:dyDescent="0.2">
      <c r="A23" s="346">
        <v>19</v>
      </c>
      <c r="B23" s="552" t="s">
        <v>15</v>
      </c>
      <c r="C23" s="363" t="s">
        <v>169</v>
      </c>
      <c r="D23" s="113">
        <v>57.5599637519</v>
      </c>
      <c r="E23" s="27">
        <v>53.880253095800001</v>
      </c>
      <c r="F23" s="27">
        <v>54.834296138600003</v>
      </c>
      <c r="G23" s="27">
        <v>53.0962302728</v>
      </c>
      <c r="H23" s="27">
        <v>64.5</v>
      </c>
      <c r="I23" s="46">
        <v>60.4284640065</v>
      </c>
      <c r="J23" s="68">
        <f>(J25/$J$15)*100</f>
        <v>61.190351820556153</v>
      </c>
      <c r="K23" s="69">
        <v>54.668455077899999</v>
      </c>
    </row>
    <row r="24" spans="1:11" x14ac:dyDescent="0.2">
      <c r="A24" s="346">
        <v>20</v>
      </c>
      <c r="B24" s="553"/>
      <c r="C24" s="376" t="s">
        <v>170</v>
      </c>
      <c r="D24" s="111">
        <v>52.793707668400003</v>
      </c>
      <c r="E24" s="28">
        <v>38.145433632</v>
      </c>
      <c r="F24" s="28">
        <v>52.360404807099997</v>
      </c>
      <c r="G24" s="28">
        <v>43.150588101899999</v>
      </c>
      <c r="H24" s="28">
        <v>64</v>
      </c>
      <c r="I24" s="48">
        <v>53.165022174400001</v>
      </c>
      <c r="J24" s="49">
        <f>(J26/$J$16)*100</f>
        <v>50.876509097579714</v>
      </c>
      <c r="K24" s="67">
        <v>49.388682465199999</v>
      </c>
    </row>
    <row r="25" spans="1:11" x14ac:dyDescent="0.2">
      <c r="A25" s="346">
        <v>21</v>
      </c>
      <c r="B25" s="553"/>
      <c r="C25" s="363" t="s">
        <v>171</v>
      </c>
      <c r="D25" s="112">
        <v>11774</v>
      </c>
      <c r="E25" s="21">
        <v>24980</v>
      </c>
      <c r="F25" s="21">
        <v>4294</v>
      </c>
      <c r="G25" s="21">
        <v>7099</v>
      </c>
      <c r="H25" s="21">
        <v>25493</v>
      </c>
      <c r="I25" s="50">
        <v>25932</v>
      </c>
      <c r="J25" s="381">
        <f>SUM(D25:I25)</f>
        <v>99572</v>
      </c>
      <c r="K25" s="382">
        <v>1477050</v>
      </c>
    </row>
    <row r="26" spans="1:11" x14ac:dyDescent="0.2">
      <c r="A26" s="346">
        <v>22</v>
      </c>
      <c r="B26" s="553"/>
      <c r="C26" s="376" t="s">
        <v>172</v>
      </c>
      <c r="D26" s="103">
        <v>10188</v>
      </c>
      <c r="E26" s="29">
        <v>20428</v>
      </c>
      <c r="F26" s="29">
        <v>4778</v>
      </c>
      <c r="G26" s="29">
        <v>6455</v>
      </c>
      <c r="H26" s="29">
        <v>24890</v>
      </c>
      <c r="I26" s="104">
        <v>22011</v>
      </c>
      <c r="J26" s="54">
        <f>SUM(D26:I26)</f>
        <v>88750</v>
      </c>
      <c r="K26" s="395">
        <v>1426640</v>
      </c>
    </row>
    <row r="27" spans="1:11" x14ac:dyDescent="0.2">
      <c r="A27" s="346">
        <v>23</v>
      </c>
      <c r="B27" s="553"/>
      <c r="C27" s="378" t="s">
        <v>173</v>
      </c>
      <c r="D27" s="55">
        <v>2.4359863658999998</v>
      </c>
      <c r="E27" s="30">
        <v>2.1787808107000002</v>
      </c>
      <c r="F27" s="30">
        <v>2.5792752019999998</v>
      </c>
      <c r="G27" s="30">
        <v>2.2269309313000001</v>
      </c>
      <c r="H27" s="30">
        <v>2.5314778947000001</v>
      </c>
      <c r="I27" s="56">
        <v>2.4900934320000001</v>
      </c>
      <c r="J27" s="58">
        <f>((D27*D25)+(E27*E25)+(F27*F25)+(G27*G25)+(H27*H25)+(I27*I25))/J25</f>
        <v>2.4012745286856787</v>
      </c>
      <c r="K27" s="66">
        <v>2.5826620439000001</v>
      </c>
    </row>
    <row r="28" spans="1:11" ht="12.75" thickBot="1" x14ac:dyDescent="0.25">
      <c r="A28" s="359">
        <v>24</v>
      </c>
      <c r="B28" s="554"/>
      <c r="C28" s="361" t="s">
        <v>174</v>
      </c>
      <c r="D28" s="59">
        <v>2.2059621576000001</v>
      </c>
      <c r="E28" s="25">
        <v>2.0312728636999999</v>
      </c>
      <c r="F28" s="25">
        <v>2.1279406407999999</v>
      </c>
      <c r="G28" s="25">
        <v>1.705472732</v>
      </c>
      <c r="H28" s="25">
        <v>2.2063600043</v>
      </c>
      <c r="I28" s="60">
        <v>2.0863477434000002</v>
      </c>
      <c r="J28" s="62">
        <f>((D28*D26)+(E28*E26)+(F28*F26)+(G28*G26)+(H28*H26)+(I28*I26))/J26</f>
        <v>2.0955967557757655</v>
      </c>
      <c r="K28" s="373">
        <v>2.1788471950999999</v>
      </c>
    </row>
    <row r="29" spans="1:11" x14ac:dyDescent="0.2">
      <c r="A29" s="346">
        <v>25</v>
      </c>
      <c r="B29" s="347" t="s">
        <v>16</v>
      </c>
      <c r="C29" s="363" t="s">
        <v>169</v>
      </c>
      <c r="D29" s="113">
        <v>11.590871037299999</v>
      </c>
      <c r="E29" s="27">
        <v>7.7499800517999997</v>
      </c>
      <c r="F29" s="27">
        <v>12.011857707500001</v>
      </c>
      <c r="G29" s="27">
        <v>8.8898167154000003</v>
      </c>
      <c r="H29" s="27">
        <v>14.9</v>
      </c>
      <c r="I29" s="46">
        <v>12.478579292199999</v>
      </c>
      <c r="J29" s="68">
        <f>(J31/$J$15)*100</f>
        <v>11.871562451989554</v>
      </c>
      <c r="K29" s="69">
        <v>13.4722092656</v>
      </c>
    </row>
    <row r="30" spans="1:11" x14ac:dyDescent="0.2">
      <c r="A30" s="346">
        <v>26</v>
      </c>
      <c r="B30" s="347"/>
      <c r="C30" s="376" t="s">
        <v>170</v>
      </c>
      <c r="D30" s="111">
        <v>9.0298117685000001</v>
      </c>
      <c r="E30" s="28">
        <v>3.4765793688</v>
      </c>
      <c r="F30" s="28">
        <v>8.3247311828000008</v>
      </c>
      <c r="G30" s="28">
        <v>2.8919094491999999</v>
      </c>
      <c r="H30" s="28">
        <v>10.9147997461</v>
      </c>
      <c r="I30" s="48">
        <v>7.4451353771999997</v>
      </c>
      <c r="J30" s="49">
        <f>(J32/$J$16)*100</f>
        <v>6.9490145721787187</v>
      </c>
      <c r="K30" s="67">
        <v>9.3411784334999997</v>
      </c>
    </row>
    <row r="31" spans="1:11" x14ac:dyDescent="0.2">
      <c r="A31" s="346">
        <v>27</v>
      </c>
      <c r="B31" s="347"/>
      <c r="C31" s="363" t="s">
        <v>171</v>
      </c>
      <c r="D31" s="112">
        <v>2371</v>
      </c>
      <c r="E31" s="21">
        <v>3593</v>
      </c>
      <c r="F31" s="21">
        <v>941</v>
      </c>
      <c r="G31" s="21">
        <v>1189</v>
      </c>
      <c r="H31" s="21">
        <v>5869</v>
      </c>
      <c r="I31" s="50">
        <v>5355</v>
      </c>
      <c r="J31" s="381">
        <f>SUM(D31:I31)</f>
        <v>19318</v>
      </c>
      <c r="K31" s="382">
        <v>363997</v>
      </c>
    </row>
    <row r="32" spans="1:11" x14ac:dyDescent="0.2">
      <c r="A32" s="346">
        <v>28</v>
      </c>
      <c r="B32" s="347"/>
      <c r="C32" s="376" t="s">
        <v>172</v>
      </c>
      <c r="D32" s="103">
        <v>1743</v>
      </c>
      <c r="E32" s="29">
        <v>1862</v>
      </c>
      <c r="F32" s="29">
        <v>760</v>
      </c>
      <c r="G32" s="29">
        <v>433</v>
      </c>
      <c r="H32" s="29">
        <v>4242</v>
      </c>
      <c r="I32" s="104">
        <v>3082</v>
      </c>
      <c r="J32" s="54">
        <f>SUM(D32:I32)</f>
        <v>12122</v>
      </c>
      <c r="K32" s="395">
        <v>269829</v>
      </c>
    </row>
    <row r="33" spans="1:11" x14ac:dyDescent="0.2">
      <c r="A33" s="346">
        <v>29</v>
      </c>
      <c r="B33" s="347"/>
      <c r="C33" s="378" t="s">
        <v>173</v>
      </c>
      <c r="D33" s="55">
        <v>3.6484015963999998</v>
      </c>
      <c r="E33" s="30">
        <v>3.4739643983000001</v>
      </c>
      <c r="F33" s="30">
        <v>3.7637313149999998</v>
      </c>
      <c r="G33" s="30">
        <v>3.6281168311999998</v>
      </c>
      <c r="H33" s="30">
        <v>3.7</v>
      </c>
      <c r="I33" s="56">
        <v>3.4963663491000001</v>
      </c>
      <c r="J33" s="58">
        <f>((D33*D31)+(E33*E31)+(F33*F31)+(G33*G31)+(H33*H31)+(I33*I31))/J31</f>
        <v>3.5938584815870485</v>
      </c>
      <c r="K33" s="66">
        <v>3.6631643204</v>
      </c>
    </row>
    <row r="34" spans="1:11" ht="12.75" thickBot="1" x14ac:dyDescent="0.25">
      <c r="A34" s="359">
        <v>30</v>
      </c>
      <c r="B34" s="360"/>
      <c r="C34" s="361" t="s">
        <v>174</v>
      </c>
      <c r="D34" s="59">
        <v>3.4500416338000002</v>
      </c>
      <c r="E34" s="25">
        <v>3.4527223408999999</v>
      </c>
      <c r="F34" s="25">
        <v>3.4909291279999999</v>
      </c>
      <c r="G34" s="25">
        <v>3.2772348444000001</v>
      </c>
      <c r="H34" s="25">
        <v>3.4</v>
      </c>
      <c r="I34" s="60">
        <v>3.3786103744</v>
      </c>
      <c r="J34" s="62">
        <f>((D34*D32)+(E34*E32)+(F34*F32)+(G34*G32)+(H34*H32)+(I34*I32))/J32</f>
        <v>3.4111712230057085</v>
      </c>
      <c r="K34" s="373">
        <v>3.4687092919000002</v>
      </c>
    </row>
    <row r="35" spans="1:11" x14ac:dyDescent="0.2">
      <c r="A35" s="346">
        <v>31</v>
      </c>
      <c r="B35" s="347" t="s">
        <v>17</v>
      </c>
      <c r="C35" s="363" t="s">
        <v>169</v>
      </c>
      <c r="D35" s="113">
        <v>45.969092714600002</v>
      </c>
      <c r="E35" s="27">
        <v>46.130273043999999</v>
      </c>
      <c r="F35" s="27">
        <v>42.822438431099997</v>
      </c>
      <c r="G35" s="27">
        <v>44.206413557399998</v>
      </c>
      <c r="H35" s="27">
        <v>49.7</v>
      </c>
      <c r="I35" s="46">
        <v>47.949884714299998</v>
      </c>
      <c r="J35" s="68">
        <f>(J37/$J$15)*100</f>
        <v>49.321247503456753</v>
      </c>
      <c r="K35" s="69">
        <v>41.196245812299999</v>
      </c>
    </row>
    <row r="36" spans="1:11" x14ac:dyDescent="0.2">
      <c r="A36" s="346">
        <v>32</v>
      </c>
      <c r="B36" s="347"/>
      <c r="C36" s="376" t="s">
        <v>170</v>
      </c>
      <c r="D36" s="111">
        <v>43.7638958999</v>
      </c>
      <c r="E36" s="28">
        <v>34.668854263199997</v>
      </c>
      <c r="F36" s="28">
        <v>44.035673624300003</v>
      </c>
      <c r="G36" s="28">
        <v>40.258678652599997</v>
      </c>
      <c r="H36" s="28">
        <v>53.120301949000002</v>
      </c>
      <c r="I36" s="48">
        <v>45.719886797199997</v>
      </c>
      <c r="J36" s="49">
        <f>(J38/$J$16)*100</f>
        <v>43.928067781841527</v>
      </c>
      <c r="K36" s="67">
        <v>40.047504031700001</v>
      </c>
    </row>
    <row r="37" spans="1:11" x14ac:dyDescent="0.2">
      <c r="A37" s="346">
        <v>33</v>
      </c>
      <c r="B37" s="347"/>
      <c r="C37" s="363" t="s">
        <v>171</v>
      </c>
      <c r="D37" s="112">
        <v>9403</v>
      </c>
      <c r="E37" s="21">
        <v>21387</v>
      </c>
      <c r="F37" s="21">
        <v>3353</v>
      </c>
      <c r="G37" s="21">
        <v>5911</v>
      </c>
      <c r="H37" s="21">
        <v>19627</v>
      </c>
      <c r="I37" s="50">
        <v>20577</v>
      </c>
      <c r="J37" s="381">
        <f>SUM(D37:I37)</f>
        <v>80258</v>
      </c>
      <c r="K37" s="382">
        <v>1113054</v>
      </c>
    </row>
    <row r="38" spans="1:11" x14ac:dyDescent="0.2">
      <c r="A38" s="346">
        <v>34</v>
      </c>
      <c r="B38" s="347"/>
      <c r="C38" s="376" t="s">
        <v>172</v>
      </c>
      <c r="D38" s="103">
        <v>8446</v>
      </c>
      <c r="E38" s="29">
        <v>18567</v>
      </c>
      <c r="F38" s="29">
        <v>4018</v>
      </c>
      <c r="G38" s="29">
        <v>6023</v>
      </c>
      <c r="H38" s="29">
        <v>20647</v>
      </c>
      <c r="I38" s="104">
        <v>18928</v>
      </c>
      <c r="J38" s="54">
        <f>SUM(D38:I38)</f>
        <v>76629</v>
      </c>
      <c r="K38" s="395">
        <v>1156811</v>
      </c>
    </row>
    <row r="39" spans="1:11" x14ac:dyDescent="0.2">
      <c r="A39" s="346">
        <v>35</v>
      </c>
      <c r="B39" s="347"/>
      <c r="C39" s="378" t="s">
        <v>173</v>
      </c>
      <c r="D39" s="55">
        <v>2.1297605490999998</v>
      </c>
      <c r="E39" s="30">
        <v>1.9604815721</v>
      </c>
      <c r="F39" s="30">
        <v>2.2466249422</v>
      </c>
      <c r="G39" s="30">
        <v>1.9183694384000001</v>
      </c>
      <c r="H39" s="30">
        <v>2.1</v>
      </c>
      <c r="I39" s="56">
        <v>2.2275935316000002</v>
      </c>
      <c r="J39" s="58">
        <f>((D39*D37)+(E39*E37)+(F39*F37)+(G39*G37)+(H39*H37)+(I39*I37))/J37</f>
        <v>2.0917698560517608</v>
      </c>
      <c r="K39" s="66">
        <v>2.2292935537999998</v>
      </c>
    </row>
    <row r="40" spans="1:11" ht="12.75" thickBot="1" x14ac:dyDescent="0.25">
      <c r="A40" s="359">
        <v>36</v>
      </c>
      <c r="B40" s="360"/>
      <c r="C40" s="361" t="s">
        <v>174</v>
      </c>
      <c r="D40" s="59">
        <v>1.9491273151999999</v>
      </c>
      <c r="E40" s="25">
        <v>1.8884301288000001</v>
      </c>
      <c r="F40" s="25">
        <v>1.8700303735999999</v>
      </c>
      <c r="G40" s="25">
        <v>1.5923781566999999</v>
      </c>
      <c r="H40" s="25">
        <v>2</v>
      </c>
      <c r="I40" s="60">
        <v>1.8758350587999999</v>
      </c>
      <c r="J40" s="62">
        <f>((D40*D38)+(E40*E38)+(F40*F38)+(G40*G38)+(H40*H38)+(I40*I38))/J38</f>
        <v>1.8978362392502068</v>
      </c>
      <c r="K40" s="373">
        <v>1.8779805163000001</v>
      </c>
    </row>
    <row r="41" spans="1:11" x14ac:dyDescent="0.2">
      <c r="A41" s="346">
        <v>37</v>
      </c>
      <c r="B41" s="552" t="s">
        <v>18</v>
      </c>
      <c r="C41" s="363" t="s">
        <v>169</v>
      </c>
      <c r="D41" s="113">
        <v>38.4316237118</v>
      </c>
      <c r="E41" s="27">
        <v>32.446371597099997</v>
      </c>
      <c r="F41" s="27">
        <v>42.125266038299998</v>
      </c>
      <c r="G41" s="27">
        <v>20.5159503615</v>
      </c>
      <c r="H41" s="27">
        <v>33.200000000000003</v>
      </c>
      <c r="I41" s="46">
        <v>33.259200379600003</v>
      </c>
      <c r="J41" s="68">
        <f>(J43/$J$15)*100</f>
        <v>34.610539253341528</v>
      </c>
      <c r="K41" s="69">
        <v>27.4608081276</v>
      </c>
    </row>
    <row r="42" spans="1:11" x14ac:dyDescent="0.2">
      <c r="A42" s="346">
        <v>38</v>
      </c>
      <c r="B42" s="553"/>
      <c r="C42" s="376" t="s">
        <v>170</v>
      </c>
      <c r="D42" s="111">
        <v>41.228037043900002</v>
      </c>
      <c r="E42" s="28">
        <v>47.138883400499999</v>
      </c>
      <c r="F42" s="28">
        <v>41.1500316256</v>
      </c>
      <c r="G42" s="28">
        <v>32.710679931199998</v>
      </c>
      <c r="H42" s="28">
        <v>32.323436181600002</v>
      </c>
      <c r="I42" s="48">
        <v>34.454621247799999</v>
      </c>
      <c r="J42" s="49">
        <f>(J44/$J$16)*100</f>
        <v>39.37067907957946</v>
      </c>
      <c r="K42" s="67">
        <v>30.668625633200001</v>
      </c>
    </row>
    <row r="43" spans="1:11" x14ac:dyDescent="0.2">
      <c r="A43" s="346">
        <v>39</v>
      </c>
      <c r="B43" s="553"/>
      <c r="C43" s="363" t="s">
        <v>171</v>
      </c>
      <c r="D43" s="112">
        <v>7862</v>
      </c>
      <c r="E43" s="21">
        <v>15043</v>
      </c>
      <c r="F43" s="21">
        <v>3298</v>
      </c>
      <c r="G43" s="21">
        <v>2743</v>
      </c>
      <c r="H43" s="21">
        <v>13101</v>
      </c>
      <c r="I43" s="50">
        <v>14273</v>
      </c>
      <c r="J43" s="381">
        <f>SUM(D43:I43)</f>
        <v>56320</v>
      </c>
      <c r="K43" s="382">
        <v>741945</v>
      </c>
    </row>
    <row r="44" spans="1:11" x14ac:dyDescent="0.2">
      <c r="A44" s="346">
        <v>40</v>
      </c>
      <c r="B44" s="553"/>
      <c r="C44" s="376" t="s">
        <v>172</v>
      </c>
      <c r="D44" s="103">
        <v>7956</v>
      </c>
      <c r="E44" s="29">
        <v>25245</v>
      </c>
      <c r="F44" s="29">
        <v>3755</v>
      </c>
      <c r="G44" s="29">
        <v>4894</v>
      </c>
      <c r="H44" s="29">
        <v>12564</v>
      </c>
      <c r="I44" s="104">
        <v>14265</v>
      </c>
      <c r="J44" s="54">
        <f>SUM(D44:I44)</f>
        <v>68679</v>
      </c>
      <c r="K44" s="395">
        <v>885893</v>
      </c>
    </row>
    <row r="45" spans="1:11" x14ac:dyDescent="0.2">
      <c r="A45" s="346">
        <v>41</v>
      </c>
      <c r="B45" s="553"/>
      <c r="C45" s="378" t="s">
        <v>173</v>
      </c>
      <c r="D45" s="55">
        <v>2.0753660150000002</v>
      </c>
      <c r="E45" s="30">
        <v>1.9575614323999999</v>
      </c>
      <c r="F45" s="30">
        <v>2.0797710532</v>
      </c>
      <c r="G45" s="30">
        <v>1.7698989997000001</v>
      </c>
      <c r="H45" s="30">
        <v>2.1</v>
      </c>
      <c r="I45" s="56">
        <v>2.1094797926000002</v>
      </c>
      <c r="J45" s="58">
        <f>((D45*D43)+(E45*E43)+(F45*F43)+(G45*G43)+(H45*H43)+(I45*I43))/J43</f>
        <v>2.043656733077658</v>
      </c>
      <c r="K45" s="66">
        <v>2.1151903841999999</v>
      </c>
    </row>
    <row r="46" spans="1:11" ht="12.75" thickBot="1" x14ac:dyDescent="0.25">
      <c r="A46" s="359">
        <v>42</v>
      </c>
      <c r="B46" s="554"/>
      <c r="C46" s="361" t="s">
        <v>174</v>
      </c>
      <c r="D46" s="59">
        <v>1.7188704632</v>
      </c>
      <c r="E46" s="25">
        <v>1.6939169991</v>
      </c>
      <c r="F46" s="25">
        <v>1.6276075827000001</v>
      </c>
      <c r="G46" s="25">
        <v>1.5052632037</v>
      </c>
      <c r="H46" s="25">
        <v>1.8</v>
      </c>
      <c r="I46" s="60">
        <v>1.7480363596999999</v>
      </c>
      <c r="J46" s="62">
        <f>((D46*D44)+(E46*E44)+(F46*F44)+(G46*G44)+(H46*H44)+(I46*I44))/J44</f>
        <v>1.7103864545285385</v>
      </c>
      <c r="K46" s="373">
        <v>1.6970727173</v>
      </c>
    </row>
    <row r="47" spans="1:11" x14ac:dyDescent="0.2">
      <c r="A47" s="346">
        <v>43</v>
      </c>
      <c r="B47" s="347" t="s">
        <v>19</v>
      </c>
      <c r="C47" s="383" t="s">
        <v>169</v>
      </c>
      <c r="D47" s="222">
        <v>0.47838802619999998</v>
      </c>
      <c r="E47" s="192">
        <v>3.5548519262</v>
      </c>
      <c r="F47" s="192">
        <v>0.4913347522</v>
      </c>
      <c r="G47" s="192">
        <v>9.1121717291</v>
      </c>
      <c r="H47" s="192">
        <v>0.6</v>
      </c>
      <c r="I47" s="212">
        <v>1.6845128924999999</v>
      </c>
      <c r="J47" s="429">
        <f>(J49/$J$15)*100</f>
        <v>2.42617913658012</v>
      </c>
      <c r="K47" s="384">
        <v>4.1725700662999996</v>
      </c>
    </row>
    <row r="48" spans="1:11" x14ac:dyDescent="0.2">
      <c r="A48" s="346">
        <v>44</v>
      </c>
      <c r="B48" s="347"/>
      <c r="C48" s="385" t="s">
        <v>170</v>
      </c>
      <c r="D48" s="225">
        <v>1.1927664096999999</v>
      </c>
      <c r="E48" s="193">
        <v>3.1329567124</v>
      </c>
      <c r="F48" s="193">
        <v>1.3771030993</v>
      </c>
      <c r="G48" s="193">
        <v>7.9959181004</v>
      </c>
      <c r="H48" s="193">
        <v>1</v>
      </c>
      <c r="I48" s="215">
        <v>3.7172063892999998</v>
      </c>
      <c r="J48" s="430">
        <f>(J50/$J$16)*100</f>
        <v>2.965455566893294</v>
      </c>
      <c r="K48" s="392">
        <v>4.9530619883</v>
      </c>
    </row>
    <row r="49" spans="1:11" x14ac:dyDescent="0.2">
      <c r="A49" s="346">
        <v>45</v>
      </c>
      <c r="B49" s="347"/>
      <c r="C49" s="385" t="s">
        <v>171</v>
      </c>
      <c r="D49" s="226">
        <v>98</v>
      </c>
      <c r="E49" s="194">
        <v>1648</v>
      </c>
      <c r="F49" s="194">
        <v>38</v>
      </c>
      <c r="G49" s="194">
        <v>1218</v>
      </c>
      <c r="H49" s="194">
        <v>223</v>
      </c>
      <c r="I49" s="216">
        <v>723</v>
      </c>
      <c r="J49" s="431">
        <f>SUM(D49:I49)</f>
        <v>3948</v>
      </c>
      <c r="K49" s="394">
        <v>112736</v>
      </c>
    </row>
    <row r="50" spans="1:11" ht="12.75" thickBot="1" x14ac:dyDescent="0.25">
      <c r="A50" s="359">
        <v>46</v>
      </c>
      <c r="B50" s="360"/>
      <c r="C50" s="388" t="s">
        <v>172</v>
      </c>
      <c r="D50" s="227">
        <v>230</v>
      </c>
      <c r="E50" s="195">
        <v>1678</v>
      </c>
      <c r="F50" s="195">
        <v>126</v>
      </c>
      <c r="G50" s="195">
        <v>1196</v>
      </c>
      <c r="H50" s="195">
        <v>404</v>
      </c>
      <c r="I50" s="217">
        <v>1539</v>
      </c>
      <c r="J50" s="432">
        <f>SUM(D50:I50)</f>
        <v>5173</v>
      </c>
      <c r="K50" s="389">
        <v>143074</v>
      </c>
    </row>
    <row r="51" spans="1:11" x14ac:dyDescent="0.2">
      <c r="A51" s="346">
        <v>47</v>
      </c>
      <c r="B51" s="552" t="s">
        <v>20</v>
      </c>
      <c r="C51" s="383" t="s">
        <v>169</v>
      </c>
      <c r="D51" s="222">
        <v>3.5300245101000001</v>
      </c>
      <c r="E51" s="192">
        <v>10.118523380999999</v>
      </c>
      <c r="F51" s="192">
        <v>2.5491030708000002</v>
      </c>
      <c r="G51" s="192">
        <v>17.275647636599999</v>
      </c>
      <c r="H51" s="192">
        <v>1.7613818863999999</v>
      </c>
      <c r="I51" s="212">
        <v>4.6278227214000003</v>
      </c>
      <c r="J51" s="429">
        <f>(J53/$J$15)*100</f>
        <v>6.5146719926255949</v>
      </c>
      <c r="K51" s="384">
        <v>13.6981667282</v>
      </c>
    </row>
    <row r="52" spans="1:11" x14ac:dyDescent="0.2">
      <c r="A52" s="346">
        <v>48</v>
      </c>
      <c r="B52" s="553"/>
      <c r="C52" s="385" t="s">
        <v>170</v>
      </c>
      <c r="D52" s="225">
        <v>4.7854888779999998</v>
      </c>
      <c r="E52" s="193">
        <v>11.582726255100001</v>
      </c>
      <c r="F52" s="193">
        <v>5.1124604681000001</v>
      </c>
      <c r="G52" s="193">
        <v>16.142813866499999</v>
      </c>
      <c r="H52" s="193">
        <v>2.6028574813000001</v>
      </c>
      <c r="I52" s="215">
        <v>8.6631501884999995</v>
      </c>
      <c r="J52" s="430">
        <f>(J54/$J$16)*100</f>
        <v>8.3741300833514867</v>
      </c>
      <c r="K52" s="392">
        <v>14.9896299134</v>
      </c>
    </row>
    <row r="53" spans="1:11" x14ac:dyDescent="0.2">
      <c r="A53" s="346">
        <v>49</v>
      </c>
      <c r="B53" s="553"/>
      <c r="C53" s="385" t="s">
        <v>171</v>
      </c>
      <c r="D53" s="226">
        <v>722</v>
      </c>
      <c r="E53" s="194">
        <v>4691</v>
      </c>
      <c r="F53" s="194">
        <v>200</v>
      </c>
      <c r="G53" s="194">
        <v>2310</v>
      </c>
      <c r="H53" s="194">
        <v>692</v>
      </c>
      <c r="I53" s="216">
        <v>1986</v>
      </c>
      <c r="J53" s="431">
        <f>SUM(D53:I53)</f>
        <v>10601</v>
      </c>
      <c r="K53" s="394">
        <v>370102</v>
      </c>
    </row>
    <row r="54" spans="1:11" ht="12.75" thickBot="1" x14ac:dyDescent="0.25">
      <c r="A54" s="359">
        <v>50</v>
      </c>
      <c r="B54" s="554"/>
      <c r="C54" s="388" t="s">
        <v>172</v>
      </c>
      <c r="D54" s="227">
        <v>924</v>
      </c>
      <c r="E54" s="195">
        <v>6203</v>
      </c>
      <c r="F54" s="195">
        <v>467</v>
      </c>
      <c r="G54" s="195">
        <v>2415</v>
      </c>
      <c r="H54" s="195">
        <v>1012</v>
      </c>
      <c r="I54" s="217">
        <v>3587</v>
      </c>
      <c r="J54" s="432">
        <f>SUM(D54:I54)</f>
        <v>14608</v>
      </c>
      <c r="K54" s="389">
        <v>432990</v>
      </c>
    </row>
    <row r="55" spans="1:11" x14ac:dyDescent="0.2">
      <c r="A55" s="346">
        <v>51</v>
      </c>
      <c r="B55" s="552" t="s">
        <v>21</v>
      </c>
      <c r="C55" s="363" t="s">
        <v>169</v>
      </c>
      <c r="D55" s="113">
        <v>27.143180451700001</v>
      </c>
      <c r="E55" s="27">
        <v>22.6731503868</v>
      </c>
      <c r="F55" s="27">
        <v>29.735481909400001</v>
      </c>
      <c r="G55" s="27">
        <v>15.314444160400001</v>
      </c>
      <c r="H55" s="27">
        <v>30.4676372162</v>
      </c>
      <c r="I55" s="46">
        <v>24.590336537700001</v>
      </c>
      <c r="J55" s="68">
        <f>(J57/$J$15)*100</f>
        <v>26.405899523736366</v>
      </c>
      <c r="K55" s="69">
        <v>23.391501183799999</v>
      </c>
    </row>
    <row r="56" spans="1:11" x14ac:dyDescent="0.2">
      <c r="A56" s="346">
        <v>52</v>
      </c>
      <c r="B56" s="553"/>
      <c r="C56" s="376" t="s">
        <v>170</v>
      </c>
      <c r="D56" s="111">
        <v>26.1068675669</v>
      </c>
      <c r="E56" s="28">
        <v>19.008625585600001</v>
      </c>
      <c r="F56" s="28">
        <v>23.896268184699998</v>
      </c>
      <c r="G56" s="28">
        <v>12.328668628599999</v>
      </c>
      <c r="H56" s="28">
        <v>24.370934139799999</v>
      </c>
      <c r="I56" s="48">
        <v>19.9141353604</v>
      </c>
      <c r="J56" s="49">
        <f>(J58/$J$16)*100</f>
        <v>21.18813129865514</v>
      </c>
      <c r="K56" s="67">
        <v>17.416794381399999</v>
      </c>
    </row>
    <row r="57" spans="1:11" x14ac:dyDescent="0.2">
      <c r="A57" s="346">
        <v>53</v>
      </c>
      <c r="B57" s="553"/>
      <c r="C57" s="363" t="s">
        <v>171</v>
      </c>
      <c r="D57" s="112">
        <v>5552</v>
      </c>
      <c r="E57" s="21">
        <v>10512</v>
      </c>
      <c r="F57" s="21">
        <v>2328</v>
      </c>
      <c r="G57" s="21">
        <v>2048</v>
      </c>
      <c r="H57" s="21">
        <v>11977</v>
      </c>
      <c r="I57" s="50">
        <v>10552</v>
      </c>
      <c r="J57" s="381">
        <f>SUM(D57:I57)</f>
        <v>42969</v>
      </c>
      <c r="K57" s="382">
        <v>631999</v>
      </c>
    </row>
    <row r="58" spans="1:11" x14ac:dyDescent="0.2">
      <c r="A58" s="346">
        <v>54</v>
      </c>
      <c r="B58" s="553"/>
      <c r="C58" s="376" t="s">
        <v>172</v>
      </c>
      <c r="D58" s="103">
        <v>5038</v>
      </c>
      <c r="E58" s="29">
        <v>10180</v>
      </c>
      <c r="F58" s="29">
        <v>2181</v>
      </c>
      <c r="G58" s="29">
        <v>1844</v>
      </c>
      <c r="H58" s="29">
        <v>9473</v>
      </c>
      <c r="I58" s="104">
        <v>8245</v>
      </c>
      <c r="J58" s="54">
        <f>SUM(D58:I58)</f>
        <v>36961</v>
      </c>
      <c r="K58" s="395">
        <v>503101</v>
      </c>
    </row>
    <row r="59" spans="1:11" x14ac:dyDescent="0.2">
      <c r="A59" s="346">
        <v>55</v>
      </c>
      <c r="B59" s="553"/>
      <c r="C59" s="378" t="s">
        <v>173</v>
      </c>
      <c r="D59" s="55">
        <v>3.0689817661999998</v>
      </c>
      <c r="E59" s="30">
        <v>2.7378073115000001</v>
      </c>
      <c r="F59" s="30">
        <v>3.1932515336999998</v>
      </c>
      <c r="G59" s="30">
        <v>2.7098457489999999</v>
      </c>
      <c r="H59" s="30">
        <v>3.1725533404999999</v>
      </c>
      <c r="I59" s="56">
        <v>3.0907481639999999</v>
      </c>
      <c r="J59" s="58">
        <f>((D59*D57)+(E59*E57)+(F59*F57)+(G59*G57)+(H59*H57)+(I59*I57))/J57</f>
        <v>3.0117926150139054</v>
      </c>
      <c r="K59" s="66">
        <v>3.1760806411</v>
      </c>
    </row>
    <row r="60" spans="1:11" ht="12.75" thickBot="1" x14ac:dyDescent="0.25">
      <c r="A60" s="359">
        <v>56</v>
      </c>
      <c r="B60" s="554"/>
      <c r="C60" s="361" t="s">
        <v>174</v>
      </c>
      <c r="D60" s="59">
        <v>2.6942370576000001</v>
      </c>
      <c r="E60" s="25">
        <v>2.4746987955000002</v>
      </c>
      <c r="F60" s="25">
        <v>2.6458443621000001</v>
      </c>
      <c r="G60" s="25">
        <v>2.2129682907000001</v>
      </c>
      <c r="H60" s="25">
        <v>2.8154111258999999</v>
      </c>
      <c r="I60" s="60">
        <v>2.5868293085</v>
      </c>
      <c r="J60" s="62">
        <f>((D60*D58)+(E60*E58)+(F60*F58)+(G60*G58)+(H60*H58)+(I60*I58))/J58</f>
        <v>2.6140011731393331</v>
      </c>
      <c r="K60" s="373">
        <v>2.7135872705000001</v>
      </c>
    </row>
    <row r="61" spans="1:11" x14ac:dyDescent="0.2">
      <c r="A61" s="346">
        <v>57</v>
      </c>
      <c r="B61" s="552" t="s">
        <v>22</v>
      </c>
      <c r="C61" s="363" t="s">
        <v>169</v>
      </c>
      <c r="D61" s="113">
        <v>24.4103005592</v>
      </c>
      <c r="E61" s="27">
        <v>23.480768747399999</v>
      </c>
      <c r="F61" s="27">
        <v>21.7999391912</v>
      </c>
      <c r="G61" s="27">
        <v>25.300835871299999</v>
      </c>
      <c r="H61" s="27">
        <v>16.744394101800001</v>
      </c>
      <c r="I61" s="46">
        <v>27.1529066447</v>
      </c>
      <c r="J61" s="68">
        <f>(J63/$J$15)*100</f>
        <v>24.091565524658165</v>
      </c>
      <c r="K61" s="69">
        <v>29.7798237899</v>
      </c>
    </row>
    <row r="62" spans="1:11" x14ac:dyDescent="0.2">
      <c r="A62" s="346">
        <v>58</v>
      </c>
      <c r="B62" s="553"/>
      <c r="C62" s="376" t="s">
        <v>170</v>
      </c>
      <c r="D62" s="111">
        <v>14.1607991238</v>
      </c>
      <c r="E62" s="28">
        <v>16.573747897200001</v>
      </c>
      <c r="F62" s="28">
        <v>9.1587602783000008</v>
      </c>
      <c r="G62" s="28">
        <v>14.7219215336</v>
      </c>
      <c r="H62" s="28">
        <v>11.5302087045</v>
      </c>
      <c r="I62" s="48">
        <v>23.2591386625</v>
      </c>
      <c r="J62" s="49">
        <f>(J64/$J$16)*100</f>
        <v>16.48628197337797</v>
      </c>
      <c r="K62" s="67">
        <v>18.327063276499999</v>
      </c>
    </row>
    <row r="63" spans="1:11" x14ac:dyDescent="0.2">
      <c r="A63" s="346">
        <v>59</v>
      </c>
      <c r="B63" s="553"/>
      <c r="C63" s="363" t="s">
        <v>171</v>
      </c>
      <c r="D63" s="112">
        <v>4993</v>
      </c>
      <c r="E63" s="21">
        <v>10886</v>
      </c>
      <c r="F63" s="21">
        <v>1707</v>
      </c>
      <c r="G63" s="21">
        <v>3383</v>
      </c>
      <c r="H63" s="21">
        <v>6582</v>
      </c>
      <c r="I63" s="50">
        <v>11652</v>
      </c>
      <c r="J63" s="381">
        <f>SUM(D63:I63)</f>
        <v>39203</v>
      </c>
      <c r="K63" s="382">
        <v>804601</v>
      </c>
    </row>
    <row r="64" spans="1:11" x14ac:dyDescent="0.2">
      <c r="A64" s="346">
        <v>60</v>
      </c>
      <c r="B64" s="553"/>
      <c r="C64" s="376" t="s">
        <v>172</v>
      </c>
      <c r="D64" s="103">
        <v>2733</v>
      </c>
      <c r="E64" s="29">
        <v>8876</v>
      </c>
      <c r="F64" s="29">
        <v>836</v>
      </c>
      <c r="G64" s="29">
        <v>2202</v>
      </c>
      <c r="H64" s="29">
        <v>4482</v>
      </c>
      <c r="I64" s="104">
        <v>9630</v>
      </c>
      <c r="J64" s="54">
        <f>SUM(D64:I64)</f>
        <v>28759</v>
      </c>
      <c r="K64" s="395">
        <v>529395</v>
      </c>
    </row>
    <row r="65" spans="1:11" x14ac:dyDescent="0.2">
      <c r="A65" s="346">
        <v>61</v>
      </c>
      <c r="B65" s="553"/>
      <c r="C65" s="378" t="s">
        <v>173</v>
      </c>
      <c r="D65" s="55">
        <v>3.2023047830000002</v>
      </c>
      <c r="E65" s="30">
        <v>2.7311451908</v>
      </c>
      <c r="F65" s="30">
        <v>3.1673640167000001</v>
      </c>
      <c r="G65" s="30">
        <v>2.3467979862999999</v>
      </c>
      <c r="H65" s="30">
        <v>3.3050717733999999</v>
      </c>
      <c r="I65" s="56">
        <v>3.0882947569999999</v>
      </c>
      <c r="J65" s="58">
        <f>((D65*D63)+(E65*E63)+(F65*F63)+(G65*G63)+(H65*H63)+(I65*I63))/J63</f>
        <v>2.9794927738645103</v>
      </c>
      <c r="K65" s="66">
        <v>2.9495640163000001</v>
      </c>
    </row>
    <row r="66" spans="1:11" ht="12.75" thickBot="1" x14ac:dyDescent="0.25">
      <c r="A66" s="359">
        <v>62</v>
      </c>
      <c r="B66" s="554"/>
      <c r="C66" s="361" t="s">
        <v>174</v>
      </c>
      <c r="D66" s="59">
        <v>2.7455820702999998</v>
      </c>
      <c r="E66" s="25">
        <v>2.5824426849000002</v>
      </c>
      <c r="F66" s="25">
        <v>2.7610497237999998</v>
      </c>
      <c r="G66" s="25">
        <v>2.2721233893999999</v>
      </c>
      <c r="H66" s="25">
        <v>2.8116285297000001</v>
      </c>
      <c r="I66" s="60">
        <v>2.5645232509000002</v>
      </c>
      <c r="J66" s="62">
        <f>((D66*D64)+(E66*E64)+(F66*F64)+(G66*G64)+(H66*H64)+(I66*I64))/J64</f>
        <v>2.6090951812698742</v>
      </c>
      <c r="K66" s="373">
        <v>2.5702372790000001</v>
      </c>
    </row>
    <row r="67" spans="1:11" x14ac:dyDescent="0.2">
      <c r="A67" s="346">
        <v>63</v>
      </c>
      <c r="B67" s="552" t="s">
        <v>23</v>
      </c>
      <c r="C67" s="363" t="s">
        <v>169</v>
      </c>
      <c r="D67" s="113">
        <v>90.202792055700002</v>
      </c>
      <c r="E67" s="27">
        <v>76.049825067499995</v>
      </c>
      <c r="F67" s="27">
        <v>90.088172696900003</v>
      </c>
      <c r="G67" s="27">
        <v>59.521235464999997</v>
      </c>
      <c r="H67" s="27">
        <v>93.186363228000005</v>
      </c>
      <c r="I67" s="46">
        <v>82.605931127399998</v>
      </c>
      <c r="J67" s="68">
        <f>(J69/$J$15)*100</f>
        <v>86.528191734521428</v>
      </c>
      <c r="K67" s="69">
        <v>71.830969748300006</v>
      </c>
    </row>
    <row r="68" spans="1:11" x14ac:dyDescent="0.2">
      <c r="A68" s="346">
        <v>64</v>
      </c>
      <c r="B68" s="553"/>
      <c r="C68" s="376" t="s">
        <v>170</v>
      </c>
      <c r="D68" s="111">
        <v>85.810661295499997</v>
      </c>
      <c r="E68" s="28">
        <v>72.647092966499997</v>
      </c>
      <c r="F68" s="28">
        <v>83.554712207500003</v>
      </c>
      <c r="G68" s="28">
        <v>66.476016236299998</v>
      </c>
      <c r="H68" s="28">
        <v>87.870675249399994</v>
      </c>
      <c r="I68" s="48">
        <v>72.448101980000004</v>
      </c>
      <c r="J68" s="49">
        <f>(J70/$J$16)*100</f>
        <v>78.640465025624565</v>
      </c>
      <c r="K68" s="67">
        <v>68.664822403800002</v>
      </c>
    </row>
    <row r="69" spans="1:11" x14ac:dyDescent="0.2">
      <c r="A69" s="346">
        <v>65</v>
      </c>
      <c r="B69" s="553"/>
      <c r="C69" s="363" t="s">
        <v>171</v>
      </c>
      <c r="D69" s="112">
        <v>18452</v>
      </c>
      <c r="E69" s="21">
        <v>35258</v>
      </c>
      <c r="F69" s="21">
        <v>7054</v>
      </c>
      <c r="G69" s="21">
        <v>7959</v>
      </c>
      <c r="H69" s="21">
        <v>36631</v>
      </c>
      <c r="I69" s="50">
        <v>35449</v>
      </c>
      <c r="J69" s="381">
        <f>SUM(D69:I69)</f>
        <v>140803</v>
      </c>
      <c r="K69" s="382">
        <v>1940753</v>
      </c>
    </row>
    <row r="70" spans="1:11" x14ac:dyDescent="0.2">
      <c r="A70" s="346">
        <v>66</v>
      </c>
      <c r="B70" s="553"/>
      <c r="C70" s="376" t="s">
        <v>172</v>
      </c>
      <c r="D70" s="103">
        <v>16560</v>
      </c>
      <c r="E70" s="29">
        <v>38905</v>
      </c>
      <c r="F70" s="29">
        <v>7624</v>
      </c>
      <c r="G70" s="29">
        <v>9945</v>
      </c>
      <c r="H70" s="29">
        <v>34154</v>
      </c>
      <c r="I70" s="104">
        <v>29994</v>
      </c>
      <c r="J70" s="54">
        <f>SUM(D70:I70)</f>
        <v>137182</v>
      </c>
      <c r="K70" s="395">
        <v>1983450</v>
      </c>
    </row>
    <row r="71" spans="1:11" x14ac:dyDescent="0.2">
      <c r="A71" s="346">
        <v>67</v>
      </c>
      <c r="B71" s="553"/>
      <c r="C71" s="378" t="s">
        <v>173</v>
      </c>
      <c r="D71" s="55">
        <v>2.3238580315999999</v>
      </c>
      <c r="E71" s="30">
        <v>2.1761824002000001</v>
      </c>
      <c r="F71" s="30">
        <v>2.3881201485000001</v>
      </c>
      <c r="G71" s="30">
        <v>2.2504609495999999</v>
      </c>
      <c r="H71" s="30">
        <v>2.4160106544</v>
      </c>
      <c r="I71" s="56">
        <v>2.4222681613999999</v>
      </c>
      <c r="J71" s="58">
        <f>((D71*D69)+(E71*E69)+(F71*F69)+(G71*G69)+(H71*H69)+(I71*I69))/J69</f>
        <v>2.3346999426540282</v>
      </c>
      <c r="K71" s="66">
        <v>2.5337698057</v>
      </c>
    </row>
    <row r="72" spans="1:11" ht="12.75" thickBot="1" x14ac:dyDescent="0.25">
      <c r="A72" s="359">
        <v>68</v>
      </c>
      <c r="B72" s="554"/>
      <c r="C72" s="361" t="s">
        <v>174</v>
      </c>
      <c r="D72" s="59">
        <v>2.0179819519</v>
      </c>
      <c r="E72" s="25">
        <v>1.9068783748</v>
      </c>
      <c r="F72" s="25">
        <v>1.9359576079</v>
      </c>
      <c r="G72" s="25">
        <v>1.6695134572000001</v>
      </c>
      <c r="H72" s="25">
        <v>2.1125819568000002</v>
      </c>
      <c r="I72" s="60">
        <v>2.0347798310999998</v>
      </c>
      <c r="J72" s="62">
        <f>((D72*D70)+(E72*E70)+(F72*F70)+(G72*G70)+(H72*H70)+(I72*I70))/J70</f>
        <v>1.9838772348857883</v>
      </c>
      <c r="K72" s="373">
        <v>2.0763373379000001</v>
      </c>
    </row>
    <row r="73" spans="1:11" x14ac:dyDescent="0.2">
      <c r="A73" s="346">
        <v>69</v>
      </c>
      <c r="B73" s="552" t="s">
        <v>24</v>
      </c>
      <c r="C73" s="363" t="s">
        <v>169</v>
      </c>
      <c r="D73" s="113">
        <v>10.8751582099</v>
      </c>
      <c r="E73" s="27">
        <v>8.0468164189000007</v>
      </c>
      <c r="F73" s="27">
        <v>20.766190331400001</v>
      </c>
      <c r="G73" s="27">
        <v>15.2256610407</v>
      </c>
      <c r="H73" s="27">
        <v>16.065963159599999</v>
      </c>
      <c r="I73" s="46">
        <v>7.8678244083999997</v>
      </c>
      <c r="J73" s="68">
        <f>(J75/$J$15)*100</f>
        <v>11.866031648486711</v>
      </c>
      <c r="K73" s="69">
        <v>13.5854285735</v>
      </c>
    </row>
    <row r="74" spans="1:11" x14ac:dyDescent="0.2">
      <c r="A74" s="346">
        <v>70</v>
      </c>
      <c r="B74" s="553"/>
      <c r="C74" s="376" t="s">
        <v>170</v>
      </c>
      <c r="D74" s="111">
        <v>6.9720436116000002</v>
      </c>
      <c r="E74" s="28">
        <v>7.2989694270000003</v>
      </c>
      <c r="F74" s="28">
        <v>11.3598987982</v>
      </c>
      <c r="G74" s="28">
        <v>5.8287213247</v>
      </c>
      <c r="H74" s="28">
        <v>11.2142292789</v>
      </c>
      <c r="I74" s="48">
        <v>7.1758410155999997</v>
      </c>
      <c r="J74" s="49">
        <f>(J76/$J$16)*100</f>
        <v>8.3082055926898342</v>
      </c>
      <c r="K74" s="67">
        <v>9.5584811587999994</v>
      </c>
    </row>
    <row r="75" spans="1:11" x14ac:dyDescent="0.2">
      <c r="A75" s="346">
        <v>71</v>
      </c>
      <c r="B75" s="553"/>
      <c r="C75" s="363" t="s">
        <v>171</v>
      </c>
      <c r="D75" s="112">
        <v>2225</v>
      </c>
      <c r="E75" s="21">
        <v>3731</v>
      </c>
      <c r="F75" s="21">
        <v>1626</v>
      </c>
      <c r="G75" s="21">
        <v>2036</v>
      </c>
      <c r="H75" s="21">
        <v>6315</v>
      </c>
      <c r="I75" s="50">
        <v>3376</v>
      </c>
      <c r="J75" s="381">
        <f>SUM(D75:I75)</f>
        <v>19309</v>
      </c>
      <c r="K75" s="382">
        <v>367056</v>
      </c>
    </row>
    <row r="76" spans="1:11" x14ac:dyDescent="0.2">
      <c r="A76" s="346">
        <v>72</v>
      </c>
      <c r="B76" s="553"/>
      <c r="C76" s="376" t="s">
        <v>172</v>
      </c>
      <c r="D76" s="103">
        <v>1345</v>
      </c>
      <c r="E76" s="29">
        <v>3909</v>
      </c>
      <c r="F76" s="29">
        <v>1037</v>
      </c>
      <c r="G76" s="29">
        <v>872</v>
      </c>
      <c r="H76" s="29">
        <v>4359</v>
      </c>
      <c r="I76" s="104">
        <v>2971</v>
      </c>
      <c r="J76" s="54">
        <f>SUM(D76:I76)</f>
        <v>14493</v>
      </c>
      <c r="K76" s="395">
        <v>276106</v>
      </c>
    </row>
    <row r="77" spans="1:11" x14ac:dyDescent="0.2">
      <c r="A77" s="346">
        <v>73</v>
      </c>
      <c r="B77" s="553"/>
      <c r="C77" s="378" t="s">
        <v>173</v>
      </c>
      <c r="D77" s="55">
        <v>3.8282570159999998</v>
      </c>
      <c r="E77" s="30">
        <v>3.4022005126999999</v>
      </c>
      <c r="F77" s="30">
        <v>3.7598828697000002</v>
      </c>
      <c r="G77" s="30">
        <v>3.2935564823000001</v>
      </c>
      <c r="H77" s="30">
        <v>3.8318077266000001</v>
      </c>
      <c r="I77" s="56">
        <v>3.6736055626000002</v>
      </c>
      <c r="J77" s="58">
        <f>((D77*D75)+(E77*E75)+(F77*F75)+(G77*G75)+(H77*H75)+(I77*I75))/J75</f>
        <v>3.6579155155831637</v>
      </c>
      <c r="K77" s="66">
        <v>3.7491748021000002</v>
      </c>
    </row>
    <row r="78" spans="1:11" ht="12.75" thickBot="1" x14ac:dyDescent="0.25">
      <c r="A78" s="359">
        <v>74</v>
      </c>
      <c r="B78" s="554"/>
      <c r="C78" s="361" t="s">
        <v>174</v>
      </c>
      <c r="D78" s="59">
        <v>3.5440454533999999</v>
      </c>
      <c r="E78" s="25">
        <v>3.1439834739000001</v>
      </c>
      <c r="F78" s="25">
        <v>3.1625835189</v>
      </c>
      <c r="G78" s="25">
        <v>2.5169160255</v>
      </c>
      <c r="H78" s="25">
        <v>3.4027658112000001</v>
      </c>
      <c r="I78" s="60">
        <v>3.0911872954000001</v>
      </c>
      <c r="J78" s="62">
        <f>((D78*D76)+(E78*E76)+(F78*F76)+(G78*G76)+(H78*H76)+(I78*I76))/J76</f>
        <v>3.2117226277021733</v>
      </c>
      <c r="K78" s="373">
        <v>3.2875243367999998</v>
      </c>
    </row>
    <row r="79" spans="1:11" x14ac:dyDescent="0.2">
      <c r="A79" s="346">
        <v>75</v>
      </c>
      <c r="B79" s="552" t="s">
        <v>25</v>
      </c>
      <c r="C79" s="363" t="s">
        <v>169</v>
      </c>
      <c r="D79" s="113">
        <v>41.231758998899998</v>
      </c>
      <c r="E79" s="27">
        <v>27.678270510200001</v>
      </c>
      <c r="F79" s="27">
        <v>40.255396777100003</v>
      </c>
      <c r="G79" s="27">
        <v>25.835075124700001</v>
      </c>
      <c r="H79" s="27">
        <v>50.339426675600002</v>
      </c>
      <c r="I79" s="46">
        <v>47.416215129000001</v>
      </c>
      <c r="J79" s="68">
        <f>(J81/$J$15)*100</f>
        <v>41.793209402365953</v>
      </c>
      <c r="K79" s="69">
        <v>31.684010425299999</v>
      </c>
    </row>
    <row r="80" spans="1:11" x14ac:dyDescent="0.2">
      <c r="A80" s="346">
        <v>76</v>
      </c>
      <c r="B80" s="553"/>
      <c r="C80" s="376" t="s">
        <v>170</v>
      </c>
      <c r="D80" s="111">
        <v>34.839911748699997</v>
      </c>
      <c r="E80" s="28">
        <v>24.245513587800001</v>
      </c>
      <c r="F80" s="28">
        <v>29.057558507300001</v>
      </c>
      <c r="G80" s="28">
        <v>13.5742256895</v>
      </c>
      <c r="H80" s="28">
        <v>42.068623487300002</v>
      </c>
      <c r="I80" s="48">
        <v>33.158387409200003</v>
      </c>
      <c r="J80" s="49">
        <f>(J82/$J$16)*100</f>
        <v>31.22527831600188</v>
      </c>
      <c r="K80" s="67">
        <v>24.292866052499999</v>
      </c>
    </row>
    <row r="81" spans="1:11" x14ac:dyDescent="0.2">
      <c r="A81" s="346">
        <v>77</v>
      </c>
      <c r="B81" s="553"/>
      <c r="C81" s="363" t="s">
        <v>171</v>
      </c>
      <c r="D81" s="112">
        <v>8434</v>
      </c>
      <c r="E81" s="21">
        <v>12832</v>
      </c>
      <c r="F81" s="21">
        <v>3152</v>
      </c>
      <c r="G81" s="21">
        <v>3454</v>
      </c>
      <c r="H81" s="21">
        <v>19788</v>
      </c>
      <c r="I81" s="50">
        <v>20348</v>
      </c>
      <c r="J81" s="381">
        <f>SUM(D81:I81)</f>
        <v>68008</v>
      </c>
      <c r="K81" s="382">
        <v>856049</v>
      </c>
    </row>
    <row r="82" spans="1:11" x14ac:dyDescent="0.2">
      <c r="A82" s="346">
        <v>78</v>
      </c>
      <c r="B82" s="553"/>
      <c r="C82" s="376" t="s">
        <v>172</v>
      </c>
      <c r="D82" s="103">
        <v>6723</v>
      </c>
      <c r="E82" s="29">
        <v>12984</v>
      </c>
      <c r="F82" s="29">
        <v>2652</v>
      </c>
      <c r="G82" s="29">
        <v>2031</v>
      </c>
      <c r="H82" s="29">
        <v>16352</v>
      </c>
      <c r="I82" s="104">
        <v>13728</v>
      </c>
      <c r="J82" s="54">
        <f>SUM(D82:I82)</f>
        <v>54470</v>
      </c>
      <c r="K82" s="395">
        <v>701723</v>
      </c>
    </row>
    <row r="83" spans="1:11" x14ac:dyDescent="0.2">
      <c r="A83" s="346">
        <v>79</v>
      </c>
      <c r="B83" s="553"/>
      <c r="C83" s="378" t="s">
        <v>173</v>
      </c>
      <c r="D83" s="55">
        <v>3.1427106755000001</v>
      </c>
      <c r="E83" s="30">
        <v>2.8994886193</v>
      </c>
      <c r="F83" s="30">
        <v>3.2885196374999999</v>
      </c>
      <c r="G83" s="30">
        <v>2.6693476832999998</v>
      </c>
      <c r="H83" s="30">
        <v>3.0669735790999999</v>
      </c>
      <c r="I83" s="56">
        <v>2.8835779722999999</v>
      </c>
      <c r="J83" s="58">
        <f>((D83*D81)+(E83*E81)+(F83*F81)+(G83*G81)+(H83*H81)+(I83*I81))/J81</f>
        <v>2.9799658622387661</v>
      </c>
      <c r="K83" s="66">
        <v>3.2305876473000001</v>
      </c>
    </row>
    <row r="84" spans="1:11" ht="12.75" thickBot="1" x14ac:dyDescent="0.25">
      <c r="A84" s="359">
        <v>80</v>
      </c>
      <c r="B84" s="554"/>
      <c r="C84" s="361" t="s">
        <v>174</v>
      </c>
      <c r="D84" s="59">
        <v>2.8137145182999999</v>
      </c>
      <c r="E84" s="25">
        <v>2.6528493741000001</v>
      </c>
      <c r="F84" s="25">
        <v>2.8297779713</v>
      </c>
      <c r="G84" s="25">
        <v>2.4736061813000001</v>
      </c>
      <c r="H84" s="25">
        <v>2.8017166532000002</v>
      </c>
      <c r="I84" s="60">
        <v>2.5849208091999998</v>
      </c>
      <c r="J84" s="62">
        <f>((D84*D82)+(E84*E82)+(F84*F82)+(G84*G82)+(H84*H82)+(I84*I82))/J82</f>
        <v>2.7022053955530967</v>
      </c>
      <c r="K84" s="373">
        <v>2.8827261402</v>
      </c>
    </row>
    <row r="85" spans="1:11" x14ac:dyDescent="0.2">
      <c r="A85" s="346">
        <v>81</v>
      </c>
      <c r="B85" s="552" t="s">
        <v>26</v>
      </c>
      <c r="C85" s="363" t="s">
        <v>169</v>
      </c>
      <c r="D85" s="113">
        <v>26.1088282867</v>
      </c>
      <c r="E85" s="27">
        <v>22.983155524600001</v>
      </c>
      <c r="F85" s="27">
        <v>26.391000303999999</v>
      </c>
      <c r="G85" s="27">
        <v>13.303504116599999</v>
      </c>
      <c r="H85" s="27">
        <v>27.075237008599998</v>
      </c>
      <c r="I85" s="46">
        <v>30.989026797899999</v>
      </c>
      <c r="J85" s="68">
        <f>(J87/$J$15)*100</f>
        <v>26.905515440159778</v>
      </c>
      <c r="K85" s="69">
        <v>29.0034628266</v>
      </c>
    </row>
    <row r="86" spans="1:11" x14ac:dyDescent="0.2">
      <c r="A86" s="346">
        <v>82</v>
      </c>
      <c r="B86" s="553"/>
      <c r="C86" s="376" t="s">
        <v>170</v>
      </c>
      <c r="D86" s="111">
        <v>19.4144130882</v>
      </c>
      <c r="E86" s="28">
        <v>17.558222108799999</v>
      </c>
      <c r="F86" s="28">
        <v>21.3662239089</v>
      </c>
      <c r="G86" s="28">
        <v>9.9038242078999996</v>
      </c>
      <c r="H86" s="28">
        <v>23.442026801299999</v>
      </c>
      <c r="I86" s="48">
        <v>15.1973426079</v>
      </c>
      <c r="J86" s="49">
        <f>(J88/$J$16)*100</f>
        <v>18.336180506987994</v>
      </c>
      <c r="K86" s="67">
        <v>21.397135010500001</v>
      </c>
    </row>
    <row r="87" spans="1:11" x14ac:dyDescent="0.2">
      <c r="A87" s="346">
        <v>83</v>
      </c>
      <c r="B87" s="553"/>
      <c r="C87" s="363" t="s">
        <v>171</v>
      </c>
      <c r="D87" s="112">
        <v>5341</v>
      </c>
      <c r="E87" s="21">
        <v>10655</v>
      </c>
      <c r="F87" s="21">
        <v>2066</v>
      </c>
      <c r="G87" s="21">
        <v>1779</v>
      </c>
      <c r="H87" s="21">
        <v>10643</v>
      </c>
      <c r="I87" s="50">
        <v>13298</v>
      </c>
      <c r="J87" s="381">
        <f>SUM(D87:I87)</f>
        <v>43782</v>
      </c>
      <c r="K87" s="382">
        <v>783625</v>
      </c>
    </row>
    <row r="88" spans="1:11" x14ac:dyDescent="0.2">
      <c r="A88" s="346">
        <v>84</v>
      </c>
      <c r="B88" s="553"/>
      <c r="C88" s="376" t="s">
        <v>172</v>
      </c>
      <c r="D88" s="103">
        <v>3747</v>
      </c>
      <c r="E88" s="29">
        <v>9403</v>
      </c>
      <c r="F88" s="29">
        <v>1950</v>
      </c>
      <c r="G88" s="29">
        <v>1482</v>
      </c>
      <c r="H88" s="29">
        <v>9112</v>
      </c>
      <c r="I88" s="104">
        <v>6292</v>
      </c>
      <c r="J88" s="54">
        <f>SUM(D88:I88)</f>
        <v>31986</v>
      </c>
      <c r="K88" s="395">
        <v>618077</v>
      </c>
    </row>
    <row r="89" spans="1:11" x14ac:dyDescent="0.2">
      <c r="A89" s="346">
        <v>85</v>
      </c>
      <c r="B89" s="553"/>
      <c r="C89" s="378" t="s">
        <v>173</v>
      </c>
      <c r="D89" s="55">
        <v>3.4155875015000001</v>
      </c>
      <c r="E89" s="30">
        <v>2.9883563318999999</v>
      </c>
      <c r="F89" s="30">
        <v>3.6624423962999999</v>
      </c>
      <c r="G89" s="30">
        <v>3.3084354822000002</v>
      </c>
      <c r="H89" s="30">
        <v>3.4090525416999999</v>
      </c>
      <c r="I89" s="56">
        <v>3.2078109053000001</v>
      </c>
      <c r="J89" s="58">
        <f>((D89*D87)+(E89*E87)+(F89*F87)+(G89*G87)+(H89*H87)+(I89*I87))/J87</f>
        <v>3.2542121852699304</v>
      </c>
      <c r="K89" s="66">
        <v>3.3077561025</v>
      </c>
    </row>
    <row r="90" spans="1:11" ht="12.75" thickBot="1" x14ac:dyDescent="0.25">
      <c r="A90" s="359">
        <v>86</v>
      </c>
      <c r="B90" s="554"/>
      <c r="C90" s="361" t="s">
        <v>174</v>
      </c>
      <c r="D90" s="59">
        <v>3.0159529341</v>
      </c>
      <c r="E90" s="25">
        <v>2.7380243127999999</v>
      </c>
      <c r="F90" s="25">
        <v>2.9188869152999999</v>
      </c>
      <c r="G90" s="25">
        <v>2.3384635027999998</v>
      </c>
      <c r="H90" s="25">
        <v>3.0151127660000001</v>
      </c>
      <c r="I90" s="60">
        <v>2.8416780493</v>
      </c>
      <c r="J90" s="62">
        <f>((D90*D88)+(E90*E88)+(F90*F88)+(G90*G88)+(H90*H88)+(I90*I88))/J88</f>
        <v>2.8624209486432597</v>
      </c>
      <c r="K90" s="373">
        <v>2.7546564317</v>
      </c>
    </row>
    <row r="91" spans="1:11" x14ac:dyDescent="0.2">
      <c r="A91" s="346">
        <v>87</v>
      </c>
      <c r="B91" s="552" t="s">
        <v>27</v>
      </c>
      <c r="C91" s="363" t="s">
        <v>169</v>
      </c>
      <c r="D91" s="113">
        <v>95.9915874637</v>
      </c>
      <c r="E91" s="27">
        <v>86.326624692799996</v>
      </c>
      <c r="F91" s="27">
        <v>96.959562176999995</v>
      </c>
      <c r="G91" s="27">
        <v>73.612180634300003</v>
      </c>
      <c r="H91" s="27">
        <v>97.6791769278</v>
      </c>
      <c r="I91" s="46">
        <v>93.687664386099996</v>
      </c>
      <c r="J91" s="68">
        <f>(J93/$J$15)*100</f>
        <v>95.679827930557693</v>
      </c>
      <c r="K91" s="69">
        <v>82.129263205499996</v>
      </c>
    </row>
    <row r="92" spans="1:11" x14ac:dyDescent="0.2">
      <c r="A92" s="346">
        <v>88</v>
      </c>
      <c r="B92" s="553"/>
      <c r="C92" s="376" t="s">
        <v>170</v>
      </c>
      <c r="D92" s="111">
        <v>94.021744712300006</v>
      </c>
      <c r="E92" s="28">
        <v>85.284317032499999</v>
      </c>
      <c r="F92" s="28">
        <v>93.510436432600002</v>
      </c>
      <c r="G92" s="28">
        <v>75.861268033000002</v>
      </c>
      <c r="H92" s="28">
        <v>96.3585378768</v>
      </c>
      <c r="I92" s="48">
        <v>87.619643422199999</v>
      </c>
      <c r="J92" s="49">
        <f>(J94/$J$16)*100</f>
        <v>90.246614920718642</v>
      </c>
      <c r="K92" s="67">
        <v>80.0573080984</v>
      </c>
    </row>
    <row r="93" spans="1:11" x14ac:dyDescent="0.2">
      <c r="A93" s="346">
        <v>89</v>
      </c>
      <c r="B93" s="553"/>
      <c r="C93" s="363" t="s">
        <v>171</v>
      </c>
      <c r="D93" s="112">
        <v>19636</v>
      </c>
      <c r="E93" s="21">
        <v>40023</v>
      </c>
      <c r="F93" s="21">
        <v>7592</v>
      </c>
      <c r="G93" s="21">
        <v>9843</v>
      </c>
      <c r="H93" s="21">
        <v>38397</v>
      </c>
      <c r="I93" s="50">
        <v>40204</v>
      </c>
      <c r="J93" s="381">
        <f>SUM(D93:I93)</f>
        <v>155695</v>
      </c>
      <c r="K93" s="382">
        <v>2218996</v>
      </c>
    </row>
    <row r="94" spans="1:11" x14ac:dyDescent="0.2">
      <c r="A94" s="346">
        <v>90</v>
      </c>
      <c r="B94" s="553"/>
      <c r="C94" s="376" t="s">
        <v>172</v>
      </c>
      <c r="D94" s="103">
        <v>18144</v>
      </c>
      <c r="E94" s="29">
        <v>45673</v>
      </c>
      <c r="F94" s="29">
        <v>8533</v>
      </c>
      <c r="G94" s="29">
        <v>11349</v>
      </c>
      <c r="H94" s="29">
        <v>37454</v>
      </c>
      <c r="I94" s="104">
        <v>36275</v>
      </c>
      <c r="J94" s="54">
        <f>SUM(D94:I94)</f>
        <v>157428</v>
      </c>
      <c r="K94" s="395">
        <v>2312533</v>
      </c>
    </row>
    <row r="95" spans="1:11" x14ac:dyDescent="0.2">
      <c r="A95" s="346">
        <v>91</v>
      </c>
      <c r="B95" s="553"/>
      <c r="C95" s="378" t="s">
        <v>173</v>
      </c>
      <c r="D95" s="55">
        <v>2.2915760055000001</v>
      </c>
      <c r="E95" s="30">
        <v>2.0956684834999999</v>
      </c>
      <c r="F95" s="30">
        <v>2.3621825024000001</v>
      </c>
      <c r="G95" s="30">
        <v>2.0988476968000001</v>
      </c>
      <c r="H95" s="30">
        <v>2.3943590511999999</v>
      </c>
      <c r="I95" s="56">
        <v>2.3548696842000001</v>
      </c>
      <c r="J95" s="58">
        <f>((D95*D93)+(E95*E93)+(F95*F93)+(G95*G93)+(H95*H93)+(I95*I93))/J93</f>
        <v>2.2741665363013897</v>
      </c>
      <c r="K95" s="66">
        <v>2.4263604562999999</v>
      </c>
    </row>
    <row r="96" spans="1:11" ht="12.75" thickBot="1" x14ac:dyDescent="0.25">
      <c r="A96" s="359">
        <v>92</v>
      </c>
      <c r="B96" s="554"/>
      <c r="C96" s="361" t="s">
        <v>174</v>
      </c>
      <c r="D96" s="59">
        <v>1.9921423178</v>
      </c>
      <c r="E96" s="25">
        <v>1.8447960544999999</v>
      </c>
      <c r="F96" s="25">
        <v>1.9077380952</v>
      </c>
      <c r="G96" s="25">
        <v>1.6191843453999999</v>
      </c>
      <c r="H96" s="25">
        <v>2.0807361970999998</v>
      </c>
      <c r="I96" s="60">
        <v>1.9533627432</v>
      </c>
      <c r="J96" s="62">
        <f>((D96*D94)+(E96*E94)+(F96*F94)+(G96*G94)+(H96*H94)+(I96*I94))/J94</f>
        <v>1.9300745721815136</v>
      </c>
      <c r="K96" s="373">
        <v>1.9942859194</v>
      </c>
    </row>
    <row r="97" spans="1:11" x14ac:dyDescent="0.2">
      <c r="A97" s="346">
        <v>93</v>
      </c>
      <c r="B97" s="552" t="s">
        <v>28</v>
      </c>
      <c r="C97" s="363" t="s">
        <v>169</v>
      </c>
      <c r="D97" s="113">
        <v>36.065560336300003</v>
      </c>
      <c r="E97" s="27">
        <v>25.5979712227</v>
      </c>
      <c r="F97" s="27">
        <v>38.552751596199997</v>
      </c>
      <c r="G97" s="27">
        <v>19.319213529700001</v>
      </c>
      <c r="H97" s="27">
        <v>40.503162849699997</v>
      </c>
      <c r="I97" s="46">
        <v>38.821117801200003</v>
      </c>
      <c r="J97" s="68">
        <f>(J99/$J$15)*100</f>
        <v>35.29144261791366</v>
      </c>
      <c r="K97" s="69">
        <v>34.715541573499998</v>
      </c>
    </row>
    <row r="98" spans="1:11" x14ac:dyDescent="0.2">
      <c r="A98" s="346">
        <v>94</v>
      </c>
      <c r="B98" s="553"/>
      <c r="C98" s="376" t="s">
        <v>170</v>
      </c>
      <c r="D98" s="111">
        <v>25.041583139899998</v>
      </c>
      <c r="E98" s="28">
        <v>17.1787162018</v>
      </c>
      <c r="F98" s="28">
        <v>22.3149905123</v>
      </c>
      <c r="G98" s="28">
        <v>9.2591324610000001</v>
      </c>
      <c r="H98" s="28">
        <v>29.898219320599999</v>
      </c>
      <c r="I98" s="48">
        <v>21.0604656563</v>
      </c>
      <c r="J98" s="49">
        <f>(J100/$J$16)*100</f>
        <v>21.665653913621718</v>
      </c>
      <c r="K98" s="67">
        <v>21.336794297899999</v>
      </c>
    </row>
    <row r="99" spans="1:11" x14ac:dyDescent="0.2">
      <c r="A99" s="346">
        <v>95</v>
      </c>
      <c r="B99" s="553"/>
      <c r="C99" s="363" t="s">
        <v>171</v>
      </c>
      <c r="D99" s="112">
        <v>7378</v>
      </c>
      <c r="E99" s="21">
        <v>11868</v>
      </c>
      <c r="F99" s="21">
        <v>3019</v>
      </c>
      <c r="G99" s="21">
        <v>2583</v>
      </c>
      <c r="H99" s="21">
        <v>15921</v>
      </c>
      <c r="I99" s="50">
        <v>16659</v>
      </c>
      <c r="J99" s="381">
        <f>SUM(D99:I99)</f>
        <v>57428</v>
      </c>
      <c r="K99" s="382">
        <v>937956</v>
      </c>
    </row>
    <row r="100" spans="1:11" x14ac:dyDescent="0.2">
      <c r="A100" s="346">
        <v>96</v>
      </c>
      <c r="B100" s="553"/>
      <c r="C100" s="376" t="s">
        <v>172</v>
      </c>
      <c r="D100" s="103">
        <v>4833</v>
      </c>
      <c r="E100" s="29">
        <v>9200</v>
      </c>
      <c r="F100" s="29">
        <v>2036</v>
      </c>
      <c r="G100" s="29">
        <v>1385</v>
      </c>
      <c r="H100" s="29">
        <v>11621</v>
      </c>
      <c r="I100" s="104">
        <v>8719</v>
      </c>
      <c r="J100" s="54">
        <f>SUM(D100:I100)</f>
        <v>37794</v>
      </c>
      <c r="K100" s="395">
        <v>616334</v>
      </c>
    </row>
    <row r="101" spans="1:11" x14ac:dyDescent="0.2">
      <c r="A101" s="346">
        <v>97</v>
      </c>
      <c r="B101" s="553"/>
      <c r="C101" s="378" t="s">
        <v>173</v>
      </c>
      <c r="D101" s="55">
        <v>3.5554468567000002</v>
      </c>
      <c r="E101" s="30">
        <v>3.4160335259000001</v>
      </c>
      <c r="F101" s="30">
        <v>3.6482649841999999</v>
      </c>
      <c r="G101" s="30">
        <v>3.5146983890999999</v>
      </c>
      <c r="H101" s="30">
        <v>3.533206555</v>
      </c>
      <c r="I101" s="56">
        <v>3.4200861872999999</v>
      </c>
      <c r="J101" s="58">
        <f>((D101*D99)+(E101*E99)+(F101*F99)+(G101*G99)+(H101*H99)+(I101*I99))/J99</f>
        <v>3.4842506804493385</v>
      </c>
      <c r="K101" s="66">
        <v>3.5688473790000002</v>
      </c>
    </row>
    <row r="102" spans="1:11" ht="12.75" thickBot="1" x14ac:dyDescent="0.25">
      <c r="A102" s="359">
        <v>98</v>
      </c>
      <c r="B102" s="554"/>
      <c r="C102" s="361" t="s">
        <v>174</v>
      </c>
      <c r="D102" s="59">
        <v>3.3590245501</v>
      </c>
      <c r="E102" s="25">
        <v>3.3635082587</v>
      </c>
      <c r="F102" s="25">
        <v>3.3792517006999998</v>
      </c>
      <c r="G102" s="25">
        <v>3.2022414120999998</v>
      </c>
      <c r="H102" s="25">
        <v>3.3415373920999998</v>
      </c>
      <c r="I102" s="60">
        <v>3.3203678737</v>
      </c>
      <c r="J102" s="62">
        <f>((D102*D100)+(E102*E100)+(F102*F100)+(G102*G100)+(H102*H100)+(I102*I100))/J100</f>
        <v>3.3411651577880459</v>
      </c>
      <c r="K102" s="373">
        <v>3.3822896414999999</v>
      </c>
    </row>
    <row r="103" spans="1:11" x14ac:dyDescent="0.2">
      <c r="A103" s="346">
        <v>99</v>
      </c>
      <c r="B103" s="552" t="s">
        <v>29</v>
      </c>
      <c r="C103" s="363" t="s">
        <v>169</v>
      </c>
      <c r="D103" s="113">
        <v>58.038351778100001</v>
      </c>
      <c r="E103" s="27">
        <v>57.4351050219</v>
      </c>
      <c r="F103" s="27">
        <v>55.325630890799999</v>
      </c>
      <c r="G103" s="27">
        <v>62.208402001899998</v>
      </c>
      <c r="H103" s="27">
        <v>63.967645254399997</v>
      </c>
      <c r="I103" s="46">
        <v>62.112976899000003</v>
      </c>
      <c r="J103" s="68">
        <f>(J105/$J$15)*100</f>
        <v>63.266246735289599</v>
      </c>
      <c r="K103" s="69">
        <v>58.841025144200003</v>
      </c>
    </row>
    <row r="104" spans="1:11" x14ac:dyDescent="0.2">
      <c r="A104" s="346">
        <v>100</v>
      </c>
      <c r="B104" s="553"/>
      <c r="C104" s="376" t="s">
        <v>170</v>
      </c>
      <c r="D104" s="111">
        <v>53.986474078100002</v>
      </c>
      <c r="E104" s="28">
        <v>41.278390344400002</v>
      </c>
      <c r="F104" s="28">
        <v>53.737507906399998</v>
      </c>
      <c r="G104" s="28">
        <v>51.146506202300003</v>
      </c>
      <c r="H104" s="28">
        <v>65.073706337100006</v>
      </c>
      <c r="I104" s="48">
        <v>56.882228563699996</v>
      </c>
      <c r="J104" s="49">
        <f>(J106/$J$16)*100</f>
        <v>53.841964664473011</v>
      </c>
      <c r="K104" s="67">
        <v>54.341744453499999</v>
      </c>
    </row>
    <row r="105" spans="1:11" x14ac:dyDescent="0.2">
      <c r="A105" s="346">
        <v>101</v>
      </c>
      <c r="B105" s="553"/>
      <c r="C105" s="363" t="s">
        <v>171</v>
      </c>
      <c r="D105" s="112">
        <v>11872</v>
      </c>
      <c r="E105" s="21">
        <v>26628</v>
      </c>
      <c r="F105" s="21">
        <v>4332</v>
      </c>
      <c r="G105" s="21">
        <v>8318</v>
      </c>
      <c r="H105" s="21">
        <v>25145</v>
      </c>
      <c r="I105" s="50">
        <v>26655</v>
      </c>
      <c r="J105" s="381">
        <f>SUM(D105:I105)</f>
        <v>102950</v>
      </c>
      <c r="K105" s="382">
        <v>1589786</v>
      </c>
    </row>
    <row r="106" spans="1:11" x14ac:dyDescent="0.2">
      <c r="A106" s="346">
        <v>102</v>
      </c>
      <c r="B106" s="553"/>
      <c r="C106" s="376" t="s">
        <v>172</v>
      </c>
      <c r="D106" s="103">
        <v>10418</v>
      </c>
      <c r="E106" s="29">
        <v>22106</v>
      </c>
      <c r="F106" s="29">
        <v>4904</v>
      </c>
      <c r="G106" s="29">
        <v>7652</v>
      </c>
      <c r="H106" s="29">
        <v>25293</v>
      </c>
      <c r="I106" s="104">
        <v>23550</v>
      </c>
      <c r="J106" s="54">
        <f>SUM(D106:I106)</f>
        <v>93923</v>
      </c>
      <c r="K106" s="395">
        <v>1569714</v>
      </c>
    </row>
    <row r="107" spans="1:11" x14ac:dyDescent="0.2">
      <c r="A107" s="346">
        <v>103</v>
      </c>
      <c r="B107" s="553"/>
      <c r="C107" s="378" t="s">
        <v>173</v>
      </c>
      <c r="D107" s="55">
        <v>2.4159241752999998</v>
      </c>
      <c r="E107" s="30">
        <v>2.0439332062000002</v>
      </c>
      <c r="F107" s="30">
        <v>2.5564201806</v>
      </c>
      <c r="G107" s="30">
        <v>1.9000248208999999</v>
      </c>
      <c r="H107" s="30">
        <v>2.5093468191000001</v>
      </c>
      <c r="I107" s="56">
        <v>2.4225805477</v>
      </c>
      <c r="J107" s="58">
        <f>((D107*D105)+(E107*E105)+(F107*F105)+(G107*G105)+(H107*H105)+(I107*I105))/J105</f>
        <v>2.3084792051643865</v>
      </c>
      <c r="K107" s="66">
        <v>2.3995218742</v>
      </c>
    </row>
    <row r="108" spans="1:11" ht="12.75" thickBot="1" x14ac:dyDescent="0.25">
      <c r="A108" s="359">
        <v>104</v>
      </c>
      <c r="B108" s="554"/>
      <c r="C108" s="361" t="s">
        <v>174</v>
      </c>
      <c r="D108" s="59">
        <v>2.1575421807000001</v>
      </c>
      <c r="E108" s="25">
        <v>1.8770957099000001</v>
      </c>
      <c r="F108" s="25">
        <v>2.0734295055</v>
      </c>
      <c r="G108" s="25">
        <v>1.4388834521</v>
      </c>
      <c r="H108" s="25">
        <v>2.1711465522000002</v>
      </c>
      <c r="I108" s="60">
        <v>1.9500076208999999</v>
      </c>
      <c r="J108" s="62">
        <f>((D108*D106)+(E108*E106)+(F108*F106)+(G108*G106)+(H108*H106)+(I108*I106))/J106</f>
        <v>1.9802207754119097</v>
      </c>
      <c r="K108" s="373">
        <v>1.980254661</v>
      </c>
    </row>
    <row r="109" spans="1:11" x14ac:dyDescent="0.2">
      <c r="A109" s="346">
        <v>105</v>
      </c>
      <c r="B109" s="552" t="s">
        <v>30</v>
      </c>
      <c r="C109" s="363" t="s">
        <v>169</v>
      </c>
      <c r="D109" s="113">
        <v>21.719451377399999</v>
      </c>
      <c r="E109" s="27">
        <v>19.735674152600001</v>
      </c>
      <c r="F109" s="27">
        <v>20.2924901186</v>
      </c>
      <c r="G109" s="27">
        <v>23.3653700361</v>
      </c>
      <c r="H109" s="27">
        <v>25.827229262900001</v>
      </c>
      <c r="I109" s="46">
        <v>23.1818779432</v>
      </c>
      <c r="J109" s="68">
        <f>(J111/$J$15)*100</f>
        <v>23.601782147795362</v>
      </c>
      <c r="K109" s="69">
        <v>23.753884398899999</v>
      </c>
    </row>
    <row r="110" spans="1:11" x14ac:dyDescent="0.2">
      <c r="A110" s="346">
        <v>106</v>
      </c>
      <c r="B110" s="553"/>
      <c r="C110" s="376" t="s">
        <v>170</v>
      </c>
      <c r="D110" s="111">
        <v>20.5946183963</v>
      </c>
      <c r="E110" s="28">
        <v>10.3284382331</v>
      </c>
      <c r="F110" s="28">
        <v>19.861986084800002</v>
      </c>
      <c r="G110" s="28">
        <v>14.9761323018</v>
      </c>
      <c r="H110" s="28">
        <v>24.731783779899999</v>
      </c>
      <c r="I110" s="48">
        <v>20.595340913000001</v>
      </c>
      <c r="J110" s="49">
        <f>(J112/$J$16)*100</f>
        <v>18.170509395673058</v>
      </c>
      <c r="K110" s="67">
        <v>21.540630279399998</v>
      </c>
    </row>
    <row r="111" spans="1:11" x14ac:dyDescent="0.2">
      <c r="A111" s="346">
        <v>107</v>
      </c>
      <c r="B111" s="553"/>
      <c r="C111" s="363" t="s">
        <v>171</v>
      </c>
      <c r="D111" s="112">
        <v>4443</v>
      </c>
      <c r="E111" s="21">
        <v>9150</v>
      </c>
      <c r="F111" s="21">
        <v>1589</v>
      </c>
      <c r="G111" s="21">
        <v>3124</v>
      </c>
      <c r="H111" s="21">
        <v>10152</v>
      </c>
      <c r="I111" s="50">
        <v>9948</v>
      </c>
      <c r="J111" s="381">
        <f>SUM(D111:I111)</f>
        <v>38406</v>
      </c>
      <c r="K111" s="382">
        <v>641790</v>
      </c>
    </row>
    <row r="112" spans="1:11" x14ac:dyDescent="0.2">
      <c r="A112" s="346">
        <v>108</v>
      </c>
      <c r="B112" s="553"/>
      <c r="C112" s="376" t="s">
        <v>172</v>
      </c>
      <c r="D112" s="103">
        <v>3974</v>
      </c>
      <c r="E112" s="29">
        <v>5531</v>
      </c>
      <c r="F112" s="29">
        <v>1812</v>
      </c>
      <c r="G112" s="29">
        <v>2240</v>
      </c>
      <c r="H112" s="29">
        <v>9613</v>
      </c>
      <c r="I112" s="104">
        <v>8527</v>
      </c>
      <c r="J112" s="54">
        <f>SUM(D112:I112)</f>
        <v>31697</v>
      </c>
      <c r="K112" s="395">
        <v>622222</v>
      </c>
    </row>
    <row r="113" spans="1:11" x14ac:dyDescent="0.2">
      <c r="A113" s="346">
        <v>109</v>
      </c>
      <c r="B113" s="553"/>
      <c r="C113" s="378" t="s">
        <v>173</v>
      </c>
      <c r="D113" s="55">
        <v>2.6818418463999998</v>
      </c>
      <c r="E113" s="30">
        <v>2.2757496282999998</v>
      </c>
      <c r="F113" s="30">
        <v>2.8773118898000001</v>
      </c>
      <c r="G113" s="30">
        <v>2.3208286803</v>
      </c>
      <c r="H113" s="30">
        <v>2.7811960821000001</v>
      </c>
      <c r="I113" s="56">
        <v>2.6265701019000001</v>
      </c>
      <c r="J113" s="58">
        <f>((D113*D111)+(E113*E111)+(F113*F111)+(G113*G111)+(H113*H111)+(I113*I111))/J111</f>
        <v>2.575760865797792</v>
      </c>
      <c r="K113" s="66">
        <v>2.7538807437999999</v>
      </c>
    </row>
    <row r="114" spans="1:11" ht="12.75" thickBot="1" x14ac:dyDescent="0.25">
      <c r="A114" s="359">
        <v>110</v>
      </c>
      <c r="B114" s="554"/>
      <c r="C114" s="361" t="s">
        <v>174</v>
      </c>
      <c r="D114" s="59">
        <v>2.4135209701</v>
      </c>
      <c r="E114" s="25">
        <v>2.1438914273999998</v>
      </c>
      <c r="F114" s="25">
        <v>2.3558350347000001</v>
      </c>
      <c r="G114" s="25">
        <v>1.6889905685</v>
      </c>
      <c r="H114" s="25">
        <v>2.3845457737000002</v>
      </c>
      <c r="I114" s="60">
        <v>2.1942118811000002</v>
      </c>
      <c r="J114" s="62">
        <f>((D114*D112)+(E114*E112)+(F114*F112)+(G114*G112)+(H114*H112)+(I114*I112))/J112</f>
        <v>2.2441868633990913</v>
      </c>
      <c r="K114" s="373">
        <v>2.3523289063999999</v>
      </c>
    </row>
    <row r="115" spans="1:11" x14ac:dyDescent="0.2">
      <c r="A115" s="346">
        <v>111</v>
      </c>
      <c r="B115" s="552" t="s">
        <v>31</v>
      </c>
      <c r="C115" s="370" t="s">
        <v>32</v>
      </c>
      <c r="D115" s="228">
        <v>5.9835612999999999</v>
      </c>
      <c r="E115" s="32">
        <v>7.0613074999999998</v>
      </c>
      <c r="F115" s="32">
        <v>5.6502762000000004</v>
      </c>
      <c r="G115" s="32">
        <v>8.4563866999999995</v>
      </c>
      <c r="H115" s="32">
        <v>5.7074296999999996</v>
      </c>
      <c r="I115" s="115">
        <v>6.7760287000000003</v>
      </c>
      <c r="J115" s="396">
        <f>((D115*D15)+(E115*E15)+(F115*F15)+(G115*G15)+(H115*H15)+(I115*I15))/J15</f>
        <v>6.6272549065988624</v>
      </c>
      <c r="K115" s="397">
        <v>7.4</v>
      </c>
    </row>
    <row r="116" spans="1:11" x14ac:dyDescent="0.2">
      <c r="A116" s="346">
        <v>112</v>
      </c>
      <c r="B116" s="553"/>
      <c r="C116" s="363" t="s">
        <v>33</v>
      </c>
      <c r="D116" s="113">
        <v>11.369764</v>
      </c>
      <c r="E116" s="27">
        <v>12.368083</v>
      </c>
      <c r="F116" s="27">
        <v>11.302104</v>
      </c>
      <c r="G116" s="27">
        <v>13.314715</v>
      </c>
      <c r="H116" s="27">
        <v>11.316300999999999</v>
      </c>
      <c r="I116" s="46">
        <v>12.135358999999999</v>
      </c>
      <c r="J116" s="68">
        <f>((D116*D15)+(E116*E15)+(F116*F15)+(G116*G15)+(H116*H15)+(I116*I15))/J15</f>
        <v>12.001132374330924</v>
      </c>
      <c r="K116" s="69">
        <v>13.2</v>
      </c>
    </row>
    <row r="117" spans="1:11" x14ac:dyDescent="0.2">
      <c r="A117" s="346">
        <v>113</v>
      </c>
      <c r="B117" s="553"/>
      <c r="C117" s="378" t="s">
        <v>34</v>
      </c>
      <c r="D117" s="55">
        <v>8429.1460000000006</v>
      </c>
      <c r="E117" s="30">
        <v>8371.6545999999998</v>
      </c>
      <c r="F117" s="30">
        <v>7569.3023000000003</v>
      </c>
      <c r="G117" s="30">
        <v>11480.946</v>
      </c>
      <c r="H117" s="30">
        <v>6222.8797999999997</v>
      </c>
      <c r="I117" s="56">
        <v>8272.9027000000006</v>
      </c>
      <c r="J117" s="455">
        <f>((D117*D15)+(E117*E15)+(F117*F15)+(G117*G15)+(H117*H15)+(I117*I15))/J15</f>
        <v>8105.505623744968</v>
      </c>
      <c r="K117" s="66">
        <v>12084</v>
      </c>
    </row>
    <row r="118" spans="1:11" x14ac:dyDescent="0.2">
      <c r="A118" s="346">
        <v>114</v>
      </c>
      <c r="B118" s="553"/>
      <c r="C118" s="376" t="s">
        <v>35</v>
      </c>
      <c r="D118" s="111">
        <v>9141.8027613264985</v>
      </c>
      <c r="E118" s="28">
        <v>9079.4506512464814</v>
      </c>
      <c r="F118" s="28">
        <v>8209.2620850860822</v>
      </c>
      <c r="G118" s="28">
        <v>12451.622482922992</v>
      </c>
      <c r="H118" s="28">
        <v>6749.0039606672945</v>
      </c>
      <c r="I118" s="48">
        <v>8972.3496006648165</v>
      </c>
      <c r="J118" s="67">
        <f>((D118*D16)+(D118*D16)+(D118*D16)+(D118*D16)+(D118*D16)+(H118*H16)+(I118*I16))/J16</f>
        <v>8232.2813186920848</v>
      </c>
      <c r="K118" s="67">
        <v>13105.662728806619</v>
      </c>
    </row>
    <row r="119" spans="1:11" x14ac:dyDescent="0.2">
      <c r="A119" s="346">
        <v>115</v>
      </c>
      <c r="B119" s="553"/>
      <c r="C119" s="363" t="s">
        <v>36</v>
      </c>
      <c r="D119" s="113">
        <v>12.399291</v>
      </c>
      <c r="E119" s="27">
        <v>16.240364</v>
      </c>
      <c r="F119" s="27">
        <v>20.583523</v>
      </c>
      <c r="G119" s="27">
        <v>9.3057686000000004</v>
      </c>
      <c r="H119" s="27">
        <v>14.614075</v>
      </c>
      <c r="I119" s="46">
        <v>15.276846000000001</v>
      </c>
      <c r="J119" s="68">
        <f>((D119*D15)+(E119*E15)+(F119*F15)+(G119*G15)+(H119*H15)+(I119*I15))/J15</f>
        <v>14.869404524157938</v>
      </c>
      <c r="K119" s="69">
        <v>9.8350000000000009</v>
      </c>
    </row>
    <row r="120" spans="1:11" x14ac:dyDescent="0.2">
      <c r="A120" s="346">
        <v>116</v>
      </c>
      <c r="B120" s="553"/>
      <c r="C120" s="348" t="s">
        <v>37</v>
      </c>
      <c r="D120" s="229">
        <v>0.54921810000000004</v>
      </c>
      <c r="E120" s="33">
        <v>0.62227591999999998</v>
      </c>
      <c r="F120" s="33">
        <v>0.53211282999999998</v>
      </c>
      <c r="G120" s="33">
        <v>0.70655763000000005</v>
      </c>
      <c r="H120" s="33">
        <v>0.53513305</v>
      </c>
      <c r="I120" s="116">
        <v>0.60381399000000002</v>
      </c>
      <c r="J120" s="70">
        <f>((D120*D15)+(E120*E15)+(F120*F15)+(G120*G15)+(H120*H15)+(I120*I15))/J15</f>
        <v>0.59350086061815954</v>
      </c>
      <c r="K120" s="71">
        <v>0.61299999999999999</v>
      </c>
    </row>
    <row r="121" spans="1:11" x14ac:dyDescent="0.2">
      <c r="A121" s="346">
        <v>117</v>
      </c>
      <c r="B121" s="553"/>
      <c r="C121" s="348" t="s">
        <v>38</v>
      </c>
      <c r="D121" s="229">
        <v>0.63508998000000005</v>
      </c>
      <c r="E121" s="33">
        <v>0.63410977000000002</v>
      </c>
      <c r="F121" s="33">
        <v>0.61967998000000002</v>
      </c>
      <c r="G121" s="33">
        <v>0.67934486000000005</v>
      </c>
      <c r="H121" s="33">
        <v>0.59162720999999996</v>
      </c>
      <c r="I121" s="116">
        <v>0.63241027000000005</v>
      </c>
      <c r="J121" s="70">
        <f>((D121*D15)+(E121*E15)+(F121*F15)+(G121*G15)+(H121*H15)+(I121*I15))/J15</f>
        <v>0.62763275986566303</v>
      </c>
      <c r="K121" s="71">
        <v>0.72399999999999998</v>
      </c>
    </row>
    <row r="122" spans="1:11" x14ac:dyDescent="0.2">
      <c r="A122" s="346">
        <v>118</v>
      </c>
      <c r="B122" s="553"/>
      <c r="C122" s="376" t="s">
        <v>39</v>
      </c>
      <c r="D122" s="230">
        <v>0.87135169999999995</v>
      </c>
      <c r="E122" s="34">
        <v>0.82383428000000003</v>
      </c>
      <c r="F122" s="34">
        <v>0.77010562000000005</v>
      </c>
      <c r="G122" s="34">
        <v>0.90962127000000004</v>
      </c>
      <c r="H122" s="34">
        <v>0.84395290000000001</v>
      </c>
      <c r="I122" s="117">
        <v>0.83575383999999997</v>
      </c>
      <c r="J122" s="72">
        <f>((D122*D15)+(E122*E15)+(F122*F15)+(G122*G15)+(H122*H15)+(I122*I15))/J15</f>
        <v>0.84079424602703945</v>
      </c>
      <c r="K122" s="73">
        <v>0.82499999999999996</v>
      </c>
    </row>
    <row r="123" spans="1:11" ht="12.75" thickBot="1" x14ac:dyDescent="0.25">
      <c r="A123" s="359">
        <v>119</v>
      </c>
      <c r="B123" s="554"/>
      <c r="C123" s="398" t="s">
        <v>40</v>
      </c>
      <c r="D123" s="231">
        <v>0.67234349999999998</v>
      </c>
      <c r="E123" s="35">
        <v>0.68758929999999996</v>
      </c>
      <c r="F123" s="35">
        <v>0.63324800000000003</v>
      </c>
      <c r="G123" s="35">
        <v>0.7586349</v>
      </c>
      <c r="H123" s="35">
        <v>0.64408430000000005</v>
      </c>
      <c r="I123" s="118">
        <v>0.68337669999999995</v>
      </c>
      <c r="J123" s="74">
        <f>((D123*D15)+(E123*E15)+(F123*F15)+(G123*G15)+(H123*H15)+(I123*I15))/J15</f>
        <v>0.67871629255922561</v>
      </c>
      <c r="K123" s="75">
        <v>0.71499999999999997</v>
      </c>
    </row>
    <row r="124" spans="1:11" x14ac:dyDescent="0.2">
      <c r="A124" s="346">
        <v>120</v>
      </c>
      <c r="B124" s="552" t="s">
        <v>41</v>
      </c>
      <c r="C124" s="363" t="s">
        <v>42</v>
      </c>
      <c r="D124" s="112">
        <v>30</v>
      </c>
      <c r="E124" s="21">
        <v>17</v>
      </c>
      <c r="F124" s="21">
        <v>5</v>
      </c>
      <c r="G124" s="21">
        <v>16</v>
      </c>
      <c r="H124" s="21">
        <v>27</v>
      </c>
      <c r="I124" s="50">
        <v>11</v>
      </c>
      <c r="J124" s="364">
        <f>SUM(D124:I124)</f>
        <v>106</v>
      </c>
      <c r="K124" s="382">
        <v>433</v>
      </c>
    </row>
    <row r="125" spans="1:11" x14ac:dyDescent="0.2">
      <c r="A125" s="346">
        <v>121</v>
      </c>
      <c r="B125" s="553"/>
      <c r="C125" s="348" t="s">
        <v>43</v>
      </c>
      <c r="D125" s="232"/>
      <c r="E125" s="26">
        <v>1</v>
      </c>
      <c r="F125" s="26"/>
      <c r="G125" s="26"/>
      <c r="H125" s="26"/>
      <c r="I125" s="76"/>
      <c r="J125" s="267">
        <f>SUM(D125:I125)</f>
        <v>1</v>
      </c>
      <c r="K125" s="399">
        <v>64</v>
      </c>
    </row>
    <row r="126" spans="1:11" x14ac:dyDescent="0.2">
      <c r="A126" s="346">
        <v>122</v>
      </c>
      <c r="B126" s="553"/>
      <c r="C126" s="348" t="s">
        <v>44</v>
      </c>
      <c r="D126" s="232">
        <v>23</v>
      </c>
      <c r="E126" s="26"/>
      <c r="F126" s="26">
        <v>29</v>
      </c>
      <c r="G126" s="26">
        <v>6</v>
      </c>
      <c r="H126" s="26"/>
      <c r="I126" s="76"/>
      <c r="J126" s="267">
        <f t="shared" ref="J126:J129" si="0">SUM(D126:I126)</f>
        <v>58</v>
      </c>
      <c r="K126" s="399">
        <v>65</v>
      </c>
    </row>
    <row r="127" spans="1:11" x14ac:dyDescent="0.2">
      <c r="A127" s="346">
        <v>123</v>
      </c>
      <c r="B127" s="553"/>
      <c r="C127" s="348" t="s">
        <v>45</v>
      </c>
      <c r="D127" s="232">
        <v>1</v>
      </c>
      <c r="E127" s="26"/>
      <c r="F127" s="26">
        <v>13</v>
      </c>
      <c r="G127" s="26">
        <v>1</v>
      </c>
      <c r="H127" s="26"/>
      <c r="I127" s="76"/>
      <c r="J127" s="267">
        <f t="shared" si="0"/>
        <v>15</v>
      </c>
      <c r="K127" s="399">
        <v>14</v>
      </c>
    </row>
    <row r="128" spans="1:11" x14ac:dyDescent="0.2">
      <c r="A128" s="346">
        <v>124</v>
      </c>
      <c r="B128" s="553"/>
      <c r="C128" s="348" t="s">
        <v>46</v>
      </c>
      <c r="D128" s="232"/>
      <c r="E128" s="26"/>
      <c r="F128" s="26"/>
      <c r="G128" s="26">
        <v>1</v>
      </c>
      <c r="H128" s="26">
        <v>0</v>
      </c>
      <c r="I128" s="76"/>
      <c r="J128" s="267">
        <f t="shared" si="0"/>
        <v>1</v>
      </c>
      <c r="K128" s="399">
        <v>10</v>
      </c>
    </row>
    <row r="129" spans="1:11" ht="24" x14ac:dyDescent="0.2">
      <c r="A129" s="346">
        <v>125</v>
      </c>
      <c r="B129" s="553"/>
      <c r="C129" s="376" t="s">
        <v>47</v>
      </c>
      <c r="D129" s="103">
        <v>9</v>
      </c>
      <c r="E129" s="29"/>
      <c r="F129" s="29">
        <v>10</v>
      </c>
      <c r="G129" s="29">
        <v>3</v>
      </c>
      <c r="H129" s="29">
        <v>1</v>
      </c>
      <c r="I129" s="104"/>
      <c r="J129" s="267">
        <f t="shared" si="0"/>
        <v>23</v>
      </c>
      <c r="K129" s="395">
        <v>40</v>
      </c>
    </row>
    <row r="130" spans="1:11" ht="12.75" thickBot="1" x14ac:dyDescent="0.25">
      <c r="A130" s="359">
        <v>126</v>
      </c>
      <c r="B130" s="554"/>
      <c r="C130" s="398" t="s">
        <v>48</v>
      </c>
      <c r="D130" s="233">
        <f t="shared" ref="D130:F130" si="1">SUM(D124:D129)</f>
        <v>63</v>
      </c>
      <c r="E130" s="119">
        <f t="shared" si="1"/>
        <v>18</v>
      </c>
      <c r="F130" s="119">
        <f t="shared" si="1"/>
        <v>57</v>
      </c>
      <c r="G130" s="119">
        <f>SUM(G124:G129)</f>
        <v>27</v>
      </c>
      <c r="H130" s="119">
        <f t="shared" ref="H130:I130" si="2">SUM(H124:H129)</f>
        <v>28</v>
      </c>
      <c r="I130" s="268">
        <f t="shared" si="2"/>
        <v>11</v>
      </c>
      <c r="J130" s="401">
        <f>SUM(D130:I130)</f>
        <v>204</v>
      </c>
      <c r="K130" s="400">
        <v>626</v>
      </c>
    </row>
    <row r="131" spans="1:11" x14ac:dyDescent="0.2">
      <c r="A131" s="346">
        <v>127</v>
      </c>
      <c r="B131" s="552" t="s">
        <v>49</v>
      </c>
      <c r="C131" s="363" t="s">
        <v>50</v>
      </c>
      <c r="D131" s="112">
        <v>618</v>
      </c>
      <c r="E131" s="21">
        <v>364</v>
      </c>
      <c r="F131" s="21">
        <v>59</v>
      </c>
      <c r="G131" s="21">
        <v>219</v>
      </c>
      <c r="H131" s="21">
        <v>580</v>
      </c>
      <c r="I131" s="50">
        <v>140</v>
      </c>
      <c r="J131" s="364">
        <f>SUM(D131:I131)</f>
        <v>1980</v>
      </c>
      <c r="K131" s="382">
        <v>10736</v>
      </c>
    </row>
    <row r="132" spans="1:11" x14ac:dyDescent="0.2">
      <c r="A132" s="346">
        <v>128</v>
      </c>
      <c r="B132" s="553"/>
      <c r="C132" s="348" t="s">
        <v>51</v>
      </c>
      <c r="D132" s="232"/>
      <c r="E132" s="26">
        <v>7</v>
      </c>
      <c r="F132" s="26"/>
      <c r="G132" s="26"/>
      <c r="H132" s="26"/>
      <c r="I132" s="76">
        <v>44</v>
      </c>
      <c r="J132" s="267">
        <f>SUM(D132:I132)</f>
        <v>51</v>
      </c>
      <c r="K132" s="399">
        <v>1683</v>
      </c>
    </row>
    <row r="133" spans="1:11" x14ac:dyDescent="0.2">
      <c r="A133" s="346">
        <v>129</v>
      </c>
      <c r="B133" s="553"/>
      <c r="C133" s="348" t="s">
        <v>52</v>
      </c>
      <c r="D133" s="232">
        <v>260</v>
      </c>
      <c r="E133" s="26"/>
      <c r="F133" s="26">
        <v>181</v>
      </c>
      <c r="G133" s="26">
        <v>32</v>
      </c>
      <c r="H133" s="26">
        <v>45</v>
      </c>
      <c r="I133" s="76">
        <v>16</v>
      </c>
      <c r="J133" s="267">
        <f t="shared" ref="J133:J134" si="3">SUM(D133:I133)</f>
        <v>534</v>
      </c>
      <c r="K133" s="399">
        <v>586</v>
      </c>
    </row>
    <row r="134" spans="1:11" x14ac:dyDescent="0.2">
      <c r="A134" s="346">
        <v>130</v>
      </c>
      <c r="B134" s="553"/>
      <c r="C134" s="348" t="s">
        <v>53</v>
      </c>
      <c r="D134" s="232">
        <v>14</v>
      </c>
      <c r="E134" s="26"/>
      <c r="F134" s="26">
        <v>50</v>
      </c>
      <c r="G134" s="26">
        <v>25</v>
      </c>
      <c r="H134" s="26"/>
      <c r="I134" s="76"/>
      <c r="J134" s="267">
        <f t="shared" si="3"/>
        <v>89</v>
      </c>
      <c r="K134" s="399">
        <v>204</v>
      </c>
    </row>
    <row r="135" spans="1:11" x14ac:dyDescent="0.2">
      <c r="A135" s="346">
        <v>131</v>
      </c>
      <c r="B135" s="553"/>
      <c r="C135" s="348" t="s">
        <v>54</v>
      </c>
      <c r="D135" s="232"/>
      <c r="E135" s="26"/>
      <c r="F135" s="26"/>
      <c r="G135" s="26">
        <v>10</v>
      </c>
      <c r="H135" s="26"/>
      <c r="I135" s="76"/>
      <c r="J135" s="267">
        <f>SUM(D135:I135)</f>
        <v>10</v>
      </c>
      <c r="K135" s="399">
        <v>107</v>
      </c>
    </row>
    <row r="136" spans="1:11" ht="24" x14ac:dyDescent="0.2">
      <c r="A136" s="346">
        <v>132</v>
      </c>
      <c r="B136" s="553"/>
      <c r="C136" s="376" t="s">
        <v>55</v>
      </c>
      <c r="D136" s="103">
        <v>68</v>
      </c>
      <c r="E136" s="29"/>
      <c r="F136" s="29">
        <v>82</v>
      </c>
      <c r="G136" s="29">
        <v>27</v>
      </c>
      <c r="H136" s="29">
        <v>4</v>
      </c>
      <c r="I136" s="104">
        <v>5</v>
      </c>
      <c r="J136" s="267">
        <f>SUM(D136:I136)</f>
        <v>186</v>
      </c>
      <c r="K136" s="395">
        <v>319</v>
      </c>
    </row>
    <row r="137" spans="1:11" ht="12.75" thickBot="1" x14ac:dyDescent="0.25">
      <c r="A137" s="359">
        <v>133</v>
      </c>
      <c r="B137" s="554"/>
      <c r="C137" s="398" t="s">
        <v>56</v>
      </c>
      <c r="D137" s="233">
        <f t="shared" ref="D137:F137" si="4">SUM(D131:D136)</f>
        <v>960</v>
      </c>
      <c r="E137" s="119">
        <f t="shared" si="4"/>
        <v>371</v>
      </c>
      <c r="F137" s="119">
        <f t="shared" si="4"/>
        <v>372</v>
      </c>
      <c r="G137" s="119">
        <f>SUM(G131:G136)</f>
        <v>313</v>
      </c>
      <c r="H137" s="119">
        <f t="shared" ref="H137:I137" si="5">SUM(H131:H136)</f>
        <v>629</v>
      </c>
      <c r="I137" s="119">
        <f t="shared" si="5"/>
        <v>205</v>
      </c>
      <c r="J137" s="277">
        <f>SUM(D137:I137)</f>
        <v>2850</v>
      </c>
      <c r="K137" s="400">
        <v>13635</v>
      </c>
    </row>
    <row r="138" spans="1:11" x14ac:dyDescent="0.2">
      <c r="A138" s="346">
        <v>134</v>
      </c>
      <c r="B138" s="552" t="s">
        <v>57</v>
      </c>
      <c r="C138" s="363" t="s">
        <v>58</v>
      </c>
      <c r="D138" s="112">
        <v>2</v>
      </c>
      <c r="E138" s="21"/>
      <c r="F138" s="21">
        <v>1</v>
      </c>
      <c r="G138" s="21"/>
      <c r="H138" s="21"/>
      <c r="I138" s="50">
        <v>1</v>
      </c>
      <c r="J138" s="364">
        <f>SUM(D138:I138)</f>
        <v>4</v>
      </c>
      <c r="K138" s="382">
        <v>23</v>
      </c>
    </row>
    <row r="139" spans="1:11" x14ac:dyDescent="0.2">
      <c r="A139" s="346">
        <v>135</v>
      </c>
      <c r="B139" s="553"/>
      <c r="C139" s="348" t="s">
        <v>59</v>
      </c>
      <c r="D139" s="232">
        <v>7</v>
      </c>
      <c r="E139" s="26">
        <v>1</v>
      </c>
      <c r="F139" s="26">
        <v>1</v>
      </c>
      <c r="G139" s="26">
        <v>3</v>
      </c>
      <c r="H139" s="26">
        <v>0</v>
      </c>
      <c r="I139" s="76"/>
      <c r="J139" s="267">
        <f>SUM(D139:I139)</f>
        <v>12</v>
      </c>
      <c r="K139" s="399">
        <v>49</v>
      </c>
    </row>
    <row r="140" spans="1:11" x14ac:dyDescent="0.2">
      <c r="A140" s="346">
        <v>136</v>
      </c>
      <c r="B140" s="553"/>
      <c r="C140" s="348" t="s">
        <v>60</v>
      </c>
      <c r="D140" s="232">
        <v>12</v>
      </c>
      <c r="E140" s="26">
        <v>1</v>
      </c>
      <c r="F140" s="26">
        <v>3</v>
      </c>
      <c r="G140" s="26">
        <v>6</v>
      </c>
      <c r="H140" s="26">
        <v>0</v>
      </c>
      <c r="I140" s="76">
        <v>4</v>
      </c>
      <c r="J140" s="267">
        <f t="shared" ref="J140:J142" si="6">SUM(D140:I140)</f>
        <v>26</v>
      </c>
      <c r="K140" s="399">
        <v>127</v>
      </c>
    </row>
    <row r="141" spans="1:11" x14ac:dyDescent="0.2">
      <c r="A141" s="346">
        <v>137</v>
      </c>
      <c r="B141" s="553"/>
      <c r="C141" s="348" t="s">
        <v>61</v>
      </c>
      <c r="D141" s="232">
        <v>2</v>
      </c>
      <c r="E141" s="26">
        <v>3</v>
      </c>
      <c r="F141" s="26">
        <v>1</v>
      </c>
      <c r="G141" s="26">
        <v>2</v>
      </c>
      <c r="H141" s="26">
        <v>0</v>
      </c>
      <c r="I141" s="76">
        <v>3</v>
      </c>
      <c r="J141" s="267">
        <f t="shared" si="6"/>
        <v>11</v>
      </c>
      <c r="K141" s="399">
        <v>96</v>
      </c>
    </row>
    <row r="142" spans="1:11" x14ac:dyDescent="0.2">
      <c r="A142" s="346">
        <v>138</v>
      </c>
      <c r="B142" s="553"/>
      <c r="C142" s="348" t="s">
        <v>62</v>
      </c>
      <c r="D142" s="232">
        <v>1</v>
      </c>
      <c r="E142" s="26">
        <v>2</v>
      </c>
      <c r="F142" s="26">
        <v>2</v>
      </c>
      <c r="G142" s="26">
        <v>1</v>
      </c>
      <c r="H142" s="26">
        <v>0</v>
      </c>
      <c r="I142" s="76"/>
      <c r="J142" s="267">
        <f t="shared" si="6"/>
        <v>6</v>
      </c>
      <c r="K142" s="399">
        <v>49</v>
      </c>
    </row>
    <row r="143" spans="1:11" x14ac:dyDescent="0.2">
      <c r="A143" s="346">
        <v>139</v>
      </c>
      <c r="B143" s="553"/>
      <c r="C143" s="376" t="s">
        <v>63</v>
      </c>
      <c r="D143" s="103">
        <v>39</v>
      </c>
      <c r="E143" s="29">
        <v>16</v>
      </c>
      <c r="F143" s="29">
        <v>41</v>
      </c>
      <c r="G143" s="29">
        <v>15</v>
      </c>
      <c r="H143" s="29">
        <v>28</v>
      </c>
      <c r="I143" s="104">
        <v>3</v>
      </c>
      <c r="J143" s="267">
        <f t="shared" ref="J143:J148" si="7">SUM(D143:I143)</f>
        <v>142</v>
      </c>
      <c r="K143" s="395">
        <v>282</v>
      </c>
    </row>
    <row r="144" spans="1:11" ht="12.75" thickBot="1" x14ac:dyDescent="0.25">
      <c r="A144" s="359">
        <v>140</v>
      </c>
      <c r="B144" s="554"/>
      <c r="C144" s="398" t="s">
        <v>64</v>
      </c>
      <c r="D144" s="233">
        <f t="shared" ref="D144:E144" si="8">SUM(D138:D143)</f>
        <v>63</v>
      </c>
      <c r="E144" s="119">
        <f t="shared" si="8"/>
        <v>23</v>
      </c>
      <c r="F144" s="119">
        <f>SUM(F138:F143)</f>
        <v>49</v>
      </c>
      <c r="G144" s="119">
        <f>SUM(G138:G143)</f>
        <v>27</v>
      </c>
      <c r="H144" s="119">
        <f t="shared" ref="H144:I144" si="9">SUM(H138:H143)</f>
        <v>28</v>
      </c>
      <c r="I144" s="119">
        <f t="shared" si="9"/>
        <v>11</v>
      </c>
      <c r="J144" s="401">
        <f t="shared" si="7"/>
        <v>201</v>
      </c>
      <c r="K144" s="400">
        <v>626</v>
      </c>
    </row>
    <row r="145" spans="1:11" x14ac:dyDescent="0.2">
      <c r="A145" s="346">
        <v>141</v>
      </c>
      <c r="B145" s="552" t="s">
        <v>65</v>
      </c>
      <c r="C145" s="363" t="s">
        <v>58</v>
      </c>
      <c r="D145" s="112">
        <v>24</v>
      </c>
      <c r="E145" s="21"/>
      <c r="F145" s="21">
        <v>26</v>
      </c>
      <c r="G145" s="21"/>
      <c r="H145" s="21"/>
      <c r="I145" s="50">
        <v>50</v>
      </c>
      <c r="J145" s="364">
        <f t="shared" si="7"/>
        <v>100</v>
      </c>
      <c r="K145" s="382">
        <v>956</v>
      </c>
    </row>
    <row r="146" spans="1:11" x14ac:dyDescent="0.2">
      <c r="A146" s="346">
        <v>142</v>
      </c>
      <c r="B146" s="553"/>
      <c r="C146" s="348" t="s">
        <v>59</v>
      </c>
      <c r="D146" s="232">
        <v>347</v>
      </c>
      <c r="E146" s="26">
        <v>26</v>
      </c>
      <c r="F146" s="26">
        <v>5</v>
      </c>
      <c r="G146" s="26">
        <v>51</v>
      </c>
      <c r="H146" s="26">
        <v>0</v>
      </c>
      <c r="I146" s="76"/>
      <c r="J146" s="267">
        <f t="shared" si="7"/>
        <v>429</v>
      </c>
      <c r="K146" s="399">
        <v>1849</v>
      </c>
    </row>
    <row r="147" spans="1:11" x14ac:dyDescent="0.2">
      <c r="A147" s="346">
        <v>143</v>
      </c>
      <c r="B147" s="553"/>
      <c r="C147" s="348" t="s">
        <v>60</v>
      </c>
      <c r="D147" s="232">
        <v>143</v>
      </c>
      <c r="E147" s="26">
        <v>6</v>
      </c>
      <c r="F147" s="26">
        <v>26</v>
      </c>
      <c r="G147" s="26">
        <v>70</v>
      </c>
      <c r="H147" s="26">
        <v>0</v>
      </c>
      <c r="I147" s="76">
        <v>46</v>
      </c>
      <c r="J147" s="267">
        <f t="shared" si="7"/>
        <v>291</v>
      </c>
      <c r="K147" s="399">
        <v>4021</v>
      </c>
    </row>
    <row r="148" spans="1:11" x14ac:dyDescent="0.2">
      <c r="A148" s="346">
        <v>144</v>
      </c>
      <c r="B148" s="553"/>
      <c r="C148" s="348" t="s">
        <v>61</v>
      </c>
      <c r="D148" s="232">
        <v>29</v>
      </c>
      <c r="E148" s="26">
        <v>74</v>
      </c>
      <c r="F148" s="26">
        <v>10</v>
      </c>
      <c r="G148" s="26">
        <v>45</v>
      </c>
      <c r="H148" s="26">
        <v>0</v>
      </c>
      <c r="I148" s="76">
        <v>34</v>
      </c>
      <c r="J148" s="267">
        <f t="shared" si="7"/>
        <v>192</v>
      </c>
      <c r="K148" s="399">
        <v>2372</v>
      </c>
    </row>
    <row r="149" spans="1:11" x14ac:dyDescent="0.2">
      <c r="A149" s="346">
        <v>145</v>
      </c>
      <c r="B149" s="553"/>
      <c r="C149" s="348" t="s">
        <v>62</v>
      </c>
      <c r="D149" s="232">
        <v>12</v>
      </c>
      <c r="E149" s="26">
        <v>30</v>
      </c>
      <c r="F149" s="26">
        <v>18</v>
      </c>
      <c r="G149" s="26">
        <v>13</v>
      </c>
      <c r="H149" s="26">
        <v>0</v>
      </c>
      <c r="I149" s="76">
        <v>36</v>
      </c>
      <c r="J149" s="267">
        <f t="shared" ref="J149:J150" si="10">SUM(D149:I149)</f>
        <v>109</v>
      </c>
      <c r="K149" s="399">
        <v>923</v>
      </c>
    </row>
    <row r="150" spans="1:11" x14ac:dyDescent="0.2">
      <c r="A150" s="346">
        <v>146</v>
      </c>
      <c r="B150" s="553"/>
      <c r="C150" s="376" t="s">
        <v>63</v>
      </c>
      <c r="D150" s="103">
        <v>405</v>
      </c>
      <c r="E150" s="29">
        <v>365</v>
      </c>
      <c r="F150" s="29">
        <v>287</v>
      </c>
      <c r="G150" s="29">
        <v>134</v>
      </c>
      <c r="H150" s="29">
        <v>0</v>
      </c>
      <c r="I150" s="104">
        <v>39</v>
      </c>
      <c r="J150" s="267">
        <f t="shared" si="10"/>
        <v>1230</v>
      </c>
      <c r="K150" s="395">
        <v>3514</v>
      </c>
    </row>
    <row r="151" spans="1:11" ht="12.75" thickBot="1" x14ac:dyDescent="0.25">
      <c r="A151" s="359">
        <v>147</v>
      </c>
      <c r="B151" s="554"/>
      <c r="C151" s="398" t="s">
        <v>66</v>
      </c>
      <c r="D151" s="233">
        <f t="shared" ref="D151:F151" si="11">SUM(D145:D150)</f>
        <v>960</v>
      </c>
      <c r="E151" s="119">
        <f t="shared" si="11"/>
        <v>501</v>
      </c>
      <c r="F151" s="119">
        <f t="shared" si="11"/>
        <v>372</v>
      </c>
      <c r="G151" s="119">
        <f>SUM(G145:G150)</f>
        <v>313</v>
      </c>
      <c r="H151" s="119">
        <f t="shared" ref="H151:I151" si="12">SUM(H145:H150)</f>
        <v>0</v>
      </c>
      <c r="I151" s="268">
        <f t="shared" si="12"/>
        <v>205</v>
      </c>
      <c r="J151" s="401">
        <f>SUM(D151:I151)</f>
        <v>2351</v>
      </c>
      <c r="K151" s="400">
        <v>13635</v>
      </c>
    </row>
    <row r="152" spans="1:11" ht="12.75" thickBot="1" x14ac:dyDescent="0.25">
      <c r="A152" s="402">
        <v>148</v>
      </c>
      <c r="B152" s="403"/>
      <c r="C152" s="358" t="s">
        <v>67</v>
      </c>
      <c r="D152" s="234">
        <v>42</v>
      </c>
      <c r="E152" s="121">
        <v>17</v>
      </c>
      <c r="F152" s="121">
        <v>19</v>
      </c>
      <c r="G152" s="121">
        <v>10</v>
      </c>
      <c r="H152" s="121">
        <v>12</v>
      </c>
      <c r="I152" s="122">
        <v>11</v>
      </c>
      <c r="J152" s="312">
        <f>SUM(D152:I152)</f>
        <v>111</v>
      </c>
      <c r="K152" s="404"/>
    </row>
    <row r="153" spans="1:11" x14ac:dyDescent="0.2">
      <c r="A153" s="346">
        <v>149</v>
      </c>
      <c r="B153" s="347" t="s">
        <v>166</v>
      </c>
      <c r="C153" s="363" t="s">
        <v>68</v>
      </c>
      <c r="D153" s="112">
        <v>92</v>
      </c>
      <c r="E153" s="21">
        <v>68</v>
      </c>
      <c r="F153" s="21">
        <v>118</v>
      </c>
      <c r="G153" s="21">
        <v>52</v>
      </c>
      <c r="H153" s="21">
        <v>57</v>
      </c>
      <c r="I153" s="50"/>
      <c r="J153" s="381">
        <f>SUM(D153:I153)</f>
        <v>387</v>
      </c>
      <c r="K153" s="382">
        <v>363948</v>
      </c>
    </row>
    <row r="154" spans="1:11" x14ac:dyDescent="0.2">
      <c r="A154" s="346">
        <v>150</v>
      </c>
      <c r="B154" s="347"/>
      <c r="C154" s="348" t="s">
        <v>69</v>
      </c>
      <c r="D154" s="232">
        <v>8</v>
      </c>
      <c r="E154" s="26"/>
      <c r="F154" s="26"/>
      <c r="G154" s="26"/>
      <c r="H154" s="26">
        <v>6</v>
      </c>
      <c r="I154" s="76"/>
      <c r="J154" s="276">
        <f>SUM(D154:I154)</f>
        <v>14</v>
      </c>
      <c r="K154" s="399">
        <v>537</v>
      </c>
    </row>
    <row r="155" spans="1:11" x14ac:dyDescent="0.2">
      <c r="A155" s="346">
        <v>151</v>
      </c>
      <c r="B155" s="347"/>
      <c r="C155" s="348" t="s">
        <v>70</v>
      </c>
      <c r="D155" s="232"/>
      <c r="E155" s="26">
        <v>54</v>
      </c>
      <c r="F155" s="26">
        <v>8</v>
      </c>
      <c r="G155" s="26"/>
      <c r="H155" s="26">
        <v>8</v>
      </c>
      <c r="I155" s="76"/>
      <c r="J155" s="276">
        <f t="shared" ref="J155:J218" si="13">SUM(D155:I155)</f>
        <v>70</v>
      </c>
      <c r="K155" s="399">
        <v>1266</v>
      </c>
    </row>
    <row r="156" spans="1:11" x14ac:dyDescent="0.2">
      <c r="A156" s="346">
        <v>152</v>
      </c>
      <c r="B156" s="347"/>
      <c r="C156" s="348" t="s">
        <v>71</v>
      </c>
      <c r="D156" s="232">
        <v>16</v>
      </c>
      <c r="E156" s="26">
        <v>35</v>
      </c>
      <c r="F156" s="26"/>
      <c r="G156" s="26">
        <v>2</v>
      </c>
      <c r="H156" s="26">
        <v>12</v>
      </c>
      <c r="I156" s="76"/>
      <c r="J156" s="276">
        <f t="shared" si="13"/>
        <v>65</v>
      </c>
      <c r="K156" s="399">
        <v>2348</v>
      </c>
    </row>
    <row r="157" spans="1:11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>
        <v>6</v>
      </c>
      <c r="I157" s="76"/>
      <c r="J157" s="276">
        <f t="shared" si="13"/>
        <v>6</v>
      </c>
      <c r="K157" s="399">
        <v>275</v>
      </c>
    </row>
    <row r="158" spans="1:11" x14ac:dyDescent="0.2">
      <c r="A158" s="346">
        <v>154</v>
      </c>
      <c r="B158" s="347"/>
      <c r="C158" s="348" t="s">
        <v>73</v>
      </c>
      <c r="D158" s="232">
        <v>46</v>
      </c>
      <c r="E158" s="26">
        <v>1050</v>
      </c>
      <c r="F158" s="26">
        <v>25</v>
      </c>
      <c r="G158" s="26">
        <v>16</v>
      </c>
      <c r="H158" s="26">
        <v>6036</v>
      </c>
      <c r="I158" s="76">
        <v>3122</v>
      </c>
      <c r="J158" s="276">
        <f t="shared" si="13"/>
        <v>10295</v>
      </c>
      <c r="K158" s="399">
        <v>221931</v>
      </c>
    </row>
    <row r="159" spans="1:11" x14ac:dyDescent="0.2">
      <c r="A159" s="346">
        <v>155</v>
      </c>
      <c r="B159" s="347"/>
      <c r="C159" s="348" t="s">
        <v>74</v>
      </c>
      <c r="D159" s="232"/>
      <c r="E159" s="26">
        <v>16</v>
      </c>
      <c r="F159" s="26"/>
      <c r="G159" s="26"/>
      <c r="H159" s="26"/>
      <c r="I159" s="76"/>
      <c r="J159" s="276">
        <f t="shared" si="13"/>
        <v>16</v>
      </c>
      <c r="K159" s="399">
        <v>111</v>
      </c>
    </row>
    <row r="160" spans="1:11" x14ac:dyDescent="0.2">
      <c r="A160" s="346">
        <v>156</v>
      </c>
      <c r="B160" s="347"/>
      <c r="C160" s="348" t="s">
        <v>75</v>
      </c>
      <c r="D160" s="232">
        <v>16</v>
      </c>
      <c r="E160" s="26">
        <v>6</v>
      </c>
      <c r="F160" s="26">
        <v>2</v>
      </c>
      <c r="G160" s="26"/>
      <c r="H160" s="26">
        <v>15</v>
      </c>
      <c r="I160" s="76"/>
      <c r="J160" s="276">
        <f t="shared" si="13"/>
        <v>39</v>
      </c>
      <c r="K160" s="399">
        <v>2207</v>
      </c>
    </row>
    <row r="161" spans="1:11" x14ac:dyDescent="0.2">
      <c r="A161" s="346">
        <v>157</v>
      </c>
      <c r="B161" s="347"/>
      <c r="C161" s="348" t="s">
        <v>76</v>
      </c>
      <c r="D161" s="232">
        <v>12</v>
      </c>
      <c r="E161" s="26">
        <v>30</v>
      </c>
      <c r="F161" s="26">
        <v>5</v>
      </c>
      <c r="G161" s="26"/>
      <c r="H161" s="26">
        <v>15</v>
      </c>
      <c r="I161" s="76"/>
      <c r="J161" s="276">
        <f t="shared" si="13"/>
        <v>62</v>
      </c>
      <c r="K161" s="399">
        <v>565</v>
      </c>
    </row>
    <row r="162" spans="1:11" x14ac:dyDescent="0.2">
      <c r="A162" s="346">
        <v>158</v>
      </c>
      <c r="B162" s="347"/>
      <c r="C162" s="348" t="s">
        <v>77</v>
      </c>
      <c r="D162" s="232"/>
      <c r="E162" s="26">
        <v>12</v>
      </c>
      <c r="F162" s="26">
        <v>8</v>
      </c>
      <c r="G162" s="26"/>
      <c r="H162" s="26"/>
      <c r="I162" s="76"/>
      <c r="J162" s="276">
        <f t="shared" si="13"/>
        <v>20</v>
      </c>
      <c r="K162" s="399">
        <v>615</v>
      </c>
    </row>
    <row r="163" spans="1:11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76"/>
      <c r="J163" s="276">
        <f t="shared" si="13"/>
        <v>0</v>
      </c>
      <c r="K163" s="399">
        <v>169</v>
      </c>
    </row>
    <row r="164" spans="1:11" x14ac:dyDescent="0.2">
      <c r="A164" s="346">
        <v>160</v>
      </c>
      <c r="B164" s="347"/>
      <c r="C164" s="348" t="s">
        <v>79</v>
      </c>
      <c r="D164" s="232"/>
      <c r="E164" s="26"/>
      <c r="F164" s="26"/>
      <c r="G164" s="26"/>
      <c r="H164" s="26">
        <v>3</v>
      </c>
      <c r="I164" s="76"/>
      <c r="J164" s="276">
        <f t="shared" si="13"/>
        <v>3</v>
      </c>
      <c r="K164" s="399">
        <v>743</v>
      </c>
    </row>
    <row r="165" spans="1:11" x14ac:dyDescent="0.2">
      <c r="A165" s="346">
        <v>161</v>
      </c>
      <c r="B165" s="347"/>
      <c r="C165" s="348" t="s">
        <v>80</v>
      </c>
      <c r="D165" s="232"/>
      <c r="E165" s="26"/>
      <c r="F165" s="26"/>
      <c r="G165" s="26"/>
      <c r="H165" s="26"/>
      <c r="I165" s="76"/>
      <c r="J165" s="276">
        <f t="shared" si="13"/>
        <v>0</v>
      </c>
      <c r="K165" s="399">
        <v>236</v>
      </c>
    </row>
    <row r="166" spans="1:11" x14ac:dyDescent="0.2">
      <c r="A166" s="346">
        <v>162</v>
      </c>
      <c r="B166" s="347"/>
      <c r="C166" s="348" t="s">
        <v>81</v>
      </c>
      <c r="D166" s="232"/>
      <c r="E166" s="26"/>
      <c r="F166" s="26"/>
      <c r="G166" s="26"/>
      <c r="H166" s="26"/>
      <c r="I166" s="76"/>
      <c r="J166" s="276">
        <f t="shared" si="13"/>
        <v>0</v>
      </c>
      <c r="K166" s="399">
        <v>374</v>
      </c>
    </row>
    <row r="167" spans="1:11" x14ac:dyDescent="0.2">
      <c r="A167" s="346">
        <v>163</v>
      </c>
      <c r="B167" s="347"/>
      <c r="C167" s="348" t="s">
        <v>82</v>
      </c>
      <c r="D167" s="232"/>
      <c r="E167" s="26">
        <v>4</v>
      </c>
      <c r="F167" s="26"/>
      <c r="G167" s="26"/>
      <c r="H167" s="26"/>
      <c r="I167" s="76"/>
      <c r="J167" s="276">
        <f t="shared" si="13"/>
        <v>4</v>
      </c>
      <c r="K167" s="399">
        <v>413</v>
      </c>
    </row>
    <row r="168" spans="1:11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76"/>
      <c r="J168" s="276">
        <f t="shared" si="13"/>
        <v>0</v>
      </c>
      <c r="K168" s="399">
        <v>329</v>
      </c>
    </row>
    <row r="169" spans="1:11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26"/>
      <c r="I169" s="76"/>
      <c r="J169" s="276">
        <f t="shared" si="13"/>
        <v>0</v>
      </c>
      <c r="K169" s="399"/>
    </row>
    <row r="170" spans="1:11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76"/>
      <c r="J170" s="276">
        <f t="shared" si="13"/>
        <v>0</v>
      </c>
      <c r="K170" s="399">
        <v>2</v>
      </c>
    </row>
    <row r="171" spans="1:11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76"/>
      <c r="J171" s="276">
        <f t="shared" si="13"/>
        <v>0</v>
      </c>
      <c r="K171" s="399">
        <v>58</v>
      </c>
    </row>
    <row r="172" spans="1:11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76"/>
      <c r="J172" s="276">
        <f t="shared" si="13"/>
        <v>0</v>
      </c>
      <c r="K172" s="399">
        <v>42</v>
      </c>
    </row>
    <row r="173" spans="1:11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76"/>
      <c r="J173" s="276">
        <f t="shared" si="13"/>
        <v>0</v>
      </c>
      <c r="K173" s="399">
        <v>10</v>
      </c>
    </row>
    <row r="174" spans="1:11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76"/>
      <c r="J174" s="276">
        <f t="shared" si="13"/>
        <v>0</v>
      </c>
      <c r="K174" s="399">
        <v>16</v>
      </c>
    </row>
    <row r="175" spans="1:11" x14ac:dyDescent="0.2">
      <c r="A175" s="346">
        <v>171</v>
      </c>
      <c r="B175" s="347"/>
      <c r="C175" s="348" t="s">
        <v>90</v>
      </c>
      <c r="D175" s="232"/>
      <c r="E175" s="26"/>
      <c r="F175" s="26"/>
      <c r="G175" s="26"/>
      <c r="H175" s="26"/>
      <c r="I175" s="76"/>
      <c r="J175" s="276">
        <f t="shared" si="13"/>
        <v>0</v>
      </c>
      <c r="K175" s="399">
        <v>21</v>
      </c>
    </row>
    <row r="176" spans="1:11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76"/>
      <c r="J176" s="276">
        <f t="shared" si="13"/>
        <v>0</v>
      </c>
      <c r="K176" s="399"/>
    </row>
    <row r="177" spans="1:11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76"/>
      <c r="J177" s="276">
        <f t="shared" si="13"/>
        <v>0</v>
      </c>
      <c r="K177" s="399"/>
    </row>
    <row r="178" spans="1:11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76"/>
      <c r="J178" s="276">
        <f t="shared" si="13"/>
        <v>0</v>
      </c>
      <c r="K178" s="399"/>
    </row>
    <row r="179" spans="1:11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76"/>
      <c r="J179" s="276">
        <f t="shared" si="13"/>
        <v>0</v>
      </c>
      <c r="K179" s="399"/>
    </row>
    <row r="180" spans="1:11" x14ac:dyDescent="0.2">
      <c r="A180" s="346">
        <v>176</v>
      </c>
      <c r="B180" s="347"/>
      <c r="C180" s="348" t="s">
        <v>95</v>
      </c>
      <c r="D180" s="232">
        <v>10</v>
      </c>
      <c r="E180" s="26"/>
      <c r="F180" s="26"/>
      <c r="G180" s="26"/>
      <c r="H180" s="26"/>
      <c r="I180" s="76"/>
      <c r="J180" s="276">
        <f t="shared" si="13"/>
        <v>10</v>
      </c>
      <c r="K180" s="399">
        <v>48</v>
      </c>
    </row>
    <row r="181" spans="1:11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76"/>
      <c r="J181" s="276">
        <f t="shared" si="13"/>
        <v>0</v>
      </c>
      <c r="K181" s="399"/>
    </row>
    <row r="182" spans="1:11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76"/>
      <c r="J182" s="276">
        <f t="shared" si="13"/>
        <v>0</v>
      </c>
      <c r="K182" s="399">
        <v>15</v>
      </c>
    </row>
    <row r="183" spans="1:11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76"/>
      <c r="J183" s="276">
        <f t="shared" si="13"/>
        <v>0</v>
      </c>
      <c r="K183" s="399">
        <v>33</v>
      </c>
    </row>
    <row r="184" spans="1:11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76"/>
      <c r="J184" s="276">
        <f t="shared" si="13"/>
        <v>0</v>
      </c>
      <c r="K184" s="399">
        <v>10</v>
      </c>
    </row>
    <row r="185" spans="1:11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76"/>
      <c r="J185" s="276">
        <f t="shared" si="13"/>
        <v>0</v>
      </c>
      <c r="K185" s="399">
        <v>32</v>
      </c>
    </row>
    <row r="186" spans="1:11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76"/>
      <c r="J186" s="276">
        <f t="shared" si="13"/>
        <v>0</v>
      </c>
      <c r="K186" s="399">
        <v>6</v>
      </c>
    </row>
    <row r="187" spans="1:11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76"/>
      <c r="J187" s="276">
        <f t="shared" si="13"/>
        <v>0</v>
      </c>
      <c r="K187" s="399">
        <v>2900</v>
      </c>
    </row>
    <row r="188" spans="1:11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76"/>
      <c r="J188" s="276">
        <f t="shared" si="13"/>
        <v>0</v>
      </c>
      <c r="K188" s="399"/>
    </row>
    <row r="189" spans="1:11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76"/>
      <c r="J189" s="276">
        <f t="shared" si="13"/>
        <v>0</v>
      </c>
      <c r="K189" s="399">
        <v>2</v>
      </c>
    </row>
    <row r="190" spans="1:11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76"/>
      <c r="J190" s="276">
        <f t="shared" si="13"/>
        <v>0</v>
      </c>
      <c r="K190" s="399"/>
    </row>
    <row r="191" spans="1:11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76"/>
      <c r="J191" s="276">
        <f t="shared" si="13"/>
        <v>0</v>
      </c>
      <c r="K191" s="399"/>
    </row>
    <row r="192" spans="1:11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76"/>
      <c r="J192" s="276">
        <f t="shared" si="13"/>
        <v>0</v>
      </c>
      <c r="K192" s="399"/>
    </row>
    <row r="193" spans="1:11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76"/>
      <c r="J193" s="276">
        <f t="shared" si="13"/>
        <v>0</v>
      </c>
      <c r="K193" s="399"/>
    </row>
    <row r="194" spans="1:11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76"/>
      <c r="J194" s="276">
        <f t="shared" si="13"/>
        <v>0</v>
      </c>
      <c r="K194" s="399">
        <v>2</v>
      </c>
    </row>
    <row r="195" spans="1:11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76"/>
      <c r="J195" s="276">
        <f t="shared" si="13"/>
        <v>0</v>
      </c>
      <c r="K195" s="399"/>
    </row>
    <row r="196" spans="1:11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76"/>
      <c r="J196" s="276">
        <f t="shared" si="13"/>
        <v>0</v>
      </c>
      <c r="K196" s="399"/>
    </row>
    <row r="197" spans="1:11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76"/>
      <c r="J197" s="276">
        <f t="shared" si="13"/>
        <v>0</v>
      </c>
      <c r="K197" s="399"/>
    </row>
    <row r="198" spans="1:11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76"/>
      <c r="J198" s="276">
        <f t="shared" si="13"/>
        <v>0</v>
      </c>
      <c r="K198" s="399"/>
    </row>
    <row r="199" spans="1:11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76"/>
      <c r="J199" s="276">
        <f t="shared" si="13"/>
        <v>0</v>
      </c>
      <c r="K199" s="399"/>
    </row>
    <row r="200" spans="1:11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76"/>
      <c r="J200" s="276">
        <f t="shared" si="13"/>
        <v>0</v>
      </c>
      <c r="K200" s="399"/>
    </row>
    <row r="201" spans="1:11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76"/>
      <c r="J201" s="276">
        <f t="shared" si="13"/>
        <v>0</v>
      </c>
      <c r="K201" s="399"/>
    </row>
    <row r="202" spans="1:11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76"/>
      <c r="J202" s="276">
        <f t="shared" si="13"/>
        <v>0</v>
      </c>
      <c r="K202" s="399"/>
    </row>
    <row r="203" spans="1:11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76"/>
      <c r="J203" s="276">
        <f t="shared" si="13"/>
        <v>0</v>
      </c>
      <c r="K203" s="399"/>
    </row>
    <row r="204" spans="1:11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76"/>
      <c r="J204" s="276">
        <f t="shared" si="13"/>
        <v>0</v>
      </c>
      <c r="K204" s="399"/>
    </row>
    <row r="205" spans="1:11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76"/>
      <c r="J205" s="276">
        <f t="shared" si="13"/>
        <v>0</v>
      </c>
      <c r="K205" s="399"/>
    </row>
    <row r="206" spans="1:11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76"/>
      <c r="J206" s="276">
        <f t="shared" si="13"/>
        <v>0</v>
      </c>
      <c r="K206" s="399"/>
    </row>
    <row r="207" spans="1:11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76"/>
      <c r="J207" s="276">
        <f t="shared" si="13"/>
        <v>0</v>
      </c>
      <c r="K207" s="399"/>
    </row>
    <row r="208" spans="1:11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76"/>
      <c r="J208" s="276">
        <f t="shared" si="13"/>
        <v>0</v>
      </c>
      <c r="K208" s="399"/>
    </row>
    <row r="209" spans="1:11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76"/>
      <c r="J209" s="276">
        <f t="shared" si="13"/>
        <v>0</v>
      </c>
      <c r="K209" s="399"/>
    </row>
    <row r="210" spans="1:11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76"/>
      <c r="J210" s="276">
        <f t="shared" si="13"/>
        <v>0</v>
      </c>
      <c r="K210" s="399"/>
    </row>
    <row r="211" spans="1:11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76"/>
      <c r="J211" s="276">
        <f t="shared" si="13"/>
        <v>0</v>
      </c>
      <c r="K211" s="399"/>
    </row>
    <row r="212" spans="1:11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76"/>
      <c r="J212" s="276">
        <f t="shared" si="13"/>
        <v>0</v>
      </c>
      <c r="K212" s="399"/>
    </row>
    <row r="213" spans="1:11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76"/>
      <c r="J213" s="276">
        <f t="shared" si="13"/>
        <v>0</v>
      </c>
      <c r="K213" s="399"/>
    </row>
    <row r="214" spans="1:11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76"/>
      <c r="J214" s="276">
        <f t="shared" si="13"/>
        <v>0</v>
      </c>
      <c r="K214" s="399"/>
    </row>
    <row r="215" spans="1:11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76"/>
      <c r="J215" s="276">
        <f t="shared" si="13"/>
        <v>0</v>
      </c>
      <c r="K215" s="399"/>
    </row>
    <row r="216" spans="1:11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76"/>
      <c r="J216" s="276">
        <f t="shared" si="13"/>
        <v>0</v>
      </c>
      <c r="K216" s="399"/>
    </row>
    <row r="217" spans="1:11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76"/>
      <c r="J217" s="276">
        <f t="shared" si="13"/>
        <v>0</v>
      </c>
      <c r="K217" s="399"/>
    </row>
    <row r="218" spans="1:11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104"/>
      <c r="J218" s="405">
        <f t="shared" si="13"/>
        <v>0</v>
      </c>
      <c r="K218" s="395"/>
    </row>
    <row r="219" spans="1:11" ht="12.75" thickBot="1" x14ac:dyDescent="0.25">
      <c r="A219" s="359">
        <v>215</v>
      </c>
      <c r="B219" s="360"/>
      <c r="C219" s="398" t="s">
        <v>134</v>
      </c>
      <c r="D219" s="233">
        <f t="shared" ref="D219:F219" si="14">SUM(A153:C219)</f>
        <v>12194</v>
      </c>
      <c r="E219" s="119">
        <f t="shared" si="14"/>
        <v>12394</v>
      </c>
      <c r="F219" s="119">
        <f t="shared" si="14"/>
        <v>26063</v>
      </c>
      <c r="G219" s="119">
        <f>SUM(D153:F219)</f>
        <v>52292</v>
      </c>
      <c r="H219" s="119">
        <f t="shared" ref="H219:I219" si="15">SUM(E153:G219)</f>
        <v>92260</v>
      </c>
      <c r="I219" s="268">
        <f t="shared" si="15"/>
        <v>177009</v>
      </c>
      <c r="J219" s="447">
        <f>SUM(D219:I219)</f>
        <v>372212</v>
      </c>
      <c r="K219" s="400">
        <f>SUM(K153:K218)</f>
        <v>599264</v>
      </c>
    </row>
    <row r="220" spans="1:11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123" t="s">
        <v>155</v>
      </c>
      <c r="J220" s="406">
        <f>COUNTA(D220:I220)</f>
        <v>6</v>
      </c>
      <c r="K220" s="407"/>
    </row>
    <row r="221" spans="1:11" x14ac:dyDescent="0.2">
      <c r="A221" s="346">
        <v>217</v>
      </c>
      <c r="B221" s="553"/>
      <c r="C221" s="376" t="s">
        <v>137</v>
      </c>
      <c r="D221" s="236"/>
      <c r="E221" s="39"/>
      <c r="F221" s="39"/>
      <c r="G221" s="39"/>
      <c r="H221" s="39"/>
      <c r="I221" s="124"/>
      <c r="J221" s="279"/>
      <c r="K221" s="310"/>
    </row>
    <row r="222" spans="1:11" x14ac:dyDescent="0.2">
      <c r="A222" s="346">
        <v>218</v>
      </c>
      <c r="B222" s="553"/>
      <c r="C222" s="378" t="s">
        <v>138</v>
      </c>
      <c r="D222" s="237" t="s">
        <v>663</v>
      </c>
      <c r="E222" s="40" t="s">
        <v>663</v>
      </c>
      <c r="F222" s="40" t="s">
        <v>663</v>
      </c>
      <c r="G222" s="40" t="s">
        <v>663</v>
      </c>
      <c r="H222" s="40" t="s">
        <v>663</v>
      </c>
      <c r="I222" s="125" t="s">
        <v>302</v>
      </c>
      <c r="J222" s="280"/>
      <c r="K222" s="309"/>
    </row>
    <row r="223" spans="1:11" ht="12.75" thickBot="1" x14ac:dyDescent="0.25">
      <c r="A223" s="346">
        <v>219</v>
      </c>
      <c r="B223" s="554"/>
      <c r="C223" s="363" t="s">
        <v>139</v>
      </c>
      <c r="D223" s="238" t="s">
        <v>303</v>
      </c>
      <c r="E223" s="41" t="s">
        <v>158</v>
      </c>
      <c r="F223" s="41" t="s">
        <v>201</v>
      </c>
      <c r="G223" s="41" t="s">
        <v>223</v>
      </c>
      <c r="H223" s="42">
        <v>2019</v>
      </c>
      <c r="I223" s="126" t="s">
        <v>222</v>
      </c>
      <c r="J223" s="456"/>
      <c r="K223" s="410"/>
    </row>
    <row r="224" spans="1:11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36"/>
      <c r="H224" s="36">
        <v>1</v>
      </c>
      <c r="I224" s="77"/>
      <c r="J224" s="282">
        <f>SUM(D224:I224)</f>
        <v>1</v>
      </c>
      <c r="K224" s="412"/>
    </row>
    <row r="225" spans="1:11" x14ac:dyDescent="0.2">
      <c r="A225" s="346">
        <v>221</v>
      </c>
      <c r="B225" s="552" t="s">
        <v>141</v>
      </c>
      <c r="C225" s="370" t="s">
        <v>142</v>
      </c>
      <c r="D225" s="240"/>
      <c r="E225" s="43">
        <v>2</v>
      </c>
      <c r="F225" s="43">
        <v>1</v>
      </c>
      <c r="G225" s="43">
        <v>5</v>
      </c>
      <c r="H225" s="43"/>
      <c r="I225" s="127">
        <v>1</v>
      </c>
      <c r="J225" s="283">
        <f>SUM(D225:I225)</f>
        <v>9</v>
      </c>
      <c r="K225" s="413"/>
    </row>
    <row r="226" spans="1:11" ht="12.75" thickBot="1" x14ac:dyDescent="0.25">
      <c r="A226" s="346">
        <v>222</v>
      </c>
      <c r="B226" s="554"/>
      <c r="C226" s="363" t="s">
        <v>143</v>
      </c>
      <c r="D226" s="235">
        <v>1</v>
      </c>
      <c r="E226" s="38">
        <v>2</v>
      </c>
      <c r="F226" s="38"/>
      <c r="G226" s="38">
        <v>5</v>
      </c>
      <c r="H226" s="38">
        <v>0</v>
      </c>
      <c r="I226" s="123">
        <v>1</v>
      </c>
      <c r="J226" s="406">
        <f>SUM(D226:I226)</f>
        <v>9</v>
      </c>
      <c r="K226" s="407"/>
    </row>
    <row r="227" spans="1:11" ht="12.75" thickBot="1" x14ac:dyDescent="0.25">
      <c r="A227" s="402">
        <v>223</v>
      </c>
      <c r="B227" s="403"/>
      <c r="C227" s="411" t="s">
        <v>659</v>
      </c>
      <c r="D227" s="239">
        <v>1</v>
      </c>
      <c r="E227" s="36"/>
      <c r="F227" s="36">
        <v>1</v>
      </c>
      <c r="G227" s="36">
        <v>1</v>
      </c>
      <c r="H227" s="36"/>
      <c r="I227" s="77">
        <v>1</v>
      </c>
      <c r="J227" s="282">
        <f>SUM(D227:I227)</f>
        <v>4</v>
      </c>
      <c r="K227" s="412"/>
    </row>
    <row r="228" spans="1:11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451">
        <v>1</v>
      </c>
      <c r="K228" s="457">
        <v>1</v>
      </c>
    </row>
    <row r="229" spans="1:11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1</v>
      </c>
      <c r="H229" s="153">
        <v>1</v>
      </c>
      <c r="I229" s="153">
        <v>1</v>
      </c>
      <c r="J229" s="458">
        <v>1</v>
      </c>
      <c r="K229" s="459">
        <v>1</v>
      </c>
    </row>
    <row r="230" spans="1:11" ht="12.75" thickBot="1" x14ac:dyDescent="0.25">
      <c r="A230" s="359">
        <v>226</v>
      </c>
      <c r="B230" s="561"/>
      <c r="C230" s="388" t="s">
        <v>635</v>
      </c>
      <c r="D230" s="270">
        <v>1</v>
      </c>
      <c r="E230" s="154">
        <v>1</v>
      </c>
      <c r="F230" s="154">
        <v>1</v>
      </c>
      <c r="G230" s="154">
        <v>0</v>
      </c>
      <c r="H230" s="154">
        <v>0</v>
      </c>
      <c r="I230" s="154">
        <v>1</v>
      </c>
      <c r="J230" s="460">
        <v>0.67</v>
      </c>
      <c r="K230" s="461">
        <v>0.36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59999389629810485"/>
  </sheetPr>
  <dimension ref="A2:M230"/>
  <sheetViews>
    <sheetView zoomScale="80" zoomScaleNormal="80" workbookViewId="0">
      <pane ySplit="13" topLeftCell="A14" activePane="bottomLeft" state="frozen"/>
      <selection pane="bottomLef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10" width="20.140625" style="78" customWidth="1"/>
    <col min="11" max="11" width="20.140625" style="78" bestFit="1" customWidth="1"/>
    <col min="12" max="13" width="16.28515625" style="78" customWidth="1"/>
    <col min="14" max="16384" width="11.42578125" style="78"/>
  </cols>
  <sheetData>
    <row r="2" spans="1:13" ht="12.75" x14ac:dyDescent="0.2">
      <c r="A2" s="331" t="s">
        <v>613</v>
      </c>
    </row>
    <row r="3" spans="1:13" ht="12.75" thickBot="1" x14ac:dyDescent="0.25"/>
    <row r="4" spans="1:13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4"/>
      <c r="J4" s="334"/>
      <c r="K4" s="335"/>
      <c r="L4" s="312" t="s">
        <v>167</v>
      </c>
      <c r="M4" s="404" t="s">
        <v>529</v>
      </c>
    </row>
    <row r="5" spans="1:13" x14ac:dyDescent="0.2">
      <c r="A5" s="338">
        <v>1</v>
      </c>
      <c r="B5" s="339"/>
      <c r="C5" s="340" t="s">
        <v>0</v>
      </c>
      <c r="D5" s="341">
        <v>38</v>
      </c>
      <c r="E5" s="342">
        <v>39</v>
      </c>
      <c r="F5" s="342">
        <v>40</v>
      </c>
      <c r="G5" s="342">
        <v>41</v>
      </c>
      <c r="H5" s="342">
        <v>42</v>
      </c>
      <c r="I5" s="342">
        <v>43</v>
      </c>
      <c r="J5" s="423">
        <v>44</v>
      </c>
      <c r="K5" s="343">
        <v>45</v>
      </c>
      <c r="L5" s="344"/>
      <c r="M5" s="345"/>
    </row>
    <row r="6" spans="1:13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0" t="s">
        <v>145</v>
      </c>
      <c r="G6" s="350" t="s">
        <v>145</v>
      </c>
      <c r="H6" s="350" t="s">
        <v>145</v>
      </c>
      <c r="I6" s="350" t="s">
        <v>145</v>
      </c>
      <c r="J6" s="424" t="s">
        <v>145</v>
      </c>
      <c r="K6" s="351" t="s">
        <v>145</v>
      </c>
      <c r="L6" s="135"/>
      <c r="M6" s="352"/>
    </row>
    <row r="7" spans="1:13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0" t="s">
        <v>146</v>
      </c>
      <c r="G7" s="350" t="s">
        <v>146</v>
      </c>
      <c r="H7" s="350" t="s">
        <v>146</v>
      </c>
      <c r="I7" s="350" t="s">
        <v>146</v>
      </c>
      <c r="J7" s="424" t="s">
        <v>146</v>
      </c>
      <c r="K7" s="351" t="s">
        <v>146</v>
      </c>
      <c r="L7" s="135"/>
      <c r="M7" s="352"/>
    </row>
    <row r="8" spans="1:13" x14ac:dyDescent="0.2">
      <c r="A8" s="346">
        <v>4</v>
      </c>
      <c r="B8" s="347"/>
      <c r="C8" s="348" t="s">
        <v>3</v>
      </c>
      <c r="D8" s="349" t="s">
        <v>304</v>
      </c>
      <c r="E8" s="350" t="s">
        <v>304</v>
      </c>
      <c r="F8" s="350" t="s">
        <v>304</v>
      </c>
      <c r="G8" s="350" t="s">
        <v>304</v>
      </c>
      <c r="H8" s="350" t="s">
        <v>304</v>
      </c>
      <c r="I8" s="350" t="s">
        <v>304</v>
      </c>
      <c r="J8" s="424" t="s">
        <v>304</v>
      </c>
      <c r="K8" s="351" t="s">
        <v>304</v>
      </c>
      <c r="L8" s="135"/>
      <c r="M8" s="352"/>
    </row>
    <row r="9" spans="1:13" x14ac:dyDescent="0.2">
      <c r="A9" s="346">
        <v>5</v>
      </c>
      <c r="B9" s="347"/>
      <c r="C9" s="348" t="s">
        <v>4</v>
      </c>
      <c r="D9" s="349" t="s">
        <v>305</v>
      </c>
      <c r="E9" s="350" t="s">
        <v>305</v>
      </c>
      <c r="F9" s="350" t="s">
        <v>305</v>
      </c>
      <c r="G9" s="350" t="s">
        <v>305</v>
      </c>
      <c r="H9" s="350" t="s">
        <v>305</v>
      </c>
      <c r="I9" s="350" t="s">
        <v>305</v>
      </c>
      <c r="J9" s="424" t="s">
        <v>305</v>
      </c>
      <c r="K9" s="351" t="s">
        <v>305</v>
      </c>
      <c r="L9" s="135"/>
      <c r="M9" s="352"/>
    </row>
    <row r="10" spans="1:13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/>
      <c r="H10" s="350"/>
      <c r="I10" s="350"/>
      <c r="J10" s="424"/>
      <c r="K10" s="351" t="s">
        <v>306</v>
      </c>
      <c r="L10" s="135"/>
      <c r="M10" s="352"/>
    </row>
    <row r="11" spans="1:13" x14ac:dyDescent="0.2">
      <c r="A11" s="346">
        <v>7</v>
      </c>
      <c r="B11" s="347"/>
      <c r="C11" s="348" t="s">
        <v>7</v>
      </c>
      <c r="D11" s="349"/>
      <c r="E11" s="350"/>
      <c r="F11" s="350"/>
      <c r="G11" s="350"/>
      <c r="H11" s="350"/>
      <c r="I11" s="350"/>
      <c r="J11" s="424"/>
      <c r="K11" s="351" t="s">
        <v>182</v>
      </c>
      <c r="L11" s="135"/>
      <c r="M11" s="352"/>
    </row>
    <row r="12" spans="1:13" ht="12.75" thickBot="1" x14ac:dyDescent="0.25">
      <c r="A12" s="346">
        <v>8</v>
      </c>
      <c r="B12" s="347"/>
      <c r="C12" s="353" t="s">
        <v>8</v>
      </c>
      <c r="D12" s="442" t="s">
        <v>307</v>
      </c>
      <c r="E12" s="355" t="s">
        <v>308</v>
      </c>
      <c r="F12" s="355" t="s">
        <v>309</v>
      </c>
      <c r="G12" s="355" t="s">
        <v>310</v>
      </c>
      <c r="H12" s="355" t="s">
        <v>311</v>
      </c>
      <c r="I12" s="355" t="s">
        <v>312</v>
      </c>
      <c r="J12" s="425" t="s">
        <v>313</v>
      </c>
      <c r="K12" s="356" t="s">
        <v>314</v>
      </c>
      <c r="L12" s="135"/>
      <c r="M12" s="352"/>
    </row>
    <row r="13" spans="1:13" ht="12.75" thickBot="1" x14ac:dyDescent="0.25">
      <c r="A13" s="346">
        <v>9</v>
      </c>
      <c r="B13" s="347"/>
      <c r="C13" s="358" t="s">
        <v>194</v>
      </c>
      <c r="D13" s="234" t="s">
        <v>315</v>
      </c>
      <c r="E13" s="121" t="s">
        <v>316</v>
      </c>
      <c r="F13" s="121" t="s">
        <v>317</v>
      </c>
      <c r="G13" s="121" t="s">
        <v>318</v>
      </c>
      <c r="H13" s="121" t="s">
        <v>319</v>
      </c>
      <c r="I13" s="121" t="s">
        <v>320</v>
      </c>
      <c r="J13" s="152" t="s">
        <v>321</v>
      </c>
      <c r="K13" s="122" t="s">
        <v>322</v>
      </c>
      <c r="L13" s="135"/>
      <c r="M13" s="352"/>
    </row>
    <row r="14" spans="1:13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37"/>
      <c r="J14" s="443"/>
      <c r="K14" s="95"/>
      <c r="L14" s="359"/>
      <c r="M14" s="362"/>
    </row>
    <row r="15" spans="1:13" x14ac:dyDescent="0.2">
      <c r="A15" s="346">
        <v>11</v>
      </c>
      <c r="B15" s="552" t="s">
        <v>13</v>
      </c>
      <c r="C15" s="363" t="s">
        <v>165</v>
      </c>
      <c r="D15" s="112">
        <v>153817</v>
      </c>
      <c r="E15" s="21">
        <v>14245</v>
      </c>
      <c r="F15" s="21">
        <v>13225</v>
      </c>
      <c r="G15" s="21">
        <v>5755</v>
      </c>
      <c r="H15" s="21">
        <v>14410</v>
      </c>
      <c r="I15" s="155">
        <v>18096</v>
      </c>
      <c r="J15" s="155">
        <v>40697</v>
      </c>
      <c r="K15" s="156">
        <v>608114</v>
      </c>
      <c r="L15" s="381">
        <f>SUM(D15:K15)</f>
        <v>868359</v>
      </c>
      <c r="M15" s="483">
        <v>7350682</v>
      </c>
    </row>
    <row r="16" spans="1:13" x14ac:dyDescent="0.2">
      <c r="A16" s="346">
        <v>12</v>
      </c>
      <c r="B16" s="553"/>
      <c r="C16" s="365" t="s">
        <v>164</v>
      </c>
      <c r="D16" s="207">
        <v>164981</v>
      </c>
      <c r="E16" s="22">
        <v>14477</v>
      </c>
      <c r="F16" s="22">
        <v>13799</v>
      </c>
      <c r="G16" s="22">
        <v>5643</v>
      </c>
      <c r="H16" s="22">
        <v>15126</v>
      </c>
      <c r="I16" s="157">
        <v>19506</v>
      </c>
      <c r="J16" s="157">
        <v>42009</v>
      </c>
      <c r="K16" s="158">
        <v>664193</v>
      </c>
      <c r="L16" s="367">
        <f>SUM(D16:K16)</f>
        <v>939734</v>
      </c>
      <c r="M16" s="484">
        <v>7844830</v>
      </c>
    </row>
    <row r="17" spans="1:13" ht="12.75" thickBot="1" x14ac:dyDescent="0.25">
      <c r="A17" s="359">
        <v>13</v>
      </c>
      <c r="B17" s="554"/>
      <c r="C17" s="361" t="s">
        <v>10</v>
      </c>
      <c r="D17" s="244">
        <f t="shared" ref="D17:J17" si="0">(D15-D16)/D16</f>
        <v>-6.7668398179184269E-2</v>
      </c>
      <c r="E17" s="23">
        <f t="shared" si="0"/>
        <v>-1.602541963113905E-2</v>
      </c>
      <c r="F17" s="23">
        <f t="shared" si="0"/>
        <v>-4.1597217189651425E-2</v>
      </c>
      <c r="G17" s="23">
        <f t="shared" si="0"/>
        <v>1.9847598794967215E-2</v>
      </c>
      <c r="H17" s="23">
        <f t="shared" si="0"/>
        <v>-4.733571334126669E-2</v>
      </c>
      <c r="I17" s="23">
        <v>7.8E-2</v>
      </c>
      <c r="J17" s="23">
        <f t="shared" si="0"/>
        <v>-3.1231402794639245E-2</v>
      </c>
      <c r="K17" s="159">
        <v>9.1999999999999998E-2</v>
      </c>
      <c r="L17" s="161">
        <f>(L16/L15)-1</f>
        <v>8.2195267164847818E-2</v>
      </c>
      <c r="M17" s="161">
        <f>(M16/M15)-1</f>
        <v>6.7224782680028961E-2</v>
      </c>
    </row>
    <row r="18" spans="1:13" ht="14.25" x14ac:dyDescent="0.2">
      <c r="A18" s="369">
        <v>14</v>
      </c>
      <c r="B18" s="552" t="s">
        <v>168</v>
      </c>
      <c r="C18" s="370" t="s">
        <v>530</v>
      </c>
      <c r="D18" s="271">
        <v>2515.85</v>
      </c>
      <c r="E18" s="24">
        <v>1844.27</v>
      </c>
      <c r="F18" s="24">
        <v>289</v>
      </c>
      <c r="G18" s="24">
        <v>1117.1600000000001</v>
      </c>
      <c r="H18" s="24">
        <v>1996.04</v>
      </c>
      <c r="I18" s="24">
        <v>619</v>
      </c>
      <c r="J18" s="82">
        <v>1696</v>
      </c>
      <c r="K18" s="160">
        <v>110</v>
      </c>
      <c r="L18" s="428">
        <f>SUM(D18:K18)</f>
        <v>10187.32</v>
      </c>
      <c r="M18" s="371">
        <v>78588</v>
      </c>
    </row>
    <row r="19" spans="1:13" ht="12.75" thickBot="1" x14ac:dyDescent="0.25">
      <c r="A19" s="359">
        <v>15</v>
      </c>
      <c r="B19" s="557"/>
      <c r="C19" s="361" t="s">
        <v>11</v>
      </c>
      <c r="D19" s="59"/>
      <c r="E19" s="25"/>
      <c r="F19" s="25"/>
      <c r="G19" s="25"/>
      <c r="H19" s="25"/>
      <c r="I19" s="25"/>
      <c r="J19" s="83"/>
      <c r="K19" s="60">
        <v>122.4</v>
      </c>
      <c r="L19" s="62"/>
      <c r="M19" s="373"/>
    </row>
    <row r="20" spans="1:13" x14ac:dyDescent="0.2">
      <c r="A20" s="346">
        <v>16</v>
      </c>
      <c r="B20" s="558" t="s">
        <v>175</v>
      </c>
      <c r="C20" s="363" t="s">
        <v>12</v>
      </c>
      <c r="D20" s="112">
        <v>445</v>
      </c>
      <c r="E20" s="21">
        <v>157</v>
      </c>
      <c r="F20" s="21">
        <v>54</v>
      </c>
      <c r="G20" s="21">
        <v>75</v>
      </c>
      <c r="H20" s="21">
        <v>159</v>
      </c>
      <c r="I20" s="21">
        <v>86</v>
      </c>
      <c r="J20" s="79">
        <v>157</v>
      </c>
      <c r="K20" s="50">
        <v>31</v>
      </c>
      <c r="L20" s="381">
        <f>SUM(D20:K20)</f>
        <v>1164</v>
      </c>
      <c r="M20" s="382">
        <v>20384</v>
      </c>
    </row>
    <row r="21" spans="1:13" x14ac:dyDescent="0.2">
      <c r="A21" s="346">
        <v>17</v>
      </c>
      <c r="B21" s="553"/>
      <c r="C21" s="348" t="s">
        <v>176</v>
      </c>
      <c r="D21" s="232">
        <v>98206</v>
      </c>
      <c r="E21" s="26">
        <v>8801</v>
      </c>
      <c r="F21" s="26">
        <v>7865</v>
      </c>
      <c r="G21" s="26">
        <v>672</v>
      </c>
      <c r="H21" s="26">
        <v>8839</v>
      </c>
      <c r="I21" s="26">
        <v>5782</v>
      </c>
      <c r="J21" s="84">
        <v>29203</v>
      </c>
      <c r="K21" s="76">
        <v>575942</v>
      </c>
      <c r="L21" s="276">
        <f>SUM(D21:K21)</f>
        <v>735310</v>
      </c>
      <c r="M21" s="399"/>
    </row>
    <row r="22" spans="1:13" ht="12.75" thickBot="1" x14ac:dyDescent="0.25">
      <c r="A22" s="359">
        <v>18</v>
      </c>
      <c r="B22" s="554"/>
      <c r="C22" s="361" t="s">
        <v>14</v>
      </c>
      <c r="D22" s="210">
        <f>D21/D16</f>
        <v>0.59525642346694463</v>
      </c>
      <c r="E22" s="161">
        <f>E21/E16</f>
        <v>0.60792981971402915</v>
      </c>
      <c r="F22" s="23">
        <v>0.5868527085509625</v>
      </c>
      <c r="G22" s="23">
        <v>0.11740041928721175</v>
      </c>
      <c r="H22" s="23">
        <v>0.74022276191273761</v>
      </c>
      <c r="I22" s="23">
        <v>0.31117808514073514</v>
      </c>
      <c r="J22" s="161">
        <f t="shared" ref="J22" si="1">J21/J16</f>
        <v>0.69516056083220268</v>
      </c>
      <c r="K22" s="159">
        <v>0.84287073217134245</v>
      </c>
      <c r="L22" s="161">
        <f>L21/L16</f>
        <v>0.78246610210974599</v>
      </c>
      <c r="M22" s="210"/>
    </row>
    <row r="23" spans="1:13" x14ac:dyDescent="0.2">
      <c r="A23" s="346">
        <v>19</v>
      </c>
      <c r="B23" s="552" t="s">
        <v>15</v>
      </c>
      <c r="C23" s="363" t="s">
        <v>169</v>
      </c>
      <c r="D23" s="113">
        <v>43.8917445445</v>
      </c>
      <c r="E23" s="27">
        <v>45.106274804199998</v>
      </c>
      <c r="F23" s="27">
        <v>51.416498399399998</v>
      </c>
      <c r="G23" s="27">
        <v>65.237997957100006</v>
      </c>
      <c r="H23" s="27">
        <v>60.502020711100002</v>
      </c>
      <c r="I23" s="27">
        <v>59.771160184499998</v>
      </c>
      <c r="J23" s="85">
        <v>46.373502106899998</v>
      </c>
      <c r="K23" s="46">
        <v>34.998981067400003</v>
      </c>
      <c r="L23" s="68">
        <f>(L25/$L$15)*100</f>
        <v>39.460868143244902</v>
      </c>
      <c r="M23" s="69">
        <v>37.049731260999998</v>
      </c>
    </row>
    <row r="24" spans="1:13" x14ac:dyDescent="0.2">
      <c r="A24" s="346">
        <v>20</v>
      </c>
      <c r="B24" s="553"/>
      <c r="C24" s="376" t="s">
        <v>170</v>
      </c>
      <c r="D24" s="111">
        <v>36.794676144999997</v>
      </c>
      <c r="E24" s="28">
        <v>43.990828363200002</v>
      </c>
      <c r="F24" s="28">
        <v>54.653383678799997</v>
      </c>
      <c r="G24" s="28">
        <v>57.2038950715</v>
      </c>
      <c r="H24" s="28">
        <v>61.693050593400002</v>
      </c>
      <c r="I24" s="28">
        <v>61.077647111099999</v>
      </c>
      <c r="J24" s="86">
        <v>42.597667084299999</v>
      </c>
      <c r="K24" s="48">
        <v>34.716526364800004</v>
      </c>
      <c r="L24" s="49">
        <f>(L26/$L$16)*100</f>
        <v>37.524448407740913</v>
      </c>
      <c r="M24" s="67">
        <v>34.777859644700001</v>
      </c>
    </row>
    <row r="25" spans="1:13" x14ac:dyDescent="0.2">
      <c r="A25" s="346">
        <v>21</v>
      </c>
      <c r="B25" s="553"/>
      <c r="C25" s="363" t="s">
        <v>171</v>
      </c>
      <c r="D25" s="112">
        <v>65162</v>
      </c>
      <c r="E25" s="21">
        <v>6779</v>
      </c>
      <c r="F25" s="21">
        <v>7747</v>
      </c>
      <c r="G25" s="21">
        <v>4187</v>
      </c>
      <c r="H25" s="21">
        <v>7988</v>
      </c>
      <c r="I25" s="21">
        <v>10766</v>
      </c>
      <c r="J25" s="79">
        <v>17007</v>
      </c>
      <c r="K25" s="50">
        <v>223026</v>
      </c>
      <c r="L25" s="381">
        <f>SUM(D25:K25)</f>
        <v>342662</v>
      </c>
      <c r="M25" s="382">
        <v>2766652</v>
      </c>
    </row>
    <row r="26" spans="1:13" x14ac:dyDescent="0.2">
      <c r="A26" s="346">
        <v>22</v>
      </c>
      <c r="B26" s="553"/>
      <c r="C26" s="376" t="s">
        <v>172</v>
      </c>
      <c r="D26" s="103">
        <v>62702</v>
      </c>
      <c r="E26" s="29">
        <v>6053</v>
      </c>
      <c r="F26" s="29">
        <v>7325</v>
      </c>
      <c r="G26" s="29">
        <v>3274</v>
      </c>
      <c r="H26" s="29">
        <v>7367</v>
      </c>
      <c r="I26" s="29">
        <v>11349</v>
      </c>
      <c r="J26" s="87">
        <v>17339</v>
      </c>
      <c r="K26" s="104">
        <v>237221</v>
      </c>
      <c r="L26" s="54">
        <f>SUM(D26:K26)</f>
        <v>352630</v>
      </c>
      <c r="M26" s="395">
        <v>2766545</v>
      </c>
    </row>
    <row r="27" spans="1:13" x14ac:dyDescent="0.2">
      <c r="A27" s="346">
        <v>23</v>
      </c>
      <c r="B27" s="553"/>
      <c r="C27" s="378" t="s">
        <v>173</v>
      </c>
      <c r="D27" s="55">
        <v>2.2494866697</v>
      </c>
      <c r="E27" s="30">
        <v>1.8333439934</v>
      </c>
      <c r="F27" s="30">
        <v>2.2162330311999998</v>
      </c>
      <c r="G27" s="30">
        <v>2.1732395201000001</v>
      </c>
      <c r="H27" s="30">
        <v>2.3284072236000002</v>
      </c>
      <c r="I27" s="30">
        <v>2.2563487320000002</v>
      </c>
      <c r="J27" s="88">
        <v>2.5802017234000001</v>
      </c>
      <c r="K27" s="56">
        <v>2.1784187653</v>
      </c>
      <c r="L27" s="58">
        <f>((D27*D25)+(E27*E25)+(F27*F25)+(G27*G25)+(H27*H25)+(I27*I25)+(J27*J25)+(K27*K25))/L25</f>
        <v>2.2117844467028895</v>
      </c>
      <c r="M27" s="66">
        <v>2.2382088902000001</v>
      </c>
    </row>
    <row r="28" spans="1:13" ht="12.75" thickBot="1" x14ac:dyDescent="0.25">
      <c r="A28" s="359">
        <v>24</v>
      </c>
      <c r="B28" s="554"/>
      <c r="C28" s="361" t="s">
        <v>174</v>
      </c>
      <c r="D28" s="59">
        <v>1.9367902265000001</v>
      </c>
      <c r="E28" s="25">
        <v>1.6358910621</v>
      </c>
      <c r="F28" s="25">
        <v>2.1796141233999999</v>
      </c>
      <c r="G28" s="25">
        <v>1.9604795713000001</v>
      </c>
      <c r="H28" s="25">
        <v>1.875942636</v>
      </c>
      <c r="I28" s="25">
        <v>2.0709374563999998</v>
      </c>
      <c r="J28" s="83">
        <v>2.0703626318000001</v>
      </c>
      <c r="K28" s="60">
        <v>1.9608338823</v>
      </c>
      <c r="L28" s="62">
        <f>((D28*D26)+(E28*E26)+(F28*F26)+(G28*G26)+(H28*H26)+(I28*I26)+(J28*J26)+(K28*K26))/L26</f>
        <v>1.9626778311805564</v>
      </c>
      <c r="M28" s="373">
        <v>1.9410799331999999</v>
      </c>
    </row>
    <row r="29" spans="1:13" x14ac:dyDescent="0.2">
      <c r="A29" s="346">
        <v>25</v>
      </c>
      <c r="B29" s="347" t="s">
        <v>16</v>
      </c>
      <c r="C29" s="363" t="s">
        <v>169</v>
      </c>
      <c r="D29" s="113">
        <v>6.9823245171000003</v>
      </c>
      <c r="E29" s="27">
        <v>3.4345030174</v>
      </c>
      <c r="F29" s="27">
        <v>7.3882072050999996</v>
      </c>
      <c r="G29" s="27">
        <v>14.482805583899999</v>
      </c>
      <c r="H29" s="27">
        <v>13.265875486400001</v>
      </c>
      <c r="I29" s="27">
        <v>10.7361142294</v>
      </c>
      <c r="J29" s="85">
        <v>10.0976897417</v>
      </c>
      <c r="K29" s="46">
        <v>4.2995096184000001</v>
      </c>
      <c r="L29" s="68">
        <f>(L31/$L$15)*100</f>
        <v>5.4943865382865846</v>
      </c>
      <c r="M29" s="69">
        <v>5.2547198513</v>
      </c>
    </row>
    <row r="30" spans="1:13" x14ac:dyDescent="0.2">
      <c r="A30" s="346">
        <v>26</v>
      </c>
      <c r="B30" s="347"/>
      <c r="C30" s="376" t="s">
        <v>170</v>
      </c>
      <c r="D30" s="111">
        <v>3.0753877669</v>
      </c>
      <c r="E30" s="28">
        <v>2.6171981470999999</v>
      </c>
      <c r="F30" s="28">
        <v>8.2163909856000004</v>
      </c>
      <c r="G30" s="28">
        <v>8.1850158982999996</v>
      </c>
      <c r="H30" s="28">
        <v>8.1495976330000008</v>
      </c>
      <c r="I30" s="28">
        <v>8.3948335079999996</v>
      </c>
      <c r="J30" s="86">
        <v>5.6236757640999997</v>
      </c>
      <c r="K30" s="48">
        <v>3.2724219191000001</v>
      </c>
      <c r="L30" s="49">
        <f>(L32/$L$16)*100</f>
        <v>3.6557153407240772</v>
      </c>
      <c r="M30" s="67">
        <v>3.2375379057</v>
      </c>
    </row>
    <row r="31" spans="1:13" x14ac:dyDescent="0.2">
      <c r="A31" s="346">
        <v>27</v>
      </c>
      <c r="B31" s="347"/>
      <c r="C31" s="363" t="s">
        <v>171</v>
      </c>
      <c r="D31" s="112">
        <v>10366</v>
      </c>
      <c r="E31" s="21">
        <v>516</v>
      </c>
      <c r="F31" s="21">
        <v>1113</v>
      </c>
      <c r="G31" s="21">
        <v>930</v>
      </c>
      <c r="H31" s="21">
        <v>1751</v>
      </c>
      <c r="I31" s="21">
        <v>1934</v>
      </c>
      <c r="J31" s="79">
        <v>3703</v>
      </c>
      <c r="K31" s="50">
        <v>27398</v>
      </c>
      <c r="L31" s="381">
        <f>SUM(D31:K31)</f>
        <v>47711</v>
      </c>
      <c r="M31" s="382">
        <v>392391</v>
      </c>
    </row>
    <row r="32" spans="1:13" x14ac:dyDescent="0.2">
      <c r="A32" s="346">
        <v>28</v>
      </c>
      <c r="B32" s="347"/>
      <c r="C32" s="376" t="s">
        <v>172</v>
      </c>
      <c r="D32" s="103">
        <v>5241</v>
      </c>
      <c r="E32" s="29">
        <v>360</v>
      </c>
      <c r="F32" s="29">
        <v>1101</v>
      </c>
      <c r="G32" s="29">
        <v>469</v>
      </c>
      <c r="H32" s="29">
        <v>973</v>
      </c>
      <c r="I32" s="29">
        <v>1560</v>
      </c>
      <c r="J32" s="87">
        <v>2289</v>
      </c>
      <c r="K32" s="104">
        <v>22361</v>
      </c>
      <c r="L32" s="54">
        <f>SUM(D32:K32)</f>
        <v>34354</v>
      </c>
      <c r="M32" s="395">
        <v>257543</v>
      </c>
    </row>
    <row r="33" spans="1:13" x14ac:dyDescent="0.2">
      <c r="A33" s="346">
        <v>29</v>
      </c>
      <c r="B33" s="347"/>
      <c r="C33" s="378" t="s">
        <v>173</v>
      </c>
      <c r="D33" s="55">
        <v>3.5420568715999998</v>
      </c>
      <c r="E33" s="30">
        <v>3.3531702710000002</v>
      </c>
      <c r="F33" s="30">
        <v>3.5116962541999999</v>
      </c>
      <c r="G33" s="30">
        <v>3.5975323104000001</v>
      </c>
      <c r="H33" s="30">
        <v>3.5282252763000002</v>
      </c>
      <c r="I33" s="30">
        <v>3.5345036343</v>
      </c>
      <c r="J33" s="88">
        <v>3.7321178788</v>
      </c>
      <c r="K33" s="56">
        <v>3.5784793308</v>
      </c>
      <c r="L33" s="58">
        <f>((D33*D31)+(E33*E31)+(F33*F31)+(G33*G31)+(H33*H31)+(I33*I31)+(J33*J31)+(K33*K31))/L31</f>
        <v>3.5752401347368639</v>
      </c>
      <c r="M33" s="66">
        <v>3.5878566652999999</v>
      </c>
    </row>
    <row r="34" spans="1:13" ht="12.75" thickBot="1" x14ac:dyDescent="0.25">
      <c r="A34" s="359">
        <v>30</v>
      </c>
      <c r="B34" s="360"/>
      <c r="C34" s="361" t="s">
        <v>174</v>
      </c>
      <c r="D34" s="59">
        <v>3.4105203620000002</v>
      </c>
      <c r="E34" s="25">
        <v>3.2350497689000002</v>
      </c>
      <c r="F34" s="25">
        <v>3.5123697008999999</v>
      </c>
      <c r="G34" s="25">
        <v>3.2976525801999998</v>
      </c>
      <c r="H34" s="25">
        <v>3.3275603866000001</v>
      </c>
      <c r="I34" s="25">
        <v>3.3836522506</v>
      </c>
      <c r="J34" s="83">
        <v>3.4784207655000001</v>
      </c>
      <c r="K34" s="60">
        <v>3.4787285856999999</v>
      </c>
      <c r="L34" s="62">
        <f>((D34*D32)+(E34*E32)+(F34*F32)+(G34*G32)+(H34*H32)+(I34*I32)+(J34*J32)+(K34*K32))/L32</f>
        <v>3.4557560120805646</v>
      </c>
      <c r="M34" s="373">
        <v>3.4670694409</v>
      </c>
    </row>
    <row r="35" spans="1:13" x14ac:dyDescent="0.2">
      <c r="A35" s="346">
        <v>31</v>
      </c>
      <c r="B35" s="347" t="s">
        <v>17</v>
      </c>
      <c r="C35" s="363" t="s">
        <v>169</v>
      </c>
      <c r="D35" s="113">
        <v>36.909420027499998</v>
      </c>
      <c r="E35" s="27">
        <v>41.671771786800001</v>
      </c>
      <c r="F35" s="27">
        <v>44.028291194300003</v>
      </c>
      <c r="G35" s="27">
        <v>50.755192373200003</v>
      </c>
      <c r="H35" s="27">
        <v>47.236145224700003</v>
      </c>
      <c r="I35" s="27">
        <v>49.035045955100003</v>
      </c>
      <c r="J35" s="85">
        <v>36.275812365199997</v>
      </c>
      <c r="K35" s="46">
        <v>30.699471448899999</v>
      </c>
      <c r="L35" s="68">
        <f>(L37/$L$15)*100</f>
        <v>33.966481604958318</v>
      </c>
      <c r="M35" s="69">
        <v>31.795011409699999</v>
      </c>
    </row>
    <row r="36" spans="1:13" x14ac:dyDescent="0.2">
      <c r="A36" s="346">
        <v>32</v>
      </c>
      <c r="B36" s="347"/>
      <c r="C36" s="376" t="s">
        <v>170</v>
      </c>
      <c r="D36" s="111">
        <v>33.719288378100003</v>
      </c>
      <c r="E36" s="28">
        <v>41.373630216099997</v>
      </c>
      <c r="F36" s="28">
        <v>46.436992693199997</v>
      </c>
      <c r="G36" s="28">
        <v>49.0188791733</v>
      </c>
      <c r="H36" s="28">
        <v>53.543452960499998</v>
      </c>
      <c r="I36" s="28">
        <v>52.682813603100001</v>
      </c>
      <c r="J36" s="86">
        <v>36.9739913202</v>
      </c>
      <c r="K36" s="48">
        <v>31.444104445699999</v>
      </c>
      <c r="L36" s="49">
        <f>(L38/$L$16)*100</f>
        <v>33.8688394801082</v>
      </c>
      <c r="M36" s="67">
        <v>31.540321738999999</v>
      </c>
    </row>
    <row r="37" spans="1:13" x14ac:dyDescent="0.2">
      <c r="A37" s="346">
        <v>33</v>
      </c>
      <c r="B37" s="347"/>
      <c r="C37" s="363" t="s">
        <v>171</v>
      </c>
      <c r="D37" s="112">
        <v>54796</v>
      </c>
      <c r="E37" s="21">
        <v>6263</v>
      </c>
      <c r="F37" s="21">
        <v>6634</v>
      </c>
      <c r="G37" s="21">
        <v>3257</v>
      </c>
      <c r="H37" s="21">
        <v>6237</v>
      </c>
      <c r="I37" s="21">
        <v>8832</v>
      </c>
      <c r="J37" s="79">
        <v>13304</v>
      </c>
      <c r="K37" s="50">
        <v>195628</v>
      </c>
      <c r="L37" s="381">
        <f>SUM(D37:K37)</f>
        <v>294951</v>
      </c>
      <c r="M37" s="382">
        <v>2374261</v>
      </c>
    </row>
    <row r="38" spans="1:13" x14ac:dyDescent="0.2">
      <c r="A38" s="346">
        <v>34</v>
      </c>
      <c r="B38" s="347"/>
      <c r="C38" s="376" t="s">
        <v>172</v>
      </c>
      <c r="D38" s="103">
        <v>57461</v>
      </c>
      <c r="E38" s="29">
        <v>5693</v>
      </c>
      <c r="F38" s="29">
        <v>6223</v>
      </c>
      <c r="G38" s="29">
        <v>2806</v>
      </c>
      <c r="H38" s="29">
        <v>6394</v>
      </c>
      <c r="I38" s="29">
        <v>9789</v>
      </c>
      <c r="J38" s="87">
        <v>15050</v>
      </c>
      <c r="K38" s="104">
        <v>214861</v>
      </c>
      <c r="L38" s="54">
        <f>SUM(D38:K38)</f>
        <v>318277</v>
      </c>
      <c r="M38" s="395">
        <v>2509002</v>
      </c>
    </row>
    <row r="39" spans="1:13" x14ac:dyDescent="0.2">
      <c r="A39" s="346">
        <v>35</v>
      </c>
      <c r="B39" s="347"/>
      <c r="C39" s="378" t="s">
        <v>173</v>
      </c>
      <c r="D39" s="55">
        <v>2.0046156812999998</v>
      </c>
      <c r="E39" s="30">
        <v>1.7073960540999999</v>
      </c>
      <c r="F39" s="30">
        <v>1.9979439564999999</v>
      </c>
      <c r="G39" s="30">
        <v>1.7663022323999999</v>
      </c>
      <c r="H39" s="30">
        <v>1.9906634922999999</v>
      </c>
      <c r="I39" s="30">
        <v>1.9759960831000001</v>
      </c>
      <c r="J39" s="88">
        <v>2.2586160653</v>
      </c>
      <c r="K39" s="56">
        <v>1.9818890531</v>
      </c>
      <c r="L39" s="58">
        <f>((D39*D37)+(E39*E37)+(F39*F37)+(G39*G37)+(H39*H37)+(I39*I37)+(J39*J37)+(K39*K37))/L37</f>
        <v>1.9907541739397501</v>
      </c>
      <c r="M39" s="66">
        <v>2.0151396022000001</v>
      </c>
    </row>
    <row r="40" spans="1:13" ht="12.75" thickBot="1" x14ac:dyDescent="0.25">
      <c r="A40" s="359">
        <v>36</v>
      </c>
      <c r="B40" s="360"/>
      <c r="C40" s="361" t="s">
        <v>174</v>
      </c>
      <c r="D40" s="59">
        <v>1.8021065692</v>
      </c>
      <c r="E40" s="25">
        <v>1.5344595829000001</v>
      </c>
      <c r="F40" s="25">
        <v>1.9426321666999999</v>
      </c>
      <c r="G40" s="25">
        <v>1.7369932024000001</v>
      </c>
      <c r="H40" s="25">
        <v>1.6547284298</v>
      </c>
      <c r="I40" s="25">
        <v>1.8614016519000001</v>
      </c>
      <c r="J40" s="83">
        <v>1.8559049543999999</v>
      </c>
      <c r="K40" s="60">
        <v>1.8027878106999999</v>
      </c>
      <c r="L40" s="62">
        <f>((D40*D38)+(E40*E38)+(F40*F38)+(G40*G38)+(H40*H38)+(I40*I38)+(J40*J38)+(K40*K38))/L38</f>
        <v>1.8013594528875236</v>
      </c>
      <c r="M40" s="373">
        <v>1.7844366235</v>
      </c>
    </row>
    <row r="41" spans="1:13" x14ac:dyDescent="0.2">
      <c r="A41" s="346">
        <v>37</v>
      </c>
      <c r="B41" s="552" t="s">
        <v>18</v>
      </c>
      <c r="C41" s="363" t="s">
        <v>169</v>
      </c>
      <c r="D41" s="113">
        <v>29.391848429300001</v>
      </c>
      <c r="E41" s="27">
        <v>41.177382600100003</v>
      </c>
      <c r="F41" s="27">
        <v>39.397263246100003</v>
      </c>
      <c r="G41" s="27">
        <v>29.348314606700001</v>
      </c>
      <c r="H41" s="27">
        <v>30.342348634299999</v>
      </c>
      <c r="I41" s="27">
        <v>33.140747732999998</v>
      </c>
      <c r="J41" s="85">
        <v>29.189576828</v>
      </c>
      <c r="K41" s="46">
        <v>31.962346352499999</v>
      </c>
      <c r="L41" s="68">
        <f>(L43/$L$15)*100</f>
        <v>32.475047762503756</v>
      </c>
      <c r="M41" s="69">
        <v>33.693329165000002</v>
      </c>
    </row>
    <row r="42" spans="1:13" x14ac:dyDescent="0.2">
      <c r="A42" s="346">
        <v>38</v>
      </c>
      <c r="B42" s="553"/>
      <c r="C42" s="376" t="s">
        <v>170</v>
      </c>
      <c r="D42" s="111">
        <v>31.952986123700001</v>
      </c>
      <c r="E42" s="28">
        <v>39.529433603500003</v>
      </c>
      <c r="F42" s="28">
        <v>34.582425580699997</v>
      </c>
      <c r="G42" s="28">
        <v>38.006756756800002</v>
      </c>
      <c r="H42" s="28">
        <v>25.133113139399999</v>
      </c>
      <c r="I42" s="28">
        <v>30.333286078699999</v>
      </c>
      <c r="J42" s="86">
        <v>27.337811275899998</v>
      </c>
      <c r="K42" s="48">
        <v>22.6071533432</v>
      </c>
      <c r="L42" s="49">
        <f>(L44/$L$16)*100</f>
        <v>25.639489472552874</v>
      </c>
      <c r="M42" s="67">
        <v>28.6633161954</v>
      </c>
    </row>
    <row r="43" spans="1:13" x14ac:dyDescent="0.2">
      <c r="A43" s="346">
        <v>39</v>
      </c>
      <c r="B43" s="553"/>
      <c r="C43" s="363" t="s">
        <v>171</v>
      </c>
      <c r="D43" s="112">
        <v>43635</v>
      </c>
      <c r="E43" s="21">
        <v>6189</v>
      </c>
      <c r="F43" s="21">
        <v>5936</v>
      </c>
      <c r="G43" s="21">
        <v>1884</v>
      </c>
      <c r="H43" s="21">
        <v>4006</v>
      </c>
      <c r="I43" s="21">
        <v>5969</v>
      </c>
      <c r="J43" s="79">
        <v>10705</v>
      </c>
      <c r="K43" s="50">
        <v>203676</v>
      </c>
      <c r="L43" s="381">
        <f>SUM(D43:K43)</f>
        <v>282000</v>
      </c>
      <c r="M43" s="382">
        <v>2516016</v>
      </c>
    </row>
    <row r="44" spans="1:13" x14ac:dyDescent="0.2">
      <c r="A44" s="346">
        <v>40</v>
      </c>
      <c r="B44" s="553"/>
      <c r="C44" s="376" t="s">
        <v>172</v>
      </c>
      <c r="D44" s="103">
        <v>54451</v>
      </c>
      <c r="E44" s="29">
        <v>5439</v>
      </c>
      <c r="F44" s="29">
        <v>4635</v>
      </c>
      <c r="G44" s="29">
        <v>2176</v>
      </c>
      <c r="H44" s="29">
        <v>3001</v>
      </c>
      <c r="I44" s="29">
        <v>5636</v>
      </c>
      <c r="J44" s="87">
        <v>11128</v>
      </c>
      <c r="K44" s="104">
        <v>154477</v>
      </c>
      <c r="L44" s="54">
        <f>SUM(D44:K44)</f>
        <v>240943</v>
      </c>
      <c r="M44" s="395">
        <v>2280139</v>
      </c>
    </row>
    <row r="45" spans="1:13" x14ac:dyDescent="0.2">
      <c r="A45" s="346">
        <v>41</v>
      </c>
      <c r="B45" s="553"/>
      <c r="C45" s="378" t="s">
        <v>173</v>
      </c>
      <c r="D45" s="55">
        <v>2.0700967725999999</v>
      </c>
      <c r="E45" s="30">
        <v>1.6570724532000001</v>
      </c>
      <c r="F45" s="30">
        <v>1.9638918750000001</v>
      </c>
      <c r="G45" s="30">
        <v>1.7444656812999999</v>
      </c>
      <c r="H45" s="30">
        <v>1.9149070479999999</v>
      </c>
      <c r="I45" s="30">
        <v>2.0142179026</v>
      </c>
      <c r="J45" s="88">
        <v>2.2367542399999998</v>
      </c>
      <c r="K45" s="56">
        <v>1.9960309575999999</v>
      </c>
      <c r="L45" s="58">
        <f>((D45*D43)+(E45*E43)+(F45*F43)+(G45*G43)+(H45*H43)+(I45*I43)+(J45*J43)+(K45*K43))/L43</f>
        <v>2.0060658487697518</v>
      </c>
      <c r="M45" s="66">
        <v>1.9739314797</v>
      </c>
    </row>
    <row r="46" spans="1:13" ht="12.75" thickBot="1" x14ac:dyDescent="0.25">
      <c r="A46" s="359">
        <v>42</v>
      </c>
      <c r="B46" s="554"/>
      <c r="C46" s="361" t="s">
        <v>174</v>
      </c>
      <c r="D46" s="59">
        <v>1.8343167364999999</v>
      </c>
      <c r="E46" s="25">
        <v>1.6336002043</v>
      </c>
      <c r="F46" s="25">
        <v>2.0155508527000001</v>
      </c>
      <c r="G46" s="25">
        <v>1.6238534179999999</v>
      </c>
      <c r="H46" s="25">
        <v>1.707999287</v>
      </c>
      <c r="I46" s="25">
        <v>1.8784562681999999</v>
      </c>
      <c r="J46" s="83">
        <v>1.8559604838999999</v>
      </c>
      <c r="K46" s="60">
        <v>1.7638783218</v>
      </c>
      <c r="L46" s="62">
        <f>((D46*D44)+(E46*E44)+(F46*F44)+(G46*G44)+(H46*H44)+(I46*I44)+(J46*J44)+(K46*K44))/L44</f>
        <v>1.7866697125028812</v>
      </c>
      <c r="M46" s="373">
        <v>1.7260955788000001</v>
      </c>
    </row>
    <row r="47" spans="1:13" x14ac:dyDescent="0.2">
      <c r="A47" s="346">
        <v>43</v>
      </c>
      <c r="B47" s="347" t="s">
        <v>19</v>
      </c>
      <c r="C47" s="383" t="s">
        <v>169</v>
      </c>
      <c r="D47" s="222">
        <v>7.6921144905999999</v>
      </c>
      <c r="E47" s="192">
        <v>2.7338827683</v>
      </c>
      <c r="F47" s="192">
        <v>2.0441743772000001</v>
      </c>
      <c r="G47" s="192">
        <v>1.3905345591</v>
      </c>
      <c r="H47" s="192">
        <v>2.2863784820999999</v>
      </c>
      <c r="I47" s="192">
        <v>1.9456607873</v>
      </c>
      <c r="J47" s="272">
        <v>7.1116206147999996</v>
      </c>
      <c r="K47" s="212">
        <v>7.5267528661999998</v>
      </c>
      <c r="L47" s="429">
        <f>(L49/$L$15)*100</f>
        <v>7.3070009063071844</v>
      </c>
      <c r="M47" s="384">
        <v>6.2398015004999996</v>
      </c>
    </row>
    <row r="48" spans="1:13" x14ac:dyDescent="0.2">
      <c r="A48" s="346">
        <v>44</v>
      </c>
      <c r="B48" s="347"/>
      <c r="C48" s="385" t="s">
        <v>170</v>
      </c>
      <c r="D48" s="225">
        <v>10.491690304900001</v>
      </c>
      <c r="E48" s="193">
        <v>4.8810326046999997</v>
      </c>
      <c r="F48" s="193">
        <v>3.4112700560000002</v>
      </c>
      <c r="G48" s="193">
        <v>0.79531001589999994</v>
      </c>
      <c r="H48" s="193">
        <v>4.8620804620999998</v>
      </c>
      <c r="I48" s="193">
        <v>3.4983852368999999</v>
      </c>
      <c r="J48" s="273">
        <v>9.0747157215000005</v>
      </c>
      <c r="K48" s="215">
        <v>12.81361886</v>
      </c>
      <c r="L48" s="430">
        <f>(L50/$L$16)*100</f>
        <v>11.868890558392057</v>
      </c>
      <c r="M48" s="392">
        <v>9.0275770806000004</v>
      </c>
    </row>
    <row r="49" spans="1:13" x14ac:dyDescent="0.2">
      <c r="A49" s="346">
        <v>45</v>
      </c>
      <c r="B49" s="347"/>
      <c r="C49" s="385" t="s">
        <v>171</v>
      </c>
      <c r="D49" s="226">
        <v>11420</v>
      </c>
      <c r="E49" s="194">
        <v>411</v>
      </c>
      <c r="F49" s="194">
        <v>308</v>
      </c>
      <c r="G49" s="194">
        <v>89</v>
      </c>
      <c r="H49" s="194">
        <v>302</v>
      </c>
      <c r="I49" s="194">
        <v>350</v>
      </c>
      <c r="J49" s="274">
        <v>2608</v>
      </c>
      <c r="K49" s="216">
        <v>47963</v>
      </c>
      <c r="L49" s="431">
        <f>SUM(D49:K49)</f>
        <v>63451</v>
      </c>
      <c r="M49" s="394">
        <v>465951</v>
      </c>
    </row>
    <row r="50" spans="1:13" ht="12.75" thickBot="1" x14ac:dyDescent="0.25">
      <c r="A50" s="359">
        <v>46</v>
      </c>
      <c r="B50" s="360"/>
      <c r="C50" s="388" t="s">
        <v>172</v>
      </c>
      <c r="D50" s="227">
        <v>17879</v>
      </c>
      <c r="E50" s="195">
        <v>672</v>
      </c>
      <c r="F50" s="195">
        <v>457</v>
      </c>
      <c r="G50" s="195">
        <v>46</v>
      </c>
      <c r="H50" s="195">
        <v>581</v>
      </c>
      <c r="I50" s="195">
        <v>650</v>
      </c>
      <c r="J50" s="275">
        <v>3694</v>
      </c>
      <c r="K50" s="217">
        <v>87557</v>
      </c>
      <c r="L50" s="432">
        <f>SUM(D50:K50)</f>
        <v>111536</v>
      </c>
      <c r="M50" s="389">
        <v>718135</v>
      </c>
    </row>
    <row r="51" spans="1:13" x14ac:dyDescent="0.2">
      <c r="A51" s="346">
        <v>47</v>
      </c>
      <c r="B51" s="552" t="s">
        <v>20</v>
      </c>
      <c r="C51" s="383" t="s">
        <v>169</v>
      </c>
      <c r="D51" s="222">
        <v>19.024292535600001</v>
      </c>
      <c r="E51" s="192">
        <v>10.9824598274</v>
      </c>
      <c r="F51" s="192">
        <v>7.1420639773000003</v>
      </c>
      <c r="G51" s="192">
        <v>4.0231528771000002</v>
      </c>
      <c r="H51" s="192">
        <v>6.8692521725000004</v>
      </c>
      <c r="I51" s="192">
        <v>5.1424312951999998</v>
      </c>
      <c r="J51" s="272">
        <v>17.3253004504</v>
      </c>
      <c r="K51" s="212">
        <v>25.511919714000001</v>
      </c>
      <c r="L51" s="429">
        <f>(L53/$L$15)*100</f>
        <v>23.260656018996752</v>
      </c>
      <c r="M51" s="384">
        <v>23.017138073400002</v>
      </c>
    </row>
    <row r="52" spans="1:13" x14ac:dyDescent="0.2">
      <c r="A52" s="346">
        <v>48</v>
      </c>
      <c r="B52" s="553"/>
      <c r="C52" s="385" t="s">
        <v>170</v>
      </c>
      <c r="D52" s="225">
        <v>20.7606474265</v>
      </c>
      <c r="E52" s="193">
        <v>11.598705428500001</v>
      </c>
      <c r="F52" s="193">
        <v>7.3529206845999999</v>
      </c>
      <c r="G52" s="193">
        <v>3.9940381558000002</v>
      </c>
      <c r="H52" s="193">
        <v>8.3117558050000007</v>
      </c>
      <c r="I52" s="193">
        <v>5.0906815733000004</v>
      </c>
      <c r="J52" s="273">
        <v>20.9898059183</v>
      </c>
      <c r="K52" s="215">
        <v>29.862701432000001</v>
      </c>
      <c r="L52" s="430">
        <f>(L54/$L$16)*100</f>
        <v>26.893354928096674</v>
      </c>
      <c r="M52" s="392">
        <v>27.531247079300002</v>
      </c>
    </row>
    <row r="53" spans="1:13" x14ac:dyDescent="0.2">
      <c r="A53" s="346">
        <v>49</v>
      </c>
      <c r="B53" s="553"/>
      <c r="C53" s="385" t="s">
        <v>171</v>
      </c>
      <c r="D53" s="226">
        <v>28243</v>
      </c>
      <c r="E53" s="194">
        <v>1651</v>
      </c>
      <c r="F53" s="194">
        <v>1076</v>
      </c>
      <c r="G53" s="194">
        <v>258</v>
      </c>
      <c r="H53" s="194">
        <v>907</v>
      </c>
      <c r="I53" s="194">
        <v>926</v>
      </c>
      <c r="J53" s="274">
        <v>6354</v>
      </c>
      <c r="K53" s="216">
        <v>162571</v>
      </c>
      <c r="L53" s="431">
        <f>SUM(D53:K53)</f>
        <v>201986</v>
      </c>
      <c r="M53" s="394">
        <v>1718782</v>
      </c>
    </row>
    <row r="54" spans="1:13" ht="12.75" thickBot="1" x14ac:dyDescent="0.25">
      <c r="A54" s="359">
        <v>50</v>
      </c>
      <c r="B54" s="554"/>
      <c r="C54" s="388" t="s">
        <v>172</v>
      </c>
      <c r="D54" s="227">
        <v>35378</v>
      </c>
      <c r="E54" s="195">
        <v>1596</v>
      </c>
      <c r="F54" s="195">
        <v>985</v>
      </c>
      <c r="G54" s="195">
        <v>229</v>
      </c>
      <c r="H54" s="195">
        <v>993</v>
      </c>
      <c r="I54" s="195">
        <v>946</v>
      </c>
      <c r="J54" s="275">
        <v>8544</v>
      </c>
      <c r="K54" s="217">
        <v>204055</v>
      </c>
      <c r="L54" s="432">
        <f>SUM(D54:K54)</f>
        <v>252726</v>
      </c>
      <c r="M54" s="389">
        <v>2190084</v>
      </c>
    </row>
    <row r="55" spans="1:13" x14ac:dyDescent="0.2">
      <c r="A55" s="346">
        <v>51</v>
      </c>
      <c r="B55" s="552" t="s">
        <v>21</v>
      </c>
      <c r="C55" s="363" t="s">
        <v>169</v>
      </c>
      <c r="D55" s="113">
        <v>27.789392576899999</v>
      </c>
      <c r="E55" s="27">
        <v>25.511690911500001</v>
      </c>
      <c r="F55" s="27">
        <v>26.537968830099999</v>
      </c>
      <c r="G55" s="27">
        <v>30.166836908400001</v>
      </c>
      <c r="H55" s="27">
        <v>28.178776494699999</v>
      </c>
      <c r="I55" s="27">
        <v>30.914678989399999</v>
      </c>
      <c r="J55" s="85">
        <v>22.751249521799998</v>
      </c>
      <c r="K55" s="46">
        <v>17.847274843499999</v>
      </c>
      <c r="L55" s="68">
        <f>(L57/$L$15)*100</f>
        <v>21.003525039758902</v>
      </c>
      <c r="M55" s="69">
        <v>20.6315557667</v>
      </c>
    </row>
    <row r="56" spans="1:13" x14ac:dyDescent="0.2">
      <c r="A56" s="346">
        <v>52</v>
      </c>
      <c r="B56" s="553"/>
      <c r="C56" s="376" t="s">
        <v>170</v>
      </c>
      <c r="D56" s="111">
        <v>26.1228712182</v>
      </c>
      <c r="E56" s="28">
        <v>21.4550312959</v>
      </c>
      <c r="F56" s="28">
        <v>27.897465951899999</v>
      </c>
      <c r="G56" s="28">
        <v>27.484101748800001</v>
      </c>
      <c r="H56" s="28">
        <v>24.354168591099999</v>
      </c>
      <c r="I56" s="28">
        <v>31.821362052400001</v>
      </c>
      <c r="J56" s="86">
        <v>20.120734363499999</v>
      </c>
      <c r="K56" s="48">
        <v>17.4112760079</v>
      </c>
      <c r="L56" s="49">
        <f>(L58/$L$16)*100</f>
        <v>20.086960778262785</v>
      </c>
      <c r="M56" s="67">
        <v>18.674583461200001</v>
      </c>
    </row>
    <row r="57" spans="1:13" x14ac:dyDescent="0.2">
      <c r="A57" s="346">
        <v>53</v>
      </c>
      <c r="B57" s="553"/>
      <c r="C57" s="363" t="s">
        <v>171</v>
      </c>
      <c r="D57" s="112">
        <v>41256</v>
      </c>
      <c r="E57" s="21">
        <v>3834</v>
      </c>
      <c r="F57" s="21">
        <v>3999</v>
      </c>
      <c r="G57" s="21">
        <v>1936</v>
      </c>
      <c r="H57" s="21">
        <v>3720</v>
      </c>
      <c r="I57" s="21">
        <v>5568</v>
      </c>
      <c r="J57" s="79">
        <v>8344</v>
      </c>
      <c r="K57" s="50">
        <v>113729</v>
      </c>
      <c r="L57" s="381">
        <f>SUM(D57:K57)</f>
        <v>182386</v>
      </c>
      <c r="M57" s="382">
        <v>1540641</v>
      </c>
    </row>
    <row r="58" spans="1:13" x14ac:dyDescent="0.2">
      <c r="A58" s="346">
        <v>54</v>
      </c>
      <c r="B58" s="553"/>
      <c r="C58" s="376" t="s">
        <v>172</v>
      </c>
      <c r="D58" s="103">
        <v>44516</v>
      </c>
      <c r="E58" s="29">
        <v>2952</v>
      </c>
      <c r="F58" s="29">
        <v>3739</v>
      </c>
      <c r="G58" s="29">
        <v>1573</v>
      </c>
      <c r="H58" s="29">
        <v>2908</v>
      </c>
      <c r="I58" s="29">
        <v>5913</v>
      </c>
      <c r="J58" s="87">
        <v>8190</v>
      </c>
      <c r="K58" s="104">
        <v>118973</v>
      </c>
      <c r="L58" s="54">
        <f>SUM(D58:K58)</f>
        <v>188764</v>
      </c>
      <c r="M58" s="395">
        <v>1485545</v>
      </c>
    </row>
    <row r="59" spans="1:13" x14ac:dyDescent="0.2">
      <c r="A59" s="346">
        <v>55</v>
      </c>
      <c r="B59" s="553"/>
      <c r="C59" s="378" t="s">
        <v>173</v>
      </c>
      <c r="D59" s="55">
        <v>2.6285803054999999</v>
      </c>
      <c r="E59" s="30">
        <v>2.4020290630000001</v>
      </c>
      <c r="F59" s="30">
        <v>2.8701273110000001</v>
      </c>
      <c r="G59" s="30">
        <v>2.6376975168999999</v>
      </c>
      <c r="H59" s="30">
        <v>2.8545414449000002</v>
      </c>
      <c r="I59" s="30">
        <v>2.9291043407999999</v>
      </c>
      <c r="J59" s="88">
        <v>3.1084190451999998</v>
      </c>
      <c r="K59" s="56">
        <v>2.7317751530000001</v>
      </c>
      <c r="L59" s="58">
        <f>((D59*D57)+(E59*E57)+(F59*F57)+(G59*G57)+(H59*H57)+(I59*I57)+(J59*J57)+(K59*K57))/L57</f>
        <v>2.7292948036249798</v>
      </c>
      <c r="M59" s="66">
        <v>2.7225580914999998</v>
      </c>
    </row>
    <row r="60" spans="1:13" ht="12.75" thickBot="1" x14ac:dyDescent="0.25">
      <c r="A60" s="359">
        <v>56</v>
      </c>
      <c r="B60" s="554"/>
      <c r="C60" s="361" t="s">
        <v>174</v>
      </c>
      <c r="D60" s="59">
        <v>2.3363628418000002</v>
      </c>
      <c r="E60" s="25">
        <v>2.2637412609999998</v>
      </c>
      <c r="F60" s="25">
        <v>2.9184990723999999</v>
      </c>
      <c r="G60" s="25">
        <v>2.2263195951000001</v>
      </c>
      <c r="H60" s="25">
        <v>2.5199141986</v>
      </c>
      <c r="I60" s="25">
        <v>2.6907785625999998</v>
      </c>
      <c r="J60" s="83">
        <v>2.5815810426999999</v>
      </c>
      <c r="K60" s="60">
        <v>2.3396847995000001</v>
      </c>
      <c r="L60" s="62">
        <f>((D60*D58)+(E60*E58)+(F60*F58)+(G60*G58)+(H60*H58)+(I60*I58)+(J60*J58)+(K60*K58))/L58</f>
        <v>2.3725038341190365</v>
      </c>
      <c r="M60" s="373">
        <v>2.3694429861000001</v>
      </c>
    </row>
    <row r="61" spans="1:13" x14ac:dyDescent="0.2">
      <c r="A61" s="346">
        <v>57</v>
      </c>
      <c r="B61" s="552" t="s">
        <v>22</v>
      </c>
      <c r="C61" s="363" t="s">
        <v>169</v>
      </c>
      <c r="D61" s="113">
        <v>34.910618580399998</v>
      </c>
      <c r="E61" s="27">
        <v>16.0574189212</v>
      </c>
      <c r="F61" s="27">
        <v>30.997267453700001</v>
      </c>
      <c r="G61" s="27">
        <v>18.998978549499999</v>
      </c>
      <c r="H61" s="27">
        <v>17.378071568300001</v>
      </c>
      <c r="I61" s="27">
        <v>20.685713906299998</v>
      </c>
      <c r="J61" s="85">
        <v>36.2085529302</v>
      </c>
      <c r="K61" s="46">
        <v>29.600821915800001</v>
      </c>
      <c r="L61" s="68">
        <f>(L63/$L$15)*100</f>
        <v>30.86937545416124</v>
      </c>
      <c r="M61" s="69">
        <v>31.878266635900001</v>
      </c>
    </row>
    <row r="62" spans="1:13" x14ac:dyDescent="0.2">
      <c r="A62" s="346">
        <v>58</v>
      </c>
      <c r="B62" s="553"/>
      <c r="C62" s="376" t="s">
        <v>170</v>
      </c>
      <c r="D62" s="111">
        <v>13.3723660754</v>
      </c>
      <c r="E62" s="28">
        <v>10.94324976</v>
      </c>
      <c r="F62" s="28">
        <v>17.1801454621</v>
      </c>
      <c r="G62" s="28">
        <v>5.8028616851999999</v>
      </c>
      <c r="H62" s="28">
        <v>11.483976526599999</v>
      </c>
      <c r="I62" s="28">
        <v>10.775370563199999</v>
      </c>
      <c r="J62" s="86">
        <v>17.306541707099999</v>
      </c>
      <c r="K62" s="48">
        <v>19.348395626599999</v>
      </c>
      <c r="L62" s="49">
        <f>(L64/$L$16)*100</f>
        <v>18.042871706248789</v>
      </c>
      <c r="M62" s="67">
        <v>17.141063819500001</v>
      </c>
    </row>
    <row r="63" spans="1:13" x14ac:dyDescent="0.2">
      <c r="A63" s="346">
        <v>59</v>
      </c>
      <c r="B63" s="553"/>
      <c r="C63" s="363" t="s">
        <v>171</v>
      </c>
      <c r="D63" s="112">
        <v>51828</v>
      </c>
      <c r="E63" s="21">
        <v>2413</v>
      </c>
      <c r="F63" s="21">
        <v>4671</v>
      </c>
      <c r="G63" s="21">
        <v>1219</v>
      </c>
      <c r="H63" s="21">
        <v>2294</v>
      </c>
      <c r="I63" s="21">
        <v>3726</v>
      </c>
      <c r="J63" s="79">
        <v>13279</v>
      </c>
      <c r="K63" s="50">
        <v>188627</v>
      </c>
      <c r="L63" s="381">
        <f>SUM(D63:K63)</f>
        <v>268057</v>
      </c>
      <c r="M63" s="382">
        <v>2380478</v>
      </c>
    </row>
    <row r="64" spans="1:13" x14ac:dyDescent="0.2">
      <c r="A64" s="346">
        <v>60</v>
      </c>
      <c r="B64" s="553"/>
      <c r="C64" s="376" t="s">
        <v>172</v>
      </c>
      <c r="D64" s="103">
        <v>22788</v>
      </c>
      <c r="E64" s="29">
        <v>1506</v>
      </c>
      <c r="F64" s="29">
        <v>2302</v>
      </c>
      <c r="G64" s="29">
        <v>332</v>
      </c>
      <c r="H64" s="29">
        <v>1371</v>
      </c>
      <c r="I64" s="29">
        <v>2002</v>
      </c>
      <c r="J64" s="87">
        <v>7044</v>
      </c>
      <c r="K64" s="104">
        <v>132210</v>
      </c>
      <c r="L64" s="54">
        <f>SUM(D64:K64)</f>
        <v>169555</v>
      </c>
      <c r="M64" s="395">
        <v>1363555</v>
      </c>
    </row>
    <row r="65" spans="1:13" x14ac:dyDescent="0.2">
      <c r="A65" s="346">
        <v>61</v>
      </c>
      <c r="B65" s="553"/>
      <c r="C65" s="378" t="s">
        <v>173</v>
      </c>
      <c r="D65" s="55">
        <v>2.7482660796</v>
      </c>
      <c r="E65" s="30">
        <v>2.5054425095999999</v>
      </c>
      <c r="F65" s="30">
        <v>2.7676294887999999</v>
      </c>
      <c r="G65" s="30">
        <v>2.6523297491000002</v>
      </c>
      <c r="H65" s="30">
        <v>2.7457150952</v>
      </c>
      <c r="I65" s="30">
        <v>2.9418152754000002</v>
      </c>
      <c r="J65" s="88">
        <v>2.8928396256000002</v>
      </c>
      <c r="K65" s="56">
        <v>2.7427196037999999</v>
      </c>
      <c r="L65" s="58">
        <f>((D65*D63)+(E65*E63)+(F65*F63)+(G65*G63)+(H65*H63)+(I65*I63)+(J65*J63)+(K65*K63))/L63</f>
        <v>2.7519087981077361</v>
      </c>
      <c r="M65" s="66">
        <v>2.6508120698000002</v>
      </c>
    </row>
    <row r="66" spans="1:13" ht="12.75" thickBot="1" x14ac:dyDescent="0.25">
      <c r="A66" s="359">
        <v>62</v>
      </c>
      <c r="B66" s="554"/>
      <c r="C66" s="361" t="s">
        <v>174</v>
      </c>
      <c r="D66" s="59">
        <v>2.6406889897000001</v>
      </c>
      <c r="E66" s="25">
        <v>2.3990744085000002</v>
      </c>
      <c r="F66" s="25">
        <v>2.8221250968999998</v>
      </c>
      <c r="G66" s="25">
        <v>2.7260273973000002</v>
      </c>
      <c r="H66" s="25">
        <v>2.5063330919000002</v>
      </c>
      <c r="I66" s="25">
        <v>2.7790435108999998</v>
      </c>
      <c r="J66" s="83">
        <v>2.6324131701</v>
      </c>
      <c r="K66" s="60">
        <v>2.6146040515000002</v>
      </c>
      <c r="L66" s="62">
        <f>((D66*D64)+(E66*E64)+(F66*F64)+(G66*G64)+(H66*H64)+(I66*I64)+(J66*J64)+(K66*K64))/L64</f>
        <v>2.6210371125727234</v>
      </c>
      <c r="M66" s="373">
        <v>2.5273599755</v>
      </c>
    </row>
    <row r="67" spans="1:13" x14ac:dyDescent="0.2">
      <c r="A67" s="346">
        <v>63</v>
      </c>
      <c r="B67" s="552" t="s">
        <v>23</v>
      </c>
      <c r="C67" s="363" t="s">
        <v>169</v>
      </c>
      <c r="D67" s="113">
        <v>55.914598336899999</v>
      </c>
      <c r="E67" s="27">
        <v>79.237044214199997</v>
      </c>
      <c r="F67" s="27">
        <v>84.004814021300007</v>
      </c>
      <c r="G67" s="27">
        <v>85.291113381000002</v>
      </c>
      <c r="H67" s="27">
        <v>83.313081190700004</v>
      </c>
      <c r="I67" s="27">
        <v>87.628211813899995</v>
      </c>
      <c r="J67" s="85">
        <v>61.591440394599999</v>
      </c>
      <c r="K67" s="46">
        <v>45.710895457200003</v>
      </c>
      <c r="L67" s="68">
        <f>(L69/$L$15)*100</f>
        <v>52.249242536784898</v>
      </c>
      <c r="M67" s="69">
        <v>55.367684181999998</v>
      </c>
    </row>
    <row r="68" spans="1:13" x14ac:dyDescent="0.2">
      <c r="A68" s="346">
        <v>64</v>
      </c>
      <c r="B68" s="553"/>
      <c r="C68" s="376" t="s">
        <v>170</v>
      </c>
      <c r="D68" s="111">
        <v>50.834504209899997</v>
      </c>
      <c r="E68" s="28">
        <v>73.178809923100005</v>
      </c>
      <c r="F68" s="28">
        <v>80.777720587399997</v>
      </c>
      <c r="G68" s="28">
        <v>79.948330683600005</v>
      </c>
      <c r="H68" s="28">
        <v>78.713429144399996</v>
      </c>
      <c r="I68" s="28">
        <v>82.678974200300004</v>
      </c>
      <c r="J68" s="86">
        <v>56.976715967200001</v>
      </c>
      <c r="K68" s="48">
        <v>39.324123999299999</v>
      </c>
      <c r="L68" s="49">
        <f>(L70/$L$16)*100</f>
        <v>45.62557064020244</v>
      </c>
      <c r="M68" s="67">
        <v>48.9074976793</v>
      </c>
    </row>
    <row r="69" spans="1:13" x14ac:dyDescent="0.2">
      <c r="A69" s="346">
        <v>65</v>
      </c>
      <c r="B69" s="553"/>
      <c r="C69" s="363" t="s">
        <v>171</v>
      </c>
      <c r="D69" s="112">
        <v>83011</v>
      </c>
      <c r="E69" s="21">
        <v>11909</v>
      </c>
      <c r="F69" s="21">
        <v>12658</v>
      </c>
      <c r="G69" s="21">
        <v>5474</v>
      </c>
      <c r="H69" s="21">
        <v>11000</v>
      </c>
      <c r="I69" s="21">
        <v>15784</v>
      </c>
      <c r="J69" s="79">
        <v>22589</v>
      </c>
      <c r="K69" s="50">
        <v>291286</v>
      </c>
      <c r="L69" s="381">
        <f>SUM(D69:K69)</f>
        <v>453711</v>
      </c>
      <c r="M69" s="382">
        <v>4134527</v>
      </c>
    </row>
    <row r="70" spans="1:13" x14ac:dyDescent="0.2">
      <c r="A70" s="346">
        <v>66</v>
      </c>
      <c r="B70" s="553"/>
      <c r="C70" s="376" t="s">
        <v>172</v>
      </c>
      <c r="D70" s="103">
        <v>86628</v>
      </c>
      <c r="E70" s="29">
        <v>10069</v>
      </c>
      <c r="F70" s="29">
        <v>10826</v>
      </c>
      <c r="G70" s="29">
        <v>4576</v>
      </c>
      <c r="H70" s="29">
        <v>9399</v>
      </c>
      <c r="I70" s="29">
        <v>15363</v>
      </c>
      <c r="J70" s="87">
        <v>23192</v>
      </c>
      <c r="K70" s="104">
        <v>268706</v>
      </c>
      <c r="L70" s="54">
        <f>SUM(D70:K70)</f>
        <v>428759</v>
      </c>
      <c r="M70" s="395">
        <v>3890544</v>
      </c>
    </row>
    <row r="71" spans="1:13" x14ac:dyDescent="0.2">
      <c r="A71" s="346">
        <v>67</v>
      </c>
      <c r="B71" s="553"/>
      <c r="C71" s="378" t="s">
        <v>173</v>
      </c>
      <c r="D71" s="55">
        <v>2.4195753701</v>
      </c>
      <c r="E71" s="30">
        <v>1.7886239878000001</v>
      </c>
      <c r="F71" s="30">
        <v>2.1454737184999999</v>
      </c>
      <c r="G71" s="30">
        <v>2.0990019960000001</v>
      </c>
      <c r="H71" s="30">
        <v>2.2585601770000001</v>
      </c>
      <c r="I71" s="30">
        <v>2.2149252193</v>
      </c>
      <c r="J71" s="88">
        <v>2.6867056665</v>
      </c>
      <c r="K71" s="56">
        <v>2.4273675388</v>
      </c>
      <c r="L71" s="58">
        <f>((D71*D69)+(E71*E69)+(F71*F69)+(G71*G69)+(H71*H69)+(I71*I69)+(J71*J69)+(K71*K69))/L69</f>
        <v>2.3987784166327351</v>
      </c>
      <c r="M71" s="66">
        <v>2.3169107095000001</v>
      </c>
    </row>
    <row r="72" spans="1:13" ht="12.75" thickBot="1" x14ac:dyDescent="0.25">
      <c r="A72" s="359">
        <v>68</v>
      </c>
      <c r="B72" s="554"/>
      <c r="C72" s="361" t="s">
        <v>174</v>
      </c>
      <c r="D72" s="59">
        <v>2.0731048366999998</v>
      </c>
      <c r="E72" s="25">
        <v>1.6755329149</v>
      </c>
      <c r="F72" s="25">
        <v>2.1624665905999998</v>
      </c>
      <c r="G72" s="25">
        <v>1.9010688541</v>
      </c>
      <c r="H72" s="25">
        <v>1.8638007136999999</v>
      </c>
      <c r="I72" s="25">
        <v>2.0409074913</v>
      </c>
      <c r="J72" s="83">
        <v>2.1280314199000001</v>
      </c>
      <c r="K72" s="60">
        <v>2.1430629862999999</v>
      </c>
      <c r="L72" s="62">
        <f>((D72*D70)+(E72*E70)+(F72*F70)+(G72*G70)+(H72*H70)+(I72*I70)+(J72*J70)+(K72*K70))/L70</f>
        <v>2.1052608418340601</v>
      </c>
      <c r="M72" s="373">
        <v>2.0050073156999999</v>
      </c>
    </row>
    <row r="73" spans="1:13" x14ac:dyDescent="0.2">
      <c r="A73" s="346">
        <v>69</v>
      </c>
      <c r="B73" s="552" t="s">
        <v>24</v>
      </c>
      <c r="C73" s="363" t="s">
        <v>169</v>
      </c>
      <c r="D73" s="113">
        <v>5.7645154941000003</v>
      </c>
      <c r="E73" s="27">
        <v>5.5552111967000002</v>
      </c>
      <c r="F73" s="27">
        <v>7.9084658051999996</v>
      </c>
      <c r="G73" s="27">
        <v>13.1767109295</v>
      </c>
      <c r="H73" s="27">
        <v>12.4329358732</v>
      </c>
      <c r="I73" s="27">
        <v>10.4398064176</v>
      </c>
      <c r="J73" s="85">
        <v>9.0000488980999993</v>
      </c>
      <c r="K73" s="46">
        <v>7.3092574516999997</v>
      </c>
      <c r="L73" s="68">
        <f>(L75/$L$15)*100</f>
        <v>7.4659213528045427</v>
      </c>
      <c r="M73" s="69">
        <v>6.6962253910999996</v>
      </c>
    </row>
    <row r="74" spans="1:13" x14ac:dyDescent="0.2">
      <c r="A74" s="346">
        <v>70</v>
      </c>
      <c r="B74" s="553"/>
      <c r="C74" s="376" t="s">
        <v>170</v>
      </c>
      <c r="D74" s="111">
        <v>8.1641587062000003</v>
      </c>
      <c r="E74" s="28">
        <v>4.5515469123000001</v>
      </c>
      <c r="F74" s="28">
        <v>13.0108949364</v>
      </c>
      <c r="G74" s="28">
        <v>7.1144674086000004</v>
      </c>
      <c r="H74" s="28">
        <v>7.7131721138999998</v>
      </c>
      <c r="I74" s="28">
        <v>13.451259806099999</v>
      </c>
      <c r="J74" s="86">
        <v>10.927592499399999</v>
      </c>
      <c r="K74" s="48">
        <v>7.8837719958000001</v>
      </c>
      <c r="L74" s="49">
        <f>(L76/$L$16)*100</f>
        <v>8.3458723425990762</v>
      </c>
      <c r="M74" s="67">
        <v>7.6866807802999997</v>
      </c>
    </row>
    <row r="75" spans="1:13" x14ac:dyDescent="0.2">
      <c r="A75" s="346">
        <v>71</v>
      </c>
      <c r="B75" s="553"/>
      <c r="C75" s="363" t="s">
        <v>171</v>
      </c>
      <c r="D75" s="112">
        <v>8558</v>
      </c>
      <c r="E75" s="21">
        <v>835</v>
      </c>
      <c r="F75" s="21">
        <v>1192</v>
      </c>
      <c r="G75" s="21">
        <v>846</v>
      </c>
      <c r="H75" s="21">
        <v>1642</v>
      </c>
      <c r="I75" s="21">
        <v>1880</v>
      </c>
      <c r="J75" s="79">
        <v>3301</v>
      </c>
      <c r="K75" s="50">
        <v>46577</v>
      </c>
      <c r="L75" s="381">
        <f>SUM(D75:K75)</f>
        <v>64831</v>
      </c>
      <c r="M75" s="382">
        <v>500034</v>
      </c>
    </row>
    <row r="76" spans="1:13" x14ac:dyDescent="0.2">
      <c r="A76" s="346">
        <v>72</v>
      </c>
      <c r="B76" s="553"/>
      <c r="C76" s="376" t="s">
        <v>172</v>
      </c>
      <c r="D76" s="103">
        <v>13913</v>
      </c>
      <c r="E76" s="29">
        <v>626</v>
      </c>
      <c r="F76" s="29">
        <v>1744</v>
      </c>
      <c r="G76" s="29">
        <v>407</v>
      </c>
      <c r="H76" s="29">
        <v>921</v>
      </c>
      <c r="I76" s="29">
        <v>2499</v>
      </c>
      <c r="J76" s="87">
        <v>4448</v>
      </c>
      <c r="K76" s="104">
        <v>53871</v>
      </c>
      <c r="L76" s="54">
        <f>SUM(D76:K76)</f>
        <v>78429</v>
      </c>
      <c r="M76" s="395">
        <v>611468</v>
      </c>
    </row>
    <row r="77" spans="1:13" x14ac:dyDescent="0.2">
      <c r="A77" s="346">
        <v>73</v>
      </c>
      <c r="B77" s="553"/>
      <c r="C77" s="378" t="s">
        <v>173</v>
      </c>
      <c r="D77" s="55">
        <v>3.6008947666000002</v>
      </c>
      <c r="E77" s="30">
        <v>3.5678879562999999</v>
      </c>
      <c r="F77" s="30">
        <v>3.6638161526999999</v>
      </c>
      <c r="G77" s="30">
        <v>3.4909560723999999</v>
      </c>
      <c r="H77" s="30">
        <v>3.5249804201999999</v>
      </c>
      <c r="I77" s="30">
        <v>3.2711325379999998</v>
      </c>
      <c r="J77" s="88">
        <v>3.8976128505999998</v>
      </c>
      <c r="K77" s="56">
        <v>3.202860249</v>
      </c>
      <c r="L77" s="58">
        <f>((D77*D75)+(E77*E75)+(F77*F75)+(G77*G75)+(H77*H75)+(I77*I75)+(J77*J75)+(K77*K75))/L75</f>
        <v>3.3178518055599033</v>
      </c>
      <c r="M77" s="66">
        <v>3.4449113769999999</v>
      </c>
    </row>
    <row r="78" spans="1:13" ht="12.75" thickBot="1" x14ac:dyDescent="0.25">
      <c r="A78" s="359">
        <v>74</v>
      </c>
      <c r="B78" s="554"/>
      <c r="C78" s="361" t="s">
        <v>174</v>
      </c>
      <c r="D78" s="59">
        <v>2.8714618528</v>
      </c>
      <c r="E78" s="25">
        <v>2.9902396091000001</v>
      </c>
      <c r="F78" s="25">
        <v>3.5150457433</v>
      </c>
      <c r="G78" s="25">
        <v>3.2318435754000001</v>
      </c>
      <c r="H78" s="25">
        <v>3.213932324</v>
      </c>
      <c r="I78" s="25">
        <v>3.2358563369</v>
      </c>
      <c r="J78" s="83">
        <v>3.0986393154999998</v>
      </c>
      <c r="K78" s="60">
        <v>2.8204000166999998</v>
      </c>
      <c r="L78" s="62">
        <f>((D78*D76)+(E78*E76)+(F78*F76)+(G78*G76)+(H78*H76)+(I78*I76)+(J78*J76)+(K78*K76))/L76</f>
        <v>2.8820346108724171</v>
      </c>
      <c r="M78" s="373">
        <v>2.8607775065999999</v>
      </c>
    </row>
    <row r="79" spans="1:13" x14ac:dyDescent="0.2">
      <c r="A79" s="346">
        <v>75</v>
      </c>
      <c r="B79" s="552" t="s">
        <v>25</v>
      </c>
      <c r="C79" s="363" t="s">
        <v>169</v>
      </c>
      <c r="D79" s="113">
        <v>17.6585183533</v>
      </c>
      <c r="E79" s="27">
        <v>10.7531635731</v>
      </c>
      <c r="F79" s="27">
        <v>25.736276255</v>
      </c>
      <c r="G79" s="27">
        <v>22.574055158299998</v>
      </c>
      <c r="H79" s="27">
        <v>26.572458942800001</v>
      </c>
      <c r="I79" s="27">
        <v>28.427341493099998</v>
      </c>
      <c r="J79" s="85">
        <v>19.4975101114</v>
      </c>
      <c r="K79" s="46">
        <v>13.4694003666</v>
      </c>
      <c r="L79" s="68">
        <f>(L81/$L$15)*100</f>
        <v>15.520078677136992</v>
      </c>
      <c r="M79" s="69">
        <v>12.8491693657</v>
      </c>
    </row>
    <row r="80" spans="1:13" x14ac:dyDescent="0.2">
      <c r="A80" s="346">
        <v>76</v>
      </c>
      <c r="B80" s="553"/>
      <c r="C80" s="376" t="s">
        <v>170</v>
      </c>
      <c r="D80" s="111">
        <v>17.736571272900001</v>
      </c>
      <c r="E80" s="28">
        <v>16.9744709836</v>
      </c>
      <c r="F80" s="28">
        <v>33.219044600899998</v>
      </c>
      <c r="G80" s="28">
        <v>28.914944356100001</v>
      </c>
      <c r="H80" s="28">
        <v>25.125160893499999</v>
      </c>
      <c r="I80" s="28">
        <v>34.345350709800002</v>
      </c>
      <c r="J80" s="86">
        <v>16.964506838999998</v>
      </c>
      <c r="K80" s="48">
        <v>6.1989228339000002</v>
      </c>
      <c r="L80" s="49">
        <f>(L82/$L$16)*100</f>
        <v>10.355377159919723</v>
      </c>
      <c r="M80" s="67">
        <v>9.3254436914000003</v>
      </c>
    </row>
    <row r="81" spans="1:13" x14ac:dyDescent="0.2">
      <c r="A81" s="346">
        <v>77</v>
      </c>
      <c r="B81" s="553"/>
      <c r="C81" s="363" t="s">
        <v>171</v>
      </c>
      <c r="D81" s="112">
        <v>26216</v>
      </c>
      <c r="E81" s="21">
        <v>1616</v>
      </c>
      <c r="F81" s="21">
        <v>3878</v>
      </c>
      <c r="G81" s="21">
        <v>1449</v>
      </c>
      <c r="H81" s="21">
        <v>3508</v>
      </c>
      <c r="I81" s="21">
        <v>5120</v>
      </c>
      <c r="J81" s="79">
        <v>7151</v>
      </c>
      <c r="K81" s="50">
        <v>85832</v>
      </c>
      <c r="L81" s="381">
        <f>SUM(D81:K81)</f>
        <v>134770</v>
      </c>
      <c r="M81" s="382">
        <v>959499</v>
      </c>
    </row>
    <row r="82" spans="1:13" x14ac:dyDescent="0.2">
      <c r="A82" s="346">
        <v>78</v>
      </c>
      <c r="B82" s="553"/>
      <c r="C82" s="376" t="s">
        <v>172</v>
      </c>
      <c r="D82" s="103">
        <v>30225</v>
      </c>
      <c r="E82" s="29">
        <v>2336</v>
      </c>
      <c r="F82" s="29">
        <v>4452</v>
      </c>
      <c r="G82" s="29">
        <v>1655</v>
      </c>
      <c r="H82" s="29">
        <v>3000</v>
      </c>
      <c r="I82" s="29">
        <v>6382</v>
      </c>
      <c r="J82" s="87">
        <v>6905</v>
      </c>
      <c r="K82" s="104">
        <v>42358</v>
      </c>
      <c r="L82" s="54">
        <f>SUM(D82:K82)</f>
        <v>97313</v>
      </c>
      <c r="M82" s="395">
        <v>741830</v>
      </c>
    </row>
    <row r="83" spans="1:13" x14ac:dyDescent="0.2">
      <c r="A83" s="346">
        <v>79</v>
      </c>
      <c r="B83" s="553"/>
      <c r="C83" s="378" t="s">
        <v>173</v>
      </c>
      <c r="D83" s="55">
        <v>2.9917713899999998</v>
      </c>
      <c r="E83" s="30">
        <v>2.9569453039</v>
      </c>
      <c r="F83" s="30">
        <v>3.0132954930000002</v>
      </c>
      <c r="G83" s="30">
        <v>3.2368024133</v>
      </c>
      <c r="H83" s="30">
        <v>2.9994655645999999</v>
      </c>
      <c r="I83" s="30">
        <v>2.9777814551000001</v>
      </c>
      <c r="J83" s="88">
        <v>3.6313405378999999</v>
      </c>
      <c r="K83" s="56">
        <v>2.9090797157999999</v>
      </c>
      <c r="L83" s="58">
        <f>((D83*D81)+(E83*E81)+(F83*F81)+(G83*G81)+(H83*H81)+(I83*I81)+(J83*J81)+(K83*K81))/L81</f>
        <v>2.9755479824431657</v>
      </c>
      <c r="M83" s="66">
        <v>3.0903953019000001</v>
      </c>
    </row>
    <row r="84" spans="1:13" ht="12.75" thickBot="1" x14ac:dyDescent="0.25">
      <c r="A84" s="359">
        <v>80</v>
      </c>
      <c r="B84" s="554"/>
      <c r="C84" s="361" t="s">
        <v>174</v>
      </c>
      <c r="D84" s="59">
        <v>2.6340129903</v>
      </c>
      <c r="E84" s="25">
        <v>2.6169880796</v>
      </c>
      <c r="F84" s="25">
        <v>3.0068707522000002</v>
      </c>
      <c r="G84" s="25">
        <v>2.6542955326</v>
      </c>
      <c r="H84" s="25">
        <v>2.7677314733</v>
      </c>
      <c r="I84" s="25">
        <v>2.7846918661000002</v>
      </c>
      <c r="J84" s="83">
        <v>3.1253674276000001</v>
      </c>
      <c r="K84" s="60">
        <v>2.9348810175</v>
      </c>
      <c r="L84" s="62">
        <f>((D84*D82)+(E84*E82)+(F84*F82)+(G84*G82)+(H84*H82)+(I84*I82)+(J84*J82)+(K84*K82))/L82</f>
        <v>2.8308368318436767</v>
      </c>
      <c r="M84" s="373">
        <v>2.9034335310000001</v>
      </c>
    </row>
    <row r="85" spans="1:13" x14ac:dyDescent="0.2">
      <c r="A85" s="346">
        <v>81</v>
      </c>
      <c r="B85" s="552" t="s">
        <v>26</v>
      </c>
      <c r="C85" s="363" t="s">
        <v>169</v>
      </c>
      <c r="D85" s="113">
        <v>17.5628113627</v>
      </c>
      <c r="E85" s="27">
        <v>13.8390659222</v>
      </c>
      <c r="F85" s="27">
        <v>16.115865746899999</v>
      </c>
      <c r="G85" s="27">
        <v>22.778345250299999</v>
      </c>
      <c r="H85" s="27">
        <v>31.1082487953</v>
      </c>
      <c r="I85" s="27">
        <v>23.537183185899998</v>
      </c>
      <c r="J85" s="85">
        <v>35.945707180399999</v>
      </c>
      <c r="K85" s="46">
        <v>26.1171487509</v>
      </c>
      <c r="L85" s="68">
        <f>(L87/$L$15)*100</f>
        <v>25.335373963994158</v>
      </c>
      <c r="M85" s="69">
        <v>22.010964769899999</v>
      </c>
    </row>
    <row r="86" spans="1:13" x14ac:dyDescent="0.2">
      <c r="A86" s="346">
        <v>82</v>
      </c>
      <c r="B86" s="553"/>
      <c r="C86" s="376" t="s">
        <v>170</v>
      </c>
      <c r="D86" s="111">
        <v>13.659069008399999</v>
      </c>
      <c r="E86" s="28">
        <v>9.4412912095999992</v>
      </c>
      <c r="F86" s="28">
        <v>16.765703860999999</v>
      </c>
      <c r="G86" s="28">
        <v>24.6025437202</v>
      </c>
      <c r="H86" s="28">
        <v>11.281705976</v>
      </c>
      <c r="I86" s="28">
        <v>10.436544733</v>
      </c>
      <c r="J86" s="86">
        <v>16.648248547200001</v>
      </c>
      <c r="K86" s="48">
        <v>17.785296488499998</v>
      </c>
      <c r="L86" s="49">
        <f>(L88/$L$16)*100</f>
        <v>17.007259501092861</v>
      </c>
      <c r="M86" s="67">
        <v>15.247049524199999</v>
      </c>
    </row>
    <row r="87" spans="1:13" x14ac:dyDescent="0.2">
      <c r="A87" s="346">
        <v>83</v>
      </c>
      <c r="B87" s="553"/>
      <c r="C87" s="363" t="s">
        <v>171</v>
      </c>
      <c r="D87" s="112">
        <v>26074</v>
      </c>
      <c r="E87" s="21">
        <v>2080</v>
      </c>
      <c r="F87" s="21">
        <v>2428</v>
      </c>
      <c r="G87" s="21">
        <v>1462</v>
      </c>
      <c r="H87" s="21">
        <v>4107</v>
      </c>
      <c r="I87" s="21">
        <v>4240</v>
      </c>
      <c r="J87" s="79">
        <v>13183</v>
      </c>
      <c r="K87" s="50">
        <v>166428</v>
      </c>
      <c r="L87" s="381">
        <f>SUM(D87:K87)</f>
        <v>220002</v>
      </c>
      <c r="M87" s="382">
        <v>1643647</v>
      </c>
    </row>
    <row r="88" spans="1:13" x14ac:dyDescent="0.2">
      <c r="A88" s="346">
        <v>84</v>
      </c>
      <c r="B88" s="553"/>
      <c r="C88" s="376" t="s">
        <v>172</v>
      </c>
      <c r="D88" s="103">
        <v>23277</v>
      </c>
      <c r="E88" s="29">
        <v>1299</v>
      </c>
      <c r="F88" s="29">
        <v>2247</v>
      </c>
      <c r="G88" s="29">
        <v>1408</v>
      </c>
      <c r="H88" s="29">
        <v>1347</v>
      </c>
      <c r="I88" s="29">
        <v>1939</v>
      </c>
      <c r="J88" s="87">
        <v>6777</v>
      </c>
      <c r="K88" s="104">
        <v>121529</v>
      </c>
      <c r="L88" s="54">
        <f>SUM(D88:K88)</f>
        <v>159823</v>
      </c>
      <c r="M88" s="395">
        <v>1212888</v>
      </c>
    </row>
    <row r="89" spans="1:13" x14ac:dyDescent="0.2">
      <c r="A89" s="346">
        <v>85</v>
      </c>
      <c r="B89" s="553"/>
      <c r="C89" s="378" t="s">
        <v>173</v>
      </c>
      <c r="D89" s="55">
        <v>2.8532253648000001</v>
      </c>
      <c r="E89" s="30">
        <v>2.5918192279999999</v>
      </c>
      <c r="F89" s="30">
        <v>2.9348097591000002</v>
      </c>
      <c r="G89" s="30">
        <v>3.1091180867000001</v>
      </c>
      <c r="H89" s="30">
        <v>2.9199010201000002</v>
      </c>
      <c r="I89" s="30">
        <v>3.1603329172999999</v>
      </c>
      <c r="J89" s="88">
        <v>3.0913330875999998</v>
      </c>
      <c r="K89" s="56">
        <v>2.5508913974</v>
      </c>
      <c r="L89" s="58">
        <f>((D89*D87)+(E89*E87)+(F89*F87)+(G89*G87)+(H89*H87)+(I89*I87)+(J89*J87)+(K89*K87))/L87</f>
        <v>2.6460753699198465</v>
      </c>
      <c r="M89" s="66">
        <v>2.7622627042999999</v>
      </c>
    </row>
    <row r="90" spans="1:13" ht="12.75" thickBot="1" x14ac:dyDescent="0.25">
      <c r="A90" s="359">
        <v>86</v>
      </c>
      <c r="B90" s="554"/>
      <c r="C90" s="361" t="s">
        <v>174</v>
      </c>
      <c r="D90" s="59">
        <v>2.5581166651</v>
      </c>
      <c r="E90" s="25">
        <v>2.4199552864</v>
      </c>
      <c r="F90" s="25">
        <v>3.0632980753000001</v>
      </c>
      <c r="G90" s="25">
        <v>2.5210016154999999</v>
      </c>
      <c r="H90" s="25">
        <v>2.9697688173999999</v>
      </c>
      <c r="I90" s="25">
        <v>3.0553411974000002</v>
      </c>
      <c r="J90" s="83">
        <v>2.6257022564999999</v>
      </c>
      <c r="K90" s="60">
        <v>2.3131288536999999</v>
      </c>
      <c r="L90" s="62">
        <f>((D90*D88)+(E90*E88)+(F90*F88)+(G90*G88)+(H90*H88)+(I90*I88)+(J90*J88)+(K90*K88))/L88</f>
        <v>2.3898488353540701</v>
      </c>
      <c r="M90" s="373">
        <v>2.4094138818999999</v>
      </c>
    </row>
    <row r="91" spans="1:13" x14ac:dyDescent="0.2">
      <c r="A91" s="346">
        <v>87</v>
      </c>
      <c r="B91" s="552" t="s">
        <v>27</v>
      </c>
      <c r="C91" s="363" t="s">
        <v>169</v>
      </c>
      <c r="D91" s="113">
        <v>73.283592973799998</v>
      </c>
      <c r="E91" s="27">
        <v>86.283657404300001</v>
      </c>
      <c r="F91" s="27">
        <v>90.813761645499994</v>
      </c>
      <c r="G91" s="27">
        <v>94.586312563800007</v>
      </c>
      <c r="H91" s="27">
        <v>90.844369345399997</v>
      </c>
      <c r="I91" s="27">
        <v>92.911907917500002</v>
      </c>
      <c r="J91" s="85">
        <v>75.563078934800004</v>
      </c>
      <c r="K91" s="46">
        <v>66.9613274198</v>
      </c>
      <c r="L91" s="68">
        <f>(L93/$L$15)*100</f>
        <v>71.936146225236342</v>
      </c>
      <c r="M91" s="69">
        <v>70.743060426</v>
      </c>
    </row>
    <row r="92" spans="1:13" x14ac:dyDescent="0.2">
      <c r="A92" s="346">
        <v>88</v>
      </c>
      <c r="B92" s="553"/>
      <c r="C92" s="376" t="s">
        <v>170</v>
      </c>
      <c r="D92" s="111">
        <v>68.747662268599996</v>
      </c>
      <c r="E92" s="28">
        <v>83.520261966700005</v>
      </c>
      <c r="F92" s="28">
        <v>89.235809259500002</v>
      </c>
      <c r="G92" s="28">
        <v>95.210651828300001</v>
      </c>
      <c r="H92" s="28">
        <v>86.826163732799998</v>
      </c>
      <c r="I92" s="28">
        <v>91.410933189800005</v>
      </c>
      <c r="J92" s="86">
        <v>69.935478360199994</v>
      </c>
      <c r="K92" s="48">
        <v>57.323679708</v>
      </c>
      <c r="L92" s="49">
        <f>(L94/$L$16)*100</f>
        <v>63.163937880293787</v>
      </c>
      <c r="M92" s="67">
        <v>63.441175840100001</v>
      </c>
    </row>
    <row r="93" spans="1:13" x14ac:dyDescent="0.2">
      <c r="A93" s="346">
        <v>89</v>
      </c>
      <c r="B93" s="553"/>
      <c r="C93" s="363" t="s">
        <v>171</v>
      </c>
      <c r="D93" s="112">
        <v>108797</v>
      </c>
      <c r="E93" s="21">
        <v>12968</v>
      </c>
      <c r="F93" s="21">
        <v>13684</v>
      </c>
      <c r="G93" s="21">
        <v>6071</v>
      </c>
      <c r="H93" s="21">
        <v>11994</v>
      </c>
      <c r="I93" s="21">
        <v>16735</v>
      </c>
      <c r="J93" s="79">
        <v>27713</v>
      </c>
      <c r="K93" s="50">
        <v>426702</v>
      </c>
      <c r="L93" s="381">
        <f>SUM(D93:K93)</f>
        <v>624664</v>
      </c>
      <c r="M93" s="382">
        <v>5282668</v>
      </c>
    </row>
    <row r="94" spans="1:13" x14ac:dyDescent="0.2">
      <c r="A94" s="346">
        <v>90</v>
      </c>
      <c r="B94" s="553"/>
      <c r="C94" s="376" t="s">
        <v>172</v>
      </c>
      <c r="D94" s="103">
        <v>117154</v>
      </c>
      <c r="E94" s="29">
        <v>11492</v>
      </c>
      <c r="F94" s="29">
        <v>11959</v>
      </c>
      <c r="G94" s="29">
        <v>5450</v>
      </c>
      <c r="H94" s="29">
        <v>10368</v>
      </c>
      <c r="I94" s="29">
        <v>16985</v>
      </c>
      <c r="J94" s="87">
        <v>28467</v>
      </c>
      <c r="K94" s="104">
        <v>391698</v>
      </c>
      <c r="L94" s="54">
        <f>SUM(D94:K94)</f>
        <v>593573</v>
      </c>
      <c r="M94" s="395">
        <v>5046684</v>
      </c>
    </row>
    <row r="95" spans="1:13" x14ac:dyDescent="0.2">
      <c r="A95" s="346">
        <v>91</v>
      </c>
      <c r="B95" s="553"/>
      <c r="C95" s="378" t="s">
        <v>173</v>
      </c>
      <c r="D95" s="55">
        <v>2.1778470217999999</v>
      </c>
      <c r="E95" s="30">
        <v>1.7495038954</v>
      </c>
      <c r="F95" s="30">
        <v>2.1065161782000001</v>
      </c>
      <c r="G95" s="30">
        <v>2.0403167746999999</v>
      </c>
      <c r="H95" s="30">
        <v>2.1903787135999999</v>
      </c>
      <c r="I95" s="30">
        <v>2.1701517095999998</v>
      </c>
      <c r="J95" s="88">
        <v>2.4482129586000001</v>
      </c>
      <c r="K95" s="56">
        <v>2.0915773951999999</v>
      </c>
      <c r="L95" s="58">
        <f>((D95*D93)+(E95*E93)+(F95*F93)+(G95*G93)+(H95*H93)+(I95*I93)+(J95*J93)+(K95*K93))/L93</f>
        <v>2.1191546079610815</v>
      </c>
      <c r="M95" s="66">
        <v>2.1123466416999999</v>
      </c>
    </row>
    <row r="96" spans="1:13" ht="12.75" thickBot="1" x14ac:dyDescent="0.25">
      <c r="A96" s="359">
        <v>92</v>
      </c>
      <c r="B96" s="554"/>
      <c r="C96" s="361" t="s">
        <v>174</v>
      </c>
      <c r="D96" s="59">
        <v>1.8893666520000001</v>
      </c>
      <c r="E96" s="25">
        <v>1.6348655627999999</v>
      </c>
      <c r="F96" s="25">
        <v>2.1163138091000002</v>
      </c>
      <c r="G96" s="25">
        <v>1.8261323315</v>
      </c>
      <c r="H96" s="25">
        <v>1.8274631335</v>
      </c>
      <c r="I96" s="25">
        <v>2.0075154652</v>
      </c>
      <c r="J96" s="83">
        <v>1.9867504045</v>
      </c>
      <c r="K96" s="60">
        <v>1.8831970924000001</v>
      </c>
      <c r="L96" s="62">
        <f>((D96*D94)+(E96*E94)+(F96*F94)+(G96*G94)+(H96*H94)+(I96*I94)+(J96*J94)+(K96*K94))/L94</f>
        <v>1.8913297947415979</v>
      </c>
      <c r="M96" s="373">
        <v>1.8439494131</v>
      </c>
    </row>
    <row r="97" spans="1:13" x14ac:dyDescent="0.2">
      <c r="A97" s="346">
        <v>93</v>
      </c>
      <c r="B97" s="552" t="s">
        <v>28</v>
      </c>
      <c r="C97" s="363" t="s">
        <v>169</v>
      </c>
      <c r="D97" s="113">
        <v>23.030504942499999</v>
      </c>
      <c r="E97" s="27">
        <v>14.4649511413</v>
      </c>
      <c r="F97" s="27">
        <v>25.779898508700001</v>
      </c>
      <c r="G97" s="27">
        <v>24.957439564200001</v>
      </c>
      <c r="H97" s="27">
        <v>29.897192285700001</v>
      </c>
      <c r="I97" s="27">
        <v>30.7270525894</v>
      </c>
      <c r="J97" s="85">
        <v>30.276980331299999</v>
      </c>
      <c r="K97" s="46">
        <v>19.887899461699998</v>
      </c>
      <c r="L97" s="68">
        <f>(L99/$L$15)*100</f>
        <v>21.784883901704248</v>
      </c>
      <c r="M97" s="69">
        <v>20.192500770999999</v>
      </c>
    </row>
    <row r="98" spans="1:13" x14ac:dyDescent="0.2">
      <c r="A98" s="346">
        <v>94</v>
      </c>
      <c r="B98" s="553"/>
      <c r="C98" s="376" t="s">
        <v>170</v>
      </c>
      <c r="D98" s="111">
        <v>15.3226777024</v>
      </c>
      <c r="E98" s="28">
        <v>11.3451892014</v>
      </c>
      <c r="F98" s="28">
        <v>28.167006837799999</v>
      </c>
      <c r="G98" s="28">
        <v>19.4554848967</v>
      </c>
      <c r="H98" s="28">
        <v>18.9161611197</v>
      </c>
      <c r="I98" s="28">
        <v>25.6695701927</v>
      </c>
      <c r="J98" s="86">
        <v>18.472432868599999</v>
      </c>
      <c r="K98" s="48">
        <v>12.6560682004</v>
      </c>
      <c r="L98" s="49">
        <f>(L100/$L$16)*100</f>
        <v>14.215724875337063</v>
      </c>
      <c r="M98" s="67">
        <v>12.8423816095</v>
      </c>
    </row>
    <row r="99" spans="1:13" x14ac:dyDescent="0.2">
      <c r="A99" s="346">
        <v>95</v>
      </c>
      <c r="B99" s="553"/>
      <c r="C99" s="363" t="s">
        <v>171</v>
      </c>
      <c r="D99" s="112">
        <v>34191</v>
      </c>
      <c r="E99" s="21">
        <v>2174</v>
      </c>
      <c r="F99" s="21">
        <v>3885</v>
      </c>
      <c r="G99" s="21">
        <v>1602</v>
      </c>
      <c r="H99" s="21">
        <v>3947</v>
      </c>
      <c r="I99" s="21">
        <v>5535</v>
      </c>
      <c r="J99" s="79">
        <v>11104</v>
      </c>
      <c r="K99" s="50">
        <v>126733</v>
      </c>
      <c r="L99" s="381">
        <f>SUM(D99:K99)</f>
        <v>189171</v>
      </c>
      <c r="M99" s="382">
        <v>1507855</v>
      </c>
    </row>
    <row r="100" spans="1:13" x14ac:dyDescent="0.2">
      <c r="A100" s="346">
        <v>96</v>
      </c>
      <c r="B100" s="553"/>
      <c r="C100" s="376" t="s">
        <v>172</v>
      </c>
      <c r="D100" s="103">
        <v>26112</v>
      </c>
      <c r="E100" s="29">
        <v>1561</v>
      </c>
      <c r="F100" s="29">
        <v>3775</v>
      </c>
      <c r="G100" s="29">
        <v>1114</v>
      </c>
      <c r="H100" s="29">
        <v>2259</v>
      </c>
      <c r="I100" s="29">
        <v>4770</v>
      </c>
      <c r="J100" s="87">
        <v>7519</v>
      </c>
      <c r="K100" s="104">
        <v>86480</v>
      </c>
      <c r="L100" s="54">
        <f>SUM(D100:K100)</f>
        <v>133590</v>
      </c>
      <c r="M100" s="395">
        <v>1021599</v>
      </c>
    </row>
    <row r="101" spans="1:13" x14ac:dyDescent="0.2">
      <c r="A101" s="346">
        <v>97</v>
      </c>
      <c r="B101" s="553"/>
      <c r="C101" s="378" t="s">
        <v>173</v>
      </c>
      <c r="D101" s="55">
        <v>3.4758858121</v>
      </c>
      <c r="E101" s="30">
        <v>3.3397145461000002</v>
      </c>
      <c r="F101" s="30">
        <v>3.4610059026000002</v>
      </c>
      <c r="G101" s="30">
        <v>3.5225102319000001</v>
      </c>
      <c r="H101" s="30">
        <v>3.4214531477999999</v>
      </c>
      <c r="I101" s="30">
        <v>3.4294626422999999</v>
      </c>
      <c r="J101" s="88">
        <v>3.6581943689999998</v>
      </c>
      <c r="K101" s="56">
        <v>3.4845278679999998</v>
      </c>
      <c r="L101" s="58">
        <f>((D101*D99)+(E101*E99)+(F101*F99)+(G101*G99)+(H101*H99)+(I101*I99)+(J101*J99)+(K101*K99))/L99</f>
        <v>3.4884069567531726</v>
      </c>
      <c r="M101" s="66">
        <v>3.4925481030999999</v>
      </c>
    </row>
    <row r="102" spans="1:13" ht="12.75" thickBot="1" x14ac:dyDescent="0.25">
      <c r="A102" s="359">
        <v>98</v>
      </c>
      <c r="B102" s="554"/>
      <c r="C102" s="361" t="s">
        <v>174</v>
      </c>
      <c r="D102" s="59">
        <v>3.35608773</v>
      </c>
      <c r="E102" s="25">
        <v>3.2660774789999998</v>
      </c>
      <c r="F102" s="25">
        <v>3.4558139472999998</v>
      </c>
      <c r="G102" s="25">
        <v>3.2512768131000001</v>
      </c>
      <c r="H102" s="25">
        <v>3.2945026132000002</v>
      </c>
      <c r="I102" s="25">
        <v>3.3261457155</v>
      </c>
      <c r="J102" s="83">
        <v>3.4349800203999998</v>
      </c>
      <c r="K102" s="60">
        <v>3.3992675544000002</v>
      </c>
      <c r="L102" s="62">
        <f>((D102*D100)+(E102*E100)+(F102*F100)+(G102*G100)+(H102*H100)+(I102*I100)+(J102*J100)+(K102*K100))/L100</f>
        <v>3.3872625130277965</v>
      </c>
      <c r="M102" s="373">
        <v>3.3777863181000001</v>
      </c>
    </row>
    <row r="103" spans="1:13" x14ac:dyDescent="0.2">
      <c r="A103" s="346">
        <v>99</v>
      </c>
      <c r="B103" s="552" t="s">
        <v>29</v>
      </c>
      <c r="C103" s="363" t="s">
        <v>169</v>
      </c>
      <c r="D103" s="113">
        <v>51.583859035099998</v>
      </c>
      <c r="E103" s="27">
        <v>47.840157572499997</v>
      </c>
      <c r="F103" s="27">
        <v>53.460672776599999</v>
      </c>
      <c r="G103" s="27">
        <v>66.628532516199996</v>
      </c>
      <c r="H103" s="27">
        <v>62.7883991932</v>
      </c>
      <c r="I103" s="27">
        <v>61.716820971799997</v>
      </c>
      <c r="J103" s="85">
        <v>53.4851227216</v>
      </c>
      <c r="K103" s="46">
        <v>42.525733933600002</v>
      </c>
      <c r="L103" s="68">
        <f>(L105/$L$15)*100</f>
        <v>46.767869049552083</v>
      </c>
      <c r="M103" s="69">
        <v>43.289532761499999</v>
      </c>
    </row>
    <row r="104" spans="1:13" x14ac:dyDescent="0.2">
      <c r="A104" s="346">
        <v>100</v>
      </c>
      <c r="B104" s="553"/>
      <c r="C104" s="376" t="s">
        <v>170</v>
      </c>
      <c r="D104" s="111">
        <v>47.286366449900001</v>
      </c>
      <c r="E104" s="28">
        <v>48.871860968</v>
      </c>
      <c r="F104" s="28">
        <v>58.064653734799997</v>
      </c>
      <c r="G104" s="28">
        <v>57.9992050874</v>
      </c>
      <c r="H104" s="28">
        <v>66.555131055499999</v>
      </c>
      <c r="I104" s="28">
        <v>64.576032347899996</v>
      </c>
      <c r="J104" s="86">
        <v>51.672382805799998</v>
      </c>
      <c r="K104" s="48">
        <v>47.530145224800002</v>
      </c>
      <c r="L104" s="49">
        <f>(L106/$L$16)*100</f>
        <v>49.39312613995024</v>
      </c>
      <c r="M104" s="67">
        <v>43.805436725200003</v>
      </c>
    </row>
    <row r="105" spans="1:13" x14ac:dyDescent="0.2">
      <c r="A105" s="346">
        <v>101</v>
      </c>
      <c r="B105" s="553"/>
      <c r="C105" s="363" t="s">
        <v>171</v>
      </c>
      <c r="D105" s="112">
        <v>76581</v>
      </c>
      <c r="E105" s="21">
        <v>7190</v>
      </c>
      <c r="F105" s="21">
        <v>8055</v>
      </c>
      <c r="G105" s="21">
        <v>4276</v>
      </c>
      <c r="H105" s="21">
        <v>8290</v>
      </c>
      <c r="I105" s="21">
        <v>11116</v>
      </c>
      <c r="J105" s="79">
        <v>19616</v>
      </c>
      <c r="K105" s="50">
        <v>270989</v>
      </c>
      <c r="L105" s="381">
        <f>SUM(D105:K105)</f>
        <v>406113</v>
      </c>
      <c r="M105" s="382">
        <v>3232603</v>
      </c>
    </row>
    <row r="106" spans="1:13" x14ac:dyDescent="0.2">
      <c r="A106" s="346">
        <v>102</v>
      </c>
      <c r="B106" s="553"/>
      <c r="C106" s="376" t="s">
        <v>172</v>
      </c>
      <c r="D106" s="103">
        <v>80581</v>
      </c>
      <c r="E106" s="29">
        <v>6724</v>
      </c>
      <c r="F106" s="29">
        <v>7782</v>
      </c>
      <c r="G106" s="29">
        <v>3320</v>
      </c>
      <c r="H106" s="29">
        <v>7947</v>
      </c>
      <c r="I106" s="29">
        <v>11999</v>
      </c>
      <c r="J106" s="87">
        <v>21033</v>
      </c>
      <c r="K106" s="104">
        <v>324778</v>
      </c>
      <c r="L106" s="54">
        <f>SUM(D106:K106)</f>
        <v>464164</v>
      </c>
      <c r="M106" s="395">
        <v>3484680</v>
      </c>
    </row>
    <row r="107" spans="1:13" x14ac:dyDescent="0.2">
      <c r="A107" s="346">
        <v>103</v>
      </c>
      <c r="B107" s="553"/>
      <c r="C107" s="378" t="s">
        <v>173</v>
      </c>
      <c r="D107" s="55">
        <v>1.9140869520999999</v>
      </c>
      <c r="E107" s="30">
        <v>1.7285371522999999</v>
      </c>
      <c r="F107" s="30">
        <v>2.1316187411</v>
      </c>
      <c r="G107" s="30">
        <v>2.1279060818</v>
      </c>
      <c r="H107" s="30">
        <v>2.2435943568000001</v>
      </c>
      <c r="I107" s="30">
        <v>2.1853029721000001</v>
      </c>
      <c r="J107" s="88">
        <v>2.2370426271000001</v>
      </c>
      <c r="K107" s="56">
        <v>1.7927713292</v>
      </c>
      <c r="L107" s="58">
        <f>((D107*D105)+(E107*E105)+(F107*F105)+(G107*G105)+(H107*H105)+(I107*I105)+(J107*J105)+(K107*K105))/L105</f>
        <v>1.86616619838974</v>
      </c>
      <c r="M107" s="66">
        <v>1.9155908277</v>
      </c>
    </row>
    <row r="108" spans="1:13" ht="12.75" thickBot="1" x14ac:dyDescent="0.25">
      <c r="A108" s="359">
        <v>104</v>
      </c>
      <c r="B108" s="554"/>
      <c r="C108" s="361" t="s">
        <v>174</v>
      </c>
      <c r="D108" s="59">
        <v>1.5071064349000001</v>
      </c>
      <c r="E108" s="25">
        <v>1.4726279952000001</v>
      </c>
      <c r="F108" s="25">
        <v>2.0515780774999999</v>
      </c>
      <c r="G108" s="25">
        <v>1.9336195817999999</v>
      </c>
      <c r="H108" s="25">
        <v>1.7389960909</v>
      </c>
      <c r="I108" s="25">
        <v>1.9587690353</v>
      </c>
      <c r="J108" s="83">
        <v>1.706820354</v>
      </c>
      <c r="K108" s="60">
        <v>1.4322281836999999</v>
      </c>
      <c r="L108" s="62">
        <f>((D108*D106)+(E108*E106)+(F108*F106)+(G108*G106)+(H108*H106)+(I108*I106)+(J108*J106)+(K108*K106))/L106</f>
        <v>1.4910891861958926</v>
      </c>
      <c r="M108" s="373">
        <v>1.5410570990000001</v>
      </c>
    </row>
    <row r="109" spans="1:13" x14ac:dyDescent="0.2">
      <c r="A109" s="346">
        <v>105</v>
      </c>
      <c r="B109" s="552" t="s">
        <v>30</v>
      </c>
      <c r="C109" s="363" t="s">
        <v>169</v>
      </c>
      <c r="D109" s="113">
        <v>19.359942820200001</v>
      </c>
      <c r="E109" s="27">
        <v>16.889736075199998</v>
      </c>
      <c r="F109" s="27">
        <v>20.930785515099998</v>
      </c>
      <c r="G109" s="27">
        <v>40.318692543399997</v>
      </c>
      <c r="H109" s="27">
        <v>30.179410303499999</v>
      </c>
      <c r="I109" s="27">
        <v>27.777472547399999</v>
      </c>
      <c r="J109" s="85">
        <v>21.425756399000001</v>
      </c>
      <c r="K109" s="46">
        <v>12.416272001699999</v>
      </c>
      <c r="L109" s="68">
        <f>(L111/$L$15)*100</f>
        <v>15.314979173360326</v>
      </c>
      <c r="M109" s="69">
        <v>14.707191996300001</v>
      </c>
    </row>
    <row r="110" spans="1:13" x14ac:dyDescent="0.2">
      <c r="A110" s="346">
        <v>106</v>
      </c>
      <c r="B110" s="553"/>
      <c r="C110" s="376" t="s">
        <v>170</v>
      </c>
      <c r="D110" s="111">
        <v>11.442216118999999</v>
      </c>
      <c r="E110" s="28">
        <v>14.2254992007</v>
      </c>
      <c r="F110" s="28">
        <v>20.0686038656</v>
      </c>
      <c r="G110" s="28">
        <v>28.501987281400002</v>
      </c>
      <c r="H110" s="28">
        <v>26.7706537808</v>
      </c>
      <c r="I110" s="28">
        <v>22.9380388354</v>
      </c>
      <c r="J110" s="86">
        <v>15.283239165199999</v>
      </c>
      <c r="K110" s="48">
        <v>10.5447218717</v>
      </c>
      <c r="L110" s="49">
        <f>(L112/$L$16)*100</f>
        <v>11.866123818016588</v>
      </c>
      <c r="M110" s="67">
        <v>10.722418615900001</v>
      </c>
    </row>
    <row r="111" spans="1:13" x14ac:dyDescent="0.2">
      <c r="A111" s="346">
        <v>107</v>
      </c>
      <c r="B111" s="553"/>
      <c r="C111" s="363" t="s">
        <v>171</v>
      </c>
      <c r="D111" s="112">
        <v>28742</v>
      </c>
      <c r="E111" s="21">
        <v>2538</v>
      </c>
      <c r="F111" s="21">
        <v>3154</v>
      </c>
      <c r="G111" s="21">
        <v>2588</v>
      </c>
      <c r="H111" s="21">
        <v>3985</v>
      </c>
      <c r="I111" s="21">
        <v>5003</v>
      </c>
      <c r="J111" s="79">
        <v>7858</v>
      </c>
      <c r="K111" s="50">
        <v>79121</v>
      </c>
      <c r="L111" s="381">
        <f>SUM(D111:K111)</f>
        <v>132989</v>
      </c>
      <c r="M111" s="382">
        <v>1098245</v>
      </c>
    </row>
    <row r="112" spans="1:13" x14ac:dyDescent="0.2">
      <c r="A112" s="346">
        <v>108</v>
      </c>
      <c r="B112" s="553"/>
      <c r="C112" s="376" t="s">
        <v>172</v>
      </c>
      <c r="D112" s="103">
        <v>19499</v>
      </c>
      <c r="E112" s="29">
        <v>1957</v>
      </c>
      <c r="F112" s="29">
        <v>2690</v>
      </c>
      <c r="G112" s="29">
        <v>1631</v>
      </c>
      <c r="H112" s="29">
        <v>3197</v>
      </c>
      <c r="I112" s="29">
        <v>4262</v>
      </c>
      <c r="J112" s="87">
        <v>6221</v>
      </c>
      <c r="K112" s="104">
        <v>72053</v>
      </c>
      <c r="L112" s="54">
        <f>SUM(D112:K112)</f>
        <v>111510</v>
      </c>
      <c r="M112" s="395">
        <v>852958</v>
      </c>
    </row>
    <row r="113" spans="1:13" x14ac:dyDescent="0.2">
      <c r="A113" s="346">
        <v>109</v>
      </c>
      <c r="B113" s="553"/>
      <c r="C113" s="378" t="s">
        <v>173</v>
      </c>
      <c r="D113" s="55">
        <v>2.1759386221999999</v>
      </c>
      <c r="E113" s="30">
        <v>1.8050617527999999</v>
      </c>
      <c r="F113" s="30">
        <v>2.2443003886000001</v>
      </c>
      <c r="G113" s="30">
        <v>2.2614809922000001</v>
      </c>
      <c r="H113" s="30">
        <v>2.4621684612000001</v>
      </c>
      <c r="I113" s="30">
        <v>2.3333310390999999</v>
      </c>
      <c r="J113" s="88">
        <v>2.5490558038</v>
      </c>
      <c r="K113" s="56">
        <v>2.0910555951999998</v>
      </c>
      <c r="L113" s="58">
        <f>((D113*D111)+(E113*E111)+(F113*F111)+(G113*G111)+(H113*H111)+(I113*I111)+(J113*J111)+(K113*K111))/L111</f>
        <v>2.15819050900387</v>
      </c>
      <c r="M113" s="66">
        <v>2.1872215214000001</v>
      </c>
    </row>
    <row r="114" spans="1:13" ht="12.75" thickBot="1" x14ac:dyDescent="0.25">
      <c r="A114" s="359">
        <v>110</v>
      </c>
      <c r="B114" s="554"/>
      <c r="C114" s="361" t="s">
        <v>174</v>
      </c>
      <c r="D114" s="59">
        <v>1.8069392831</v>
      </c>
      <c r="E114" s="25">
        <v>1.6705437067</v>
      </c>
      <c r="F114" s="25">
        <v>2.2967428734999999</v>
      </c>
      <c r="G114" s="25">
        <v>2.0479395633999999</v>
      </c>
      <c r="H114" s="25">
        <v>1.9526222611999999</v>
      </c>
      <c r="I114" s="25">
        <v>2.1608365311000002</v>
      </c>
      <c r="J114" s="83">
        <v>2.1135789706999999</v>
      </c>
      <c r="K114" s="60">
        <v>1.9146782846999999</v>
      </c>
      <c r="L114" s="62">
        <f>((D114*D112)+(E114*E112)+(F114*F112)+(G114*G112)+(H114*H112)+(I114*I112)+(J114*J112)+(K114*K112))/L112</f>
        <v>1.9243126065968756</v>
      </c>
      <c r="M114" s="373">
        <v>1.944332768</v>
      </c>
    </row>
    <row r="115" spans="1:13" x14ac:dyDescent="0.2">
      <c r="A115" s="346">
        <v>111</v>
      </c>
      <c r="B115" s="552" t="s">
        <v>31</v>
      </c>
      <c r="C115" s="370" t="s">
        <v>32</v>
      </c>
      <c r="D115" s="228">
        <v>6.9771204999999998</v>
      </c>
      <c r="E115" s="32">
        <v>6.856827</v>
      </c>
      <c r="F115" s="32">
        <v>6.8779078</v>
      </c>
      <c r="G115" s="32">
        <v>5.5761436</v>
      </c>
      <c r="H115" s="32">
        <v>5.7784810000000002</v>
      </c>
      <c r="I115" s="32">
        <v>5.9565707000000003</v>
      </c>
      <c r="J115" s="137">
        <v>7.2106937000000002</v>
      </c>
      <c r="K115" s="115">
        <v>8.4151146000000008</v>
      </c>
      <c r="L115" s="396">
        <f>((D115*D15)+(E115*E15)+(F115*F15)+(G115*G15)+(H115*H15)+(I115*I15)+(J115*J15)+(K115*K15))/L15</f>
        <v>7.9411705269445019</v>
      </c>
      <c r="M115" s="397">
        <v>8.4</v>
      </c>
    </row>
    <row r="116" spans="1:13" x14ac:dyDescent="0.2">
      <c r="A116" s="346">
        <v>112</v>
      </c>
      <c r="B116" s="553"/>
      <c r="C116" s="363" t="s">
        <v>33</v>
      </c>
      <c r="D116" s="113">
        <v>11.595117</v>
      </c>
      <c r="E116" s="27">
        <v>12.514348</v>
      </c>
      <c r="F116" s="27">
        <v>11.245386</v>
      </c>
      <c r="G116" s="27">
        <v>11.688556</v>
      </c>
      <c r="H116" s="27">
        <v>11.509321</v>
      </c>
      <c r="I116" s="27">
        <v>10.986566</v>
      </c>
      <c r="J116" s="85">
        <v>12.058420999999999</v>
      </c>
      <c r="K116" s="46">
        <v>12.079176</v>
      </c>
      <c r="L116" s="68">
        <f>((D116*D15)+(E116*E15)+(F116*F15)+(G116*G15)+(H116*H15)+(I116*I15)+(J116*J15)+(K116*K15))/L15</f>
        <v>11.952085112178258</v>
      </c>
      <c r="M116" s="69">
        <v>12.2</v>
      </c>
    </row>
    <row r="117" spans="1:13" x14ac:dyDescent="0.2">
      <c r="A117" s="346">
        <v>113</v>
      </c>
      <c r="B117" s="553"/>
      <c r="C117" s="378" t="s">
        <v>34</v>
      </c>
      <c r="D117" s="55">
        <v>12759.51</v>
      </c>
      <c r="E117" s="30">
        <v>10109.039000000001</v>
      </c>
      <c r="F117" s="30">
        <v>10211.380999999999</v>
      </c>
      <c r="G117" s="30">
        <v>10627.473</v>
      </c>
      <c r="H117" s="30">
        <v>7669.5208000000002</v>
      </c>
      <c r="I117" s="30">
        <v>7868.1364000000003</v>
      </c>
      <c r="J117" s="88">
        <v>10342.696</v>
      </c>
      <c r="K117" s="56">
        <v>15319.878000000001</v>
      </c>
      <c r="L117" s="455">
        <f>((D117*D15)+(E117*E15)+(F117*F15)+(G117*G15)+(H117*H15)+(I117*I15)+(J117*J15)+(K117*K15))/L15</f>
        <v>14156.458344177236</v>
      </c>
      <c r="M117" s="66">
        <v>18546</v>
      </c>
    </row>
    <row r="118" spans="1:13" x14ac:dyDescent="0.2">
      <c r="A118" s="346">
        <v>114</v>
      </c>
      <c r="B118" s="553"/>
      <c r="C118" s="376" t="s">
        <v>35</v>
      </c>
      <c r="D118" s="111">
        <v>13838.284892819873</v>
      </c>
      <c r="E118" s="28">
        <v>10963.725227271809</v>
      </c>
      <c r="F118" s="28">
        <v>11074.719909081765</v>
      </c>
      <c r="G118" s="28">
        <v>11525.991128558313</v>
      </c>
      <c r="H118" s="28">
        <v>8317.9537319072424</v>
      </c>
      <c r="I118" s="28">
        <v>8533.3616321289883</v>
      </c>
      <c r="J118" s="86">
        <v>11217.137163404279</v>
      </c>
      <c r="K118" s="48">
        <v>16615.123644030493</v>
      </c>
      <c r="L118" s="67">
        <f>((D118*D16)+(E118*E16)+(F118*F16)+(G118*G16)+(H118*H16)+(I118*I16)+(J118*J16)+(K118*K16))/L16</f>
        <v>15386.030314667276</v>
      </c>
      <c r="M118" s="67">
        <v>20114.00372132138</v>
      </c>
    </row>
    <row r="119" spans="1:13" x14ac:dyDescent="0.2">
      <c r="A119" s="346">
        <v>115</v>
      </c>
      <c r="B119" s="553"/>
      <c r="C119" s="363" t="s">
        <v>36</v>
      </c>
      <c r="D119" s="113">
        <v>14.220706</v>
      </c>
      <c r="E119" s="27">
        <v>12.636976000000001</v>
      </c>
      <c r="F119" s="27">
        <v>18.033770000000001</v>
      </c>
      <c r="G119" s="27">
        <v>29.486761000000001</v>
      </c>
      <c r="H119" s="27">
        <v>11.616891000000001</v>
      </c>
      <c r="I119" s="27">
        <v>25.051874000000002</v>
      </c>
      <c r="J119" s="85">
        <v>13.679026</v>
      </c>
      <c r="K119" s="46">
        <v>13.836258000000001</v>
      </c>
      <c r="L119" s="68">
        <f>((D119*D15)+(E119*E15)+(F119*F15)+(G119*G15)+(H119*H15)+(I119*I15)+(J119*J15)+(K119*K15))/L15</f>
        <v>14.241861494468303</v>
      </c>
      <c r="M119" s="69">
        <v>10.891999999999999</v>
      </c>
    </row>
    <row r="120" spans="1:13" x14ac:dyDescent="0.2">
      <c r="A120" s="346">
        <v>116</v>
      </c>
      <c r="B120" s="553"/>
      <c r="C120" s="348" t="s">
        <v>37</v>
      </c>
      <c r="D120" s="229">
        <v>0.59891464000000005</v>
      </c>
      <c r="E120" s="33">
        <v>0.61681503999999998</v>
      </c>
      <c r="F120" s="33">
        <v>0.58560475999999995</v>
      </c>
      <c r="G120" s="33">
        <v>0.53757200999999999</v>
      </c>
      <c r="H120" s="33">
        <v>0.54302640000000002</v>
      </c>
      <c r="I120" s="33">
        <v>0.53866451999999998</v>
      </c>
      <c r="J120" s="138">
        <v>0.62090190000000001</v>
      </c>
      <c r="K120" s="116">
        <v>0.67133288999999996</v>
      </c>
      <c r="L120" s="70">
        <f>((D120*D15)+(E120*E15)+(F120*F15)+(G120*G15)+(H120*H15)+(I120*I15)+(J120*J15)+(K120*K15))/L15</f>
        <v>0.64816117592598221</v>
      </c>
      <c r="M120" s="71">
        <v>0.61899999999999999</v>
      </c>
    </row>
    <row r="121" spans="1:13" x14ac:dyDescent="0.2">
      <c r="A121" s="346">
        <v>117</v>
      </c>
      <c r="B121" s="553"/>
      <c r="C121" s="348" t="s">
        <v>38</v>
      </c>
      <c r="D121" s="229">
        <v>0.69446748000000003</v>
      </c>
      <c r="E121" s="33">
        <v>0.66111850000000005</v>
      </c>
      <c r="F121" s="33">
        <v>0.66256115999999998</v>
      </c>
      <c r="G121" s="33">
        <v>0.66828142999999995</v>
      </c>
      <c r="H121" s="33">
        <v>0.62156383000000004</v>
      </c>
      <c r="I121" s="33">
        <v>0.62522562000000004</v>
      </c>
      <c r="J121" s="138">
        <v>0.66439121999999995</v>
      </c>
      <c r="K121" s="116">
        <v>0.72065924000000003</v>
      </c>
      <c r="L121" s="70">
        <f>((D121*D15)+(E121*E15)+(F121*F15)+(G121*G15)+(H121*H15)+(I121*I15)+(J121*J15)+(K121*K15))/L15</f>
        <v>0.70754076198649418</v>
      </c>
      <c r="M121" s="71">
        <v>0.78900000000000003</v>
      </c>
    </row>
    <row r="122" spans="1:13" x14ac:dyDescent="0.2">
      <c r="A122" s="346">
        <v>118</v>
      </c>
      <c r="B122" s="553"/>
      <c r="C122" s="376" t="s">
        <v>39</v>
      </c>
      <c r="D122" s="230">
        <v>0.84881921999999999</v>
      </c>
      <c r="E122" s="34">
        <v>0.86841133999999998</v>
      </c>
      <c r="F122" s="34">
        <v>0.80164829000000004</v>
      </c>
      <c r="G122" s="34">
        <v>0.65996480999999996</v>
      </c>
      <c r="H122" s="34">
        <v>0.88103067000000002</v>
      </c>
      <c r="I122" s="34">
        <v>0.71482822000000001</v>
      </c>
      <c r="J122" s="139">
        <v>0.85552026999999997</v>
      </c>
      <c r="K122" s="117">
        <v>0.85357517000000005</v>
      </c>
      <c r="L122" s="72">
        <f>((D122*D15)+(E122*E15)+(F122*F15)+(G122*G15)+(H122*H15)+(I122*I15)+(J122*J15)+(K122*K15))/L15</f>
        <v>0.84855750259884455</v>
      </c>
      <c r="M122" s="73">
        <v>0.84199999999999997</v>
      </c>
    </row>
    <row r="123" spans="1:13" ht="24.75" customHeight="1" thickBot="1" x14ac:dyDescent="0.25">
      <c r="A123" s="359">
        <v>119</v>
      </c>
      <c r="B123" s="554"/>
      <c r="C123" s="398" t="s">
        <v>40</v>
      </c>
      <c r="D123" s="231">
        <v>0.70676879999999997</v>
      </c>
      <c r="E123" s="35">
        <v>0.70748940000000005</v>
      </c>
      <c r="F123" s="35">
        <v>0.67754499999999995</v>
      </c>
      <c r="G123" s="35">
        <v>0.61892630000000004</v>
      </c>
      <c r="H123" s="35">
        <v>0.66747120000000004</v>
      </c>
      <c r="I123" s="35">
        <v>0.62208870000000005</v>
      </c>
      <c r="J123" s="151">
        <v>0.7066848</v>
      </c>
      <c r="K123" s="118">
        <v>0.74468029999999996</v>
      </c>
      <c r="L123" s="74">
        <f>((D123*D15)+(E123*E15)+(F123*F15)+(G123*G15)+(H123*H15)+(I123*I15)+(J123*J15)+(K123*K15))/L15</f>
        <v>0.7298821580257705</v>
      </c>
      <c r="M123" s="75">
        <v>0.74399999999999999</v>
      </c>
    </row>
    <row r="124" spans="1:13" x14ac:dyDescent="0.2">
      <c r="A124" s="346">
        <v>120</v>
      </c>
      <c r="B124" s="552" t="s">
        <v>41</v>
      </c>
      <c r="C124" s="363" t="s">
        <v>42</v>
      </c>
      <c r="D124" s="112">
        <v>22</v>
      </c>
      <c r="E124" s="21">
        <v>13</v>
      </c>
      <c r="F124" s="21">
        <v>20</v>
      </c>
      <c r="G124" s="21">
        <v>17</v>
      </c>
      <c r="H124" s="21">
        <v>42</v>
      </c>
      <c r="I124" s="21">
        <v>28</v>
      </c>
      <c r="J124" s="79">
        <v>27</v>
      </c>
      <c r="K124" s="50">
        <v>24</v>
      </c>
      <c r="L124" s="364">
        <f>SUM(D124:K124)</f>
        <v>193</v>
      </c>
      <c r="M124" s="382">
        <v>1339</v>
      </c>
    </row>
    <row r="125" spans="1:13" x14ac:dyDescent="0.2">
      <c r="A125" s="346">
        <v>121</v>
      </c>
      <c r="B125" s="553"/>
      <c r="C125" s="348" t="s">
        <v>43</v>
      </c>
      <c r="D125" s="232">
        <v>4</v>
      </c>
      <c r="E125" s="26"/>
      <c r="F125" s="26"/>
      <c r="G125" s="26"/>
      <c r="H125" s="26"/>
      <c r="I125" s="26"/>
      <c r="J125" s="84"/>
      <c r="K125" s="76"/>
      <c r="L125" s="267">
        <f>SUM(D125:K125)</f>
        <v>4</v>
      </c>
      <c r="M125" s="399">
        <v>89</v>
      </c>
    </row>
    <row r="126" spans="1:13" x14ac:dyDescent="0.2">
      <c r="A126" s="346">
        <v>122</v>
      </c>
      <c r="B126" s="553"/>
      <c r="C126" s="348" t="s">
        <v>44</v>
      </c>
      <c r="D126" s="232">
        <v>3</v>
      </c>
      <c r="E126" s="26">
        <v>20</v>
      </c>
      <c r="F126" s="26">
        <v>42</v>
      </c>
      <c r="G126" s="26">
        <v>3</v>
      </c>
      <c r="H126" s="26">
        <v>1</v>
      </c>
      <c r="I126" s="26">
        <v>50</v>
      </c>
      <c r="J126" s="84"/>
      <c r="K126" s="76"/>
      <c r="L126" s="267">
        <f t="shared" ref="L126:L129" si="2">SUM(D126:K126)</f>
        <v>119</v>
      </c>
      <c r="M126" s="399">
        <v>250</v>
      </c>
    </row>
    <row r="127" spans="1:13" x14ac:dyDescent="0.2">
      <c r="A127" s="346">
        <v>123</v>
      </c>
      <c r="B127" s="553"/>
      <c r="C127" s="348" t="s">
        <v>45</v>
      </c>
      <c r="D127" s="232"/>
      <c r="E127" s="26"/>
      <c r="F127" s="26"/>
      <c r="G127" s="26"/>
      <c r="H127" s="26"/>
      <c r="I127" s="26"/>
      <c r="J127" s="84"/>
      <c r="K127" s="76"/>
      <c r="L127" s="267">
        <f t="shared" si="2"/>
        <v>0</v>
      </c>
      <c r="M127" s="399">
        <v>36</v>
      </c>
    </row>
    <row r="128" spans="1:13" x14ac:dyDescent="0.2">
      <c r="A128" s="346">
        <v>124</v>
      </c>
      <c r="B128" s="553"/>
      <c r="C128" s="348" t="s">
        <v>46</v>
      </c>
      <c r="D128" s="232"/>
      <c r="E128" s="26"/>
      <c r="F128" s="26"/>
      <c r="G128" s="26"/>
      <c r="H128" s="26">
        <v>46</v>
      </c>
      <c r="I128" s="26"/>
      <c r="J128" s="84"/>
      <c r="K128" s="76"/>
      <c r="L128" s="267">
        <f t="shared" si="2"/>
        <v>46</v>
      </c>
      <c r="M128" s="399">
        <v>151</v>
      </c>
    </row>
    <row r="129" spans="1:13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/>
      <c r="H129" s="29">
        <v>1</v>
      </c>
      <c r="I129" s="29"/>
      <c r="J129" s="87"/>
      <c r="K129" s="104"/>
      <c r="L129" s="446">
        <f t="shared" si="2"/>
        <v>1</v>
      </c>
      <c r="M129" s="395">
        <v>173</v>
      </c>
    </row>
    <row r="130" spans="1:13" ht="12.75" thickBot="1" x14ac:dyDescent="0.25">
      <c r="A130" s="359">
        <v>126</v>
      </c>
      <c r="B130" s="554"/>
      <c r="C130" s="398" t="s">
        <v>48</v>
      </c>
      <c r="D130" s="233">
        <f>SUM(D124:D129)</f>
        <v>29</v>
      </c>
      <c r="E130" s="119">
        <f t="shared" ref="E130:K130" si="3">SUM(E124:E129)</f>
        <v>33</v>
      </c>
      <c r="F130" s="119">
        <f t="shared" si="3"/>
        <v>62</v>
      </c>
      <c r="G130" s="119">
        <f t="shared" si="3"/>
        <v>20</v>
      </c>
      <c r="H130" s="119">
        <f t="shared" si="3"/>
        <v>90</v>
      </c>
      <c r="I130" s="119">
        <f t="shared" si="3"/>
        <v>78</v>
      </c>
      <c r="J130" s="119">
        <f t="shared" si="3"/>
        <v>27</v>
      </c>
      <c r="K130" s="308">
        <f t="shared" si="3"/>
        <v>24</v>
      </c>
      <c r="L130" s="447">
        <f>SUM(D130:K130)</f>
        <v>363</v>
      </c>
      <c r="M130" s="400">
        <f>SUM(M124:M129)</f>
        <v>2038</v>
      </c>
    </row>
    <row r="131" spans="1:13" x14ac:dyDescent="0.2">
      <c r="A131" s="346">
        <v>127</v>
      </c>
      <c r="B131" s="552" t="s">
        <v>49</v>
      </c>
      <c r="C131" s="363" t="s">
        <v>50</v>
      </c>
      <c r="D131" s="112">
        <v>697</v>
      </c>
      <c r="E131" s="21">
        <v>249</v>
      </c>
      <c r="F131" s="21">
        <v>239</v>
      </c>
      <c r="G131" s="21">
        <v>120</v>
      </c>
      <c r="H131" s="21">
        <v>1089</v>
      </c>
      <c r="I131" s="21">
        <v>436</v>
      </c>
      <c r="J131" s="79">
        <v>478</v>
      </c>
      <c r="K131" s="50">
        <v>1399</v>
      </c>
      <c r="L131" s="364">
        <f>SUM(D131:K131)</f>
        <v>4707</v>
      </c>
      <c r="M131" s="382">
        <v>57178</v>
      </c>
    </row>
    <row r="132" spans="1:13" x14ac:dyDescent="0.2">
      <c r="A132" s="346">
        <v>128</v>
      </c>
      <c r="B132" s="553"/>
      <c r="C132" s="348" t="s">
        <v>51</v>
      </c>
      <c r="D132" s="232">
        <v>81</v>
      </c>
      <c r="E132" s="26"/>
      <c r="F132" s="26"/>
      <c r="G132" s="26"/>
      <c r="H132" s="26"/>
      <c r="I132" s="26"/>
      <c r="J132" s="84"/>
      <c r="K132" s="76"/>
      <c r="L132" s="267">
        <f>SUM(D132:K132)</f>
        <v>81</v>
      </c>
      <c r="M132" s="399">
        <v>2273</v>
      </c>
    </row>
    <row r="133" spans="1:13" x14ac:dyDescent="0.2">
      <c r="A133" s="346">
        <v>129</v>
      </c>
      <c r="B133" s="553"/>
      <c r="C133" s="348" t="s">
        <v>52</v>
      </c>
      <c r="D133" s="232">
        <v>21</v>
      </c>
      <c r="E133" s="26">
        <v>101</v>
      </c>
      <c r="F133" s="26">
        <v>630</v>
      </c>
      <c r="G133" s="26">
        <v>21</v>
      </c>
      <c r="H133" s="26">
        <v>3</v>
      </c>
      <c r="I133" s="26">
        <v>266</v>
      </c>
      <c r="J133" s="84"/>
      <c r="K133" s="76"/>
      <c r="L133" s="267">
        <f t="shared" ref="L133:L136" si="4">SUM(D133:K133)</f>
        <v>1042</v>
      </c>
      <c r="M133" s="399">
        <v>2687</v>
      </c>
    </row>
    <row r="134" spans="1:13" x14ac:dyDescent="0.2">
      <c r="A134" s="346">
        <v>130</v>
      </c>
      <c r="B134" s="553"/>
      <c r="C134" s="348" t="s">
        <v>53</v>
      </c>
      <c r="D134" s="232"/>
      <c r="E134" s="26"/>
      <c r="F134" s="26"/>
      <c r="G134" s="26"/>
      <c r="H134" s="26"/>
      <c r="I134" s="26"/>
      <c r="J134" s="84"/>
      <c r="K134" s="76"/>
      <c r="L134" s="267">
        <f t="shared" si="4"/>
        <v>0</v>
      </c>
      <c r="M134" s="399">
        <v>933</v>
      </c>
    </row>
    <row r="135" spans="1:13" x14ac:dyDescent="0.2">
      <c r="A135" s="346">
        <v>131</v>
      </c>
      <c r="B135" s="553"/>
      <c r="C135" s="348" t="s">
        <v>54</v>
      </c>
      <c r="D135" s="232"/>
      <c r="E135" s="26"/>
      <c r="F135" s="26"/>
      <c r="G135" s="26"/>
      <c r="H135" s="26">
        <v>377</v>
      </c>
      <c r="I135" s="26"/>
      <c r="J135" s="84"/>
      <c r="K135" s="76"/>
      <c r="L135" s="267">
        <f t="shared" si="4"/>
        <v>377</v>
      </c>
      <c r="M135" s="399">
        <v>1411</v>
      </c>
    </row>
    <row r="136" spans="1:13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/>
      <c r="H136" s="29">
        <v>12</v>
      </c>
      <c r="I136" s="29"/>
      <c r="J136" s="87"/>
      <c r="K136" s="104"/>
      <c r="L136" s="446">
        <f t="shared" si="4"/>
        <v>12</v>
      </c>
      <c r="M136" s="395">
        <v>10940</v>
      </c>
    </row>
    <row r="137" spans="1:13" ht="12.75" thickBot="1" x14ac:dyDescent="0.25">
      <c r="A137" s="359">
        <v>133</v>
      </c>
      <c r="B137" s="554"/>
      <c r="C137" s="398" t="s">
        <v>56</v>
      </c>
      <c r="D137" s="233">
        <f>SUM(D131:D136)</f>
        <v>799</v>
      </c>
      <c r="E137" s="119">
        <f t="shared" ref="E137:K137" si="5">SUM(E131:E136)</f>
        <v>350</v>
      </c>
      <c r="F137" s="119">
        <f t="shared" si="5"/>
        <v>869</v>
      </c>
      <c r="G137" s="119">
        <f t="shared" si="5"/>
        <v>141</v>
      </c>
      <c r="H137" s="119">
        <f t="shared" si="5"/>
        <v>1481</v>
      </c>
      <c r="I137" s="119">
        <f t="shared" si="5"/>
        <v>702</v>
      </c>
      <c r="J137" s="119">
        <f t="shared" si="5"/>
        <v>478</v>
      </c>
      <c r="K137" s="308">
        <f t="shared" si="5"/>
        <v>1399</v>
      </c>
      <c r="L137" s="447">
        <f>SUM(D137:K137)</f>
        <v>6219</v>
      </c>
      <c r="M137" s="400">
        <f>SUM(M131:M136)</f>
        <v>75422</v>
      </c>
    </row>
    <row r="138" spans="1:13" x14ac:dyDescent="0.2">
      <c r="A138" s="346">
        <v>134</v>
      </c>
      <c r="B138" s="552" t="s">
        <v>57</v>
      </c>
      <c r="C138" s="363" t="s">
        <v>58</v>
      </c>
      <c r="D138" s="112">
        <v>3</v>
      </c>
      <c r="E138" s="21">
        <v>4</v>
      </c>
      <c r="F138" s="21">
        <v>7</v>
      </c>
      <c r="G138" s="21">
        <v>2</v>
      </c>
      <c r="H138" s="21"/>
      <c r="I138" s="21">
        <v>9</v>
      </c>
      <c r="J138" s="79">
        <v>3</v>
      </c>
      <c r="K138" s="50">
        <v>3</v>
      </c>
      <c r="L138" s="364">
        <f>SUM(D138:K138)</f>
        <v>31</v>
      </c>
      <c r="M138" s="382">
        <v>204</v>
      </c>
    </row>
    <row r="139" spans="1:13" x14ac:dyDescent="0.2">
      <c r="A139" s="346">
        <v>135</v>
      </c>
      <c r="B139" s="553"/>
      <c r="C139" s="348" t="s">
        <v>59</v>
      </c>
      <c r="D139" s="232">
        <v>4</v>
      </c>
      <c r="E139" s="26">
        <v>5</v>
      </c>
      <c r="F139" s="26">
        <v>9</v>
      </c>
      <c r="G139" s="26">
        <v>3</v>
      </c>
      <c r="H139" s="26">
        <v>13</v>
      </c>
      <c r="I139" s="26">
        <v>11</v>
      </c>
      <c r="J139" s="84">
        <v>4</v>
      </c>
      <c r="K139" s="76">
        <v>4</v>
      </c>
      <c r="L139" s="267">
        <f>SUM(D139:K139)</f>
        <v>53</v>
      </c>
      <c r="M139" s="399">
        <v>308</v>
      </c>
    </row>
    <row r="140" spans="1:13" x14ac:dyDescent="0.2">
      <c r="A140" s="346">
        <v>136</v>
      </c>
      <c r="B140" s="553"/>
      <c r="C140" s="348" t="s">
        <v>60</v>
      </c>
      <c r="D140" s="232">
        <v>5</v>
      </c>
      <c r="E140" s="26">
        <v>16</v>
      </c>
      <c r="F140" s="26">
        <v>11</v>
      </c>
      <c r="G140" s="26">
        <v>3</v>
      </c>
      <c r="H140" s="26">
        <v>15</v>
      </c>
      <c r="I140" s="26">
        <v>13</v>
      </c>
      <c r="J140" s="84">
        <v>5</v>
      </c>
      <c r="K140" s="76">
        <v>17</v>
      </c>
      <c r="L140" s="267">
        <f t="shared" ref="L140:L142" si="6">SUM(D140:K140)</f>
        <v>85</v>
      </c>
      <c r="M140" s="399">
        <v>360</v>
      </c>
    </row>
    <row r="141" spans="1:13" x14ac:dyDescent="0.2">
      <c r="A141" s="346">
        <v>137</v>
      </c>
      <c r="B141" s="553"/>
      <c r="C141" s="348" t="s">
        <v>61</v>
      </c>
      <c r="D141" s="232">
        <v>4</v>
      </c>
      <c r="E141" s="26">
        <v>5</v>
      </c>
      <c r="F141" s="26">
        <v>9</v>
      </c>
      <c r="G141" s="26"/>
      <c r="H141" s="26"/>
      <c r="I141" s="26"/>
      <c r="J141" s="84">
        <v>4</v>
      </c>
      <c r="K141" s="76"/>
      <c r="L141" s="267">
        <f t="shared" si="6"/>
        <v>22</v>
      </c>
      <c r="M141" s="399">
        <v>281</v>
      </c>
    </row>
    <row r="142" spans="1:13" x14ac:dyDescent="0.2">
      <c r="A142" s="346">
        <v>138</v>
      </c>
      <c r="B142" s="553"/>
      <c r="C142" s="348" t="s">
        <v>62</v>
      </c>
      <c r="D142" s="232"/>
      <c r="E142" s="26">
        <v>3</v>
      </c>
      <c r="F142" s="26"/>
      <c r="G142" s="26"/>
      <c r="H142" s="26">
        <v>8</v>
      </c>
      <c r="I142" s="26"/>
      <c r="J142" s="84">
        <v>2</v>
      </c>
      <c r="K142" s="76"/>
      <c r="L142" s="267">
        <f t="shared" si="6"/>
        <v>13</v>
      </c>
      <c r="M142" s="399">
        <v>186</v>
      </c>
    </row>
    <row r="143" spans="1:13" x14ac:dyDescent="0.2">
      <c r="A143" s="346">
        <v>139</v>
      </c>
      <c r="B143" s="553"/>
      <c r="C143" s="376" t="s">
        <v>63</v>
      </c>
      <c r="D143" s="103">
        <v>13</v>
      </c>
      <c r="E143" s="29"/>
      <c r="F143" s="29">
        <v>26</v>
      </c>
      <c r="G143" s="29">
        <v>12</v>
      </c>
      <c r="H143" s="29">
        <v>54</v>
      </c>
      <c r="I143" s="29">
        <v>45</v>
      </c>
      <c r="J143" s="87">
        <v>9</v>
      </c>
      <c r="K143" s="104"/>
      <c r="L143" s="446">
        <f>SUM(D143:K143)</f>
        <v>159</v>
      </c>
      <c r="M143" s="395">
        <v>699</v>
      </c>
    </row>
    <row r="144" spans="1:13" ht="12.75" thickBot="1" x14ac:dyDescent="0.25">
      <c r="A144" s="359">
        <v>140</v>
      </c>
      <c r="B144" s="554"/>
      <c r="C144" s="398" t="s">
        <v>64</v>
      </c>
      <c r="D144" s="233">
        <f>SUM(D138:D143)</f>
        <v>29</v>
      </c>
      <c r="E144" s="119">
        <f t="shared" ref="E144:K144" si="7">SUM(E138:E143)</f>
        <v>33</v>
      </c>
      <c r="F144" s="119">
        <f t="shared" si="7"/>
        <v>62</v>
      </c>
      <c r="G144" s="119">
        <f t="shared" si="7"/>
        <v>20</v>
      </c>
      <c r="H144" s="119">
        <f t="shared" si="7"/>
        <v>90</v>
      </c>
      <c r="I144" s="119">
        <f t="shared" si="7"/>
        <v>78</v>
      </c>
      <c r="J144" s="119">
        <f t="shared" si="7"/>
        <v>27</v>
      </c>
      <c r="K144" s="119">
        <f t="shared" si="7"/>
        <v>24</v>
      </c>
      <c r="L144" s="447">
        <f>SUM(D144:K144)</f>
        <v>363</v>
      </c>
      <c r="M144" s="400">
        <v>2038</v>
      </c>
    </row>
    <row r="145" spans="1:13" x14ac:dyDescent="0.2">
      <c r="A145" s="346">
        <v>141</v>
      </c>
      <c r="B145" s="552" t="s">
        <v>65</v>
      </c>
      <c r="C145" s="363" t="s">
        <v>58</v>
      </c>
      <c r="D145" s="112">
        <v>157</v>
      </c>
      <c r="E145" s="21">
        <v>51</v>
      </c>
      <c r="F145" s="21">
        <v>115</v>
      </c>
      <c r="G145" s="21">
        <v>24</v>
      </c>
      <c r="H145" s="21"/>
      <c r="I145" s="21">
        <v>35</v>
      </c>
      <c r="J145" s="79">
        <v>20</v>
      </c>
      <c r="K145" s="50">
        <v>298</v>
      </c>
      <c r="L145" s="364">
        <f>SUM(D145:K145)</f>
        <v>700</v>
      </c>
      <c r="M145" s="382">
        <v>13704</v>
      </c>
    </row>
    <row r="146" spans="1:13" x14ac:dyDescent="0.2">
      <c r="A146" s="346">
        <v>142</v>
      </c>
      <c r="B146" s="553"/>
      <c r="C146" s="348" t="s">
        <v>59</v>
      </c>
      <c r="D146" s="232">
        <v>139</v>
      </c>
      <c r="E146" s="26">
        <v>75</v>
      </c>
      <c r="F146" s="26">
        <v>233</v>
      </c>
      <c r="G146" s="26">
        <v>6</v>
      </c>
      <c r="H146" s="26">
        <v>26</v>
      </c>
      <c r="I146" s="26">
        <v>102</v>
      </c>
      <c r="J146" s="84">
        <v>133</v>
      </c>
      <c r="K146" s="76">
        <v>190</v>
      </c>
      <c r="L146" s="267">
        <f>SUM(D146:K146)</f>
        <v>904</v>
      </c>
      <c r="M146" s="399">
        <v>19508</v>
      </c>
    </row>
    <row r="147" spans="1:13" x14ac:dyDescent="0.2">
      <c r="A147" s="346">
        <v>143</v>
      </c>
      <c r="B147" s="553"/>
      <c r="C147" s="348" t="s">
        <v>60</v>
      </c>
      <c r="D147" s="232">
        <v>154</v>
      </c>
      <c r="E147" s="26">
        <v>113</v>
      </c>
      <c r="F147" s="26">
        <v>133</v>
      </c>
      <c r="G147" s="26">
        <v>80</v>
      </c>
      <c r="H147" s="26">
        <v>56</v>
      </c>
      <c r="I147" s="26">
        <v>55</v>
      </c>
      <c r="J147" s="84">
        <v>70</v>
      </c>
      <c r="K147" s="76">
        <v>911</v>
      </c>
      <c r="L147" s="267">
        <f t="shared" ref="L147:L150" si="8">SUM(D147:K147)</f>
        <v>1572</v>
      </c>
      <c r="M147" s="399">
        <v>13028</v>
      </c>
    </row>
    <row r="148" spans="1:13" x14ac:dyDescent="0.2">
      <c r="A148" s="346">
        <v>144</v>
      </c>
      <c r="B148" s="553"/>
      <c r="C148" s="348" t="s">
        <v>61</v>
      </c>
      <c r="D148" s="232">
        <v>93</v>
      </c>
      <c r="E148" s="26">
        <v>77</v>
      </c>
      <c r="F148" s="26">
        <v>10</v>
      </c>
      <c r="G148" s="26"/>
      <c r="H148" s="26"/>
      <c r="I148" s="26"/>
      <c r="J148" s="84">
        <v>33</v>
      </c>
      <c r="K148" s="76"/>
      <c r="L148" s="267">
        <f t="shared" si="8"/>
        <v>213</v>
      </c>
      <c r="M148" s="399">
        <v>6761</v>
      </c>
    </row>
    <row r="149" spans="1:13" x14ac:dyDescent="0.2">
      <c r="A149" s="346">
        <v>145</v>
      </c>
      <c r="B149" s="553"/>
      <c r="C149" s="348" t="s">
        <v>62</v>
      </c>
      <c r="D149" s="232"/>
      <c r="E149" s="26">
        <v>34</v>
      </c>
      <c r="F149" s="26"/>
      <c r="G149" s="26"/>
      <c r="H149" s="26">
        <v>40</v>
      </c>
      <c r="I149" s="26"/>
      <c r="J149" s="84">
        <v>119</v>
      </c>
      <c r="K149" s="76"/>
      <c r="L149" s="267">
        <f t="shared" si="8"/>
        <v>193</v>
      </c>
      <c r="M149" s="399">
        <v>4177</v>
      </c>
    </row>
    <row r="150" spans="1:13" x14ac:dyDescent="0.2">
      <c r="A150" s="346">
        <v>146</v>
      </c>
      <c r="B150" s="553"/>
      <c r="C150" s="376" t="s">
        <v>63</v>
      </c>
      <c r="D150" s="103">
        <v>256</v>
      </c>
      <c r="E150" s="29"/>
      <c r="F150" s="29">
        <v>378</v>
      </c>
      <c r="G150" s="29">
        <v>31</v>
      </c>
      <c r="H150" s="29">
        <v>1359</v>
      </c>
      <c r="I150" s="29">
        <v>510</v>
      </c>
      <c r="J150" s="87">
        <v>103</v>
      </c>
      <c r="K150" s="104"/>
      <c r="L150" s="446">
        <f t="shared" si="8"/>
        <v>2637</v>
      </c>
      <c r="M150" s="395">
        <v>18244</v>
      </c>
    </row>
    <row r="151" spans="1:13" ht="12.75" thickBot="1" x14ac:dyDescent="0.25">
      <c r="A151" s="359">
        <v>147</v>
      </c>
      <c r="B151" s="554"/>
      <c r="C151" s="398" t="s">
        <v>66</v>
      </c>
      <c r="D151" s="233">
        <f>SUM(D145:D150)</f>
        <v>799</v>
      </c>
      <c r="E151" s="119">
        <f t="shared" ref="E151:K151" si="9">SUM(E145:E150)</f>
        <v>350</v>
      </c>
      <c r="F151" s="119">
        <f t="shared" si="9"/>
        <v>869</v>
      </c>
      <c r="G151" s="119">
        <f t="shared" si="9"/>
        <v>141</v>
      </c>
      <c r="H151" s="119">
        <f t="shared" si="9"/>
        <v>1481</v>
      </c>
      <c r="I151" s="119">
        <f t="shared" si="9"/>
        <v>702</v>
      </c>
      <c r="J151" s="119">
        <f t="shared" si="9"/>
        <v>478</v>
      </c>
      <c r="K151" s="308">
        <f t="shared" si="9"/>
        <v>1399</v>
      </c>
      <c r="L151" s="447">
        <f>SUM(D151:K151)</f>
        <v>6219</v>
      </c>
      <c r="M151" s="400">
        <v>75422</v>
      </c>
    </row>
    <row r="152" spans="1:13" ht="12.75" thickBot="1" x14ac:dyDescent="0.25">
      <c r="A152" s="402">
        <v>148</v>
      </c>
      <c r="B152" s="403"/>
      <c r="C152" s="358" t="s">
        <v>67</v>
      </c>
      <c r="D152" s="234">
        <v>75</v>
      </c>
      <c r="E152" s="121">
        <v>26</v>
      </c>
      <c r="F152" s="121">
        <v>19</v>
      </c>
      <c r="G152" s="121">
        <v>13</v>
      </c>
      <c r="H152" s="121">
        <v>37</v>
      </c>
      <c r="I152" s="121">
        <v>30</v>
      </c>
      <c r="J152" s="152">
        <v>33</v>
      </c>
      <c r="K152" s="122">
        <v>58</v>
      </c>
      <c r="L152" s="312">
        <f>SUM(D152:K152)</f>
        <v>291</v>
      </c>
      <c r="M152" s="404"/>
    </row>
    <row r="153" spans="1:13" x14ac:dyDescent="0.2">
      <c r="A153" s="346">
        <v>149</v>
      </c>
      <c r="B153" s="347" t="s">
        <v>166</v>
      </c>
      <c r="C153" s="363" t="s">
        <v>68</v>
      </c>
      <c r="D153" s="112">
        <v>28</v>
      </c>
      <c r="E153" s="21"/>
      <c r="F153" s="21">
        <v>8</v>
      </c>
      <c r="G153" s="21"/>
      <c r="H153" s="21">
        <v>14</v>
      </c>
      <c r="I153" s="21"/>
      <c r="J153" s="79">
        <v>40</v>
      </c>
      <c r="K153" s="50">
        <v>1110</v>
      </c>
      <c r="L153" s="381">
        <f>SUM(D153:K153)</f>
        <v>1200</v>
      </c>
      <c r="M153" s="382">
        <v>29869</v>
      </c>
    </row>
    <row r="154" spans="1:13" x14ac:dyDescent="0.2">
      <c r="A154" s="346">
        <v>150</v>
      </c>
      <c r="B154" s="347"/>
      <c r="C154" s="348" t="s">
        <v>69</v>
      </c>
      <c r="D154" s="232">
        <v>16</v>
      </c>
      <c r="E154" s="26"/>
      <c r="F154" s="26"/>
      <c r="G154" s="26"/>
      <c r="H154" s="26"/>
      <c r="I154" s="26"/>
      <c r="J154" s="84">
        <v>4</v>
      </c>
      <c r="K154" s="76">
        <v>110</v>
      </c>
      <c r="L154" s="276">
        <f>SUM(D154:K154)</f>
        <v>130</v>
      </c>
      <c r="M154" s="399">
        <v>1385</v>
      </c>
    </row>
    <row r="155" spans="1:13" x14ac:dyDescent="0.2">
      <c r="A155" s="346">
        <v>151</v>
      </c>
      <c r="B155" s="347"/>
      <c r="C155" s="348" t="s">
        <v>70</v>
      </c>
      <c r="D155" s="232"/>
      <c r="E155" s="26"/>
      <c r="F155" s="26">
        <v>4</v>
      </c>
      <c r="G155" s="26"/>
      <c r="H155" s="26">
        <v>6</v>
      </c>
      <c r="I155" s="26"/>
      <c r="J155" s="84"/>
      <c r="K155" s="76">
        <v>227</v>
      </c>
      <c r="L155" s="251">
        <f t="shared" ref="L155:L216" si="10">SUM(D155:K155)</f>
        <v>237</v>
      </c>
      <c r="M155" s="399">
        <v>5348</v>
      </c>
    </row>
    <row r="156" spans="1:13" x14ac:dyDescent="0.2">
      <c r="A156" s="346">
        <v>152</v>
      </c>
      <c r="B156" s="347"/>
      <c r="C156" s="348" t="s">
        <v>71</v>
      </c>
      <c r="D156" s="232"/>
      <c r="E156" s="26">
        <v>10</v>
      </c>
      <c r="F156" s="26"/>
      <c r="G156" s="26"/>
      <c r="H156" s="26"/>
      <c r="I156" s="26"/>
      <c r="J156" s="84">
        <v>7</v>
      </c>
      <c r="K156" s="76">
        <v>355</v>
      </c>
      <c r="L156" s="251">
        <f t="shared" si="10"/>
        <v>372</v>
      </c>
      <c r="M156" s="399">
        <v>3911</v>
      </c>
    </row>
    <row r="157" spans="1:13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/>
      <c r="I157" s="26"/>
      <c r="J157" s="84"/>
      <c r="K157" s="76">
        <v>18</v>
      </c>
      <c r="L157" s="251">
        <f t="shared" si="10"/>
        <v>18</v>
      </c>
      <c r="M157" s="399">
        <v>705</v>
      </c>
    </row>
    <row r="158" spans="1:13" x14ac:dyDescent="0.2">
      <c r="A158" s="346">
        <v>154</v>
      </c>
      <c r="B158" s="347"/>
      <c r="C158" s="348" t="s">
        <v>73</v>
      </c>
      <c r="D158" s="232"/>
      <c r="E158" s="26"/>
      <c r="F158" s="26"/>
      <c r="G158" s="26"/>
      <c r="H158" s="26"/>
      <c r="I158" s="26"/>
      <c r="J158" s="84">
        <v>36</v>
      </c>
      <c r="K158" s="76">
        <v>2180</v>
      </c>
      <c r="L158" s="251">
        <f t="shared" si="10"/>
        <v>2216</v>
      </c>
      <c r="M158" s="399">
        <v>4149</v>
      </c>
    </row>
    <row r="159" spans="1:13" x14ac:dyDescent="0.2">
      <c r="A159" s="346">
        <v>155</v>
      </c>
      <c r="B159" s="347"/>
      <c r="C159" s="348" t="s">
        <v>74</v>
      </c>
      <c r="D159" s="232"/>
      <c r="E159" s="26"/>
      <c r="F159" s="26"/>
      <c r="G159" s="26"/>
      <c r="H159" s="26"/>
      <c r="I159" s="26"/>
      <c r="J159" s="84"/>
      <c r="K159" s="76"/>
      <c r="L159" s="251">
        <f t="shared" si="10"/>
        <v>0</v>
      </c>
      <c r="M159" s="399">
        <v>174</v>
      </c>
    </row>
    <row r="160" spans="1:13" x14ac:dyDescent="0.2">
      <c r="A160" s="346">
        <v>156</v>
      </c>
      <c r="B160" s="347"/>
      <c r="C160" s="348" t="s">
        <v>75</v>
      </c>
      <c r="D160" s="232"/>
      <c r="E160" s="26"/>
      <c r="F160" s="26"/>
      <c r="G160" s="26">
        <v>2</v>
      </c>
      <c r="H160" s="26"/>
      <c r="I160" s="26"/>
      <c r="J160" s="84"/>
      <c r="K160" s="76">
        <v>183</v>
      </c>
      <c r="L160" s="251">
        <f t="shared" si="10"/>
        <v>185</v>
      </c>
      <c r="M160" s="399">
        <v>1184</v>
      </c>
    </row>
    <row r="161" spans="1:13" x14ac:dyDescent="0.2">
      <c r="A161" s="346">
        <v>157</v>
      </c>
      <c r="B161" s="347"/>
      <c r="C161" s="348" t="s">
        <v>76</v>
      </c>
      <c r="D161" s="232"/>
      <c r="E161" s="26">
        <v>6</v>
      </c>
      <c r="F161" s="26"/>
      <c r="G161" s="26"/>
      <c r="H161" s="26"/>
      <c r="I161" s="26"/>
      <c r="J161" s="84"/>
      <c r="K161" s="76">
        <v>656</v>
      </c>
      <c r="L161" s="251">
        <f t="shared" si="10"/>
        <v>662</v>
      </c>
      <c r="M161" s="399">
        <v>2720</v>
      </c>
    </row>
    <row r="162" spans="1:13" x14ac:dyDescent="0.2">
      <c r="A162" s="346">
        <v>158</v>
      </c>
      <c r="B162" s="347"/>
      <c r="C162" s="348" t="s">
        <v>77</v>
      </c>
      <c r="D162" s="232">
        <v>21</v>
      </c>
      <c r="E162" s="26"/>
      <c r="F162" s="26"/>
      <c r="G162" s="26"/>
      <c r="H162" s="26"/>
      <c r="I162" s="26"/>
      <c r="J162" s="84"/>
      <c r="K162" s="76"/>
      <c r="L162" s="251">
        <f t="shared" si="10"/>
        <v>21</v>
      </c>
      <c r="M162" s="399">
        <v>429</v>
      </c>
    </row>
    <row r="163" spans="1:13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26"/>
      <c r="J163" s="84"/>
      <c r="K163" s="76">
        <v>44</v>
      </c>
      <c r="L163" s="251">
        <f t="shared" si="10"/>
        <v>44</v>
      </c>
      <c r="M163" s="399">
        <v>270</v>
      </c>
    </row>
    <row r="164" spans="1:13" x14ac:dyDescent="0.2">
      <c r="A164" s="346">
        <v>160</v>
      </c>
      <c r="B164" s="347"/>
      <c r="C164" s="348" t="s">
        <v>79</v>
      </c>
      <c r="D164" s="232">
        <v>68</v>
      </c>
      <c r="E164" s="26"/>
      <c r="F164" s="26"/>
      <c r="G164" s="26"/>
      <c r="H164" s="26"/>
      <c r="I164" s="26"/>
      <c r="J164" s="84"/>
      <c r="K164" s="76">
        <v>39</v>
      </c>
      <c r="L164" s="251">
        <f t="shared" si="10"/>
        <v>107</v>
      </c>
      <c r="M164" s="399">
        <v>1852</v>
      </c>
    </row>
    <row r="165" spans="1:13" x14ac:dyDescent="0.2">
      <c r="A165" s="346">
        <v>161</v>
      </c>
      <c r="B165" s="347"/>
      <c r="C165" s="348" t="s">
        <v>80</v>
      </c>
      <c r="D165" s="232">
        <v>2</v>
      </c>
      <c r="E165" s="26"/>
      <c r="F165" s="26">
        <v>20</v>
      </c>
      <c r="G165" s="26"/>
      <c r="H165" s="26">
        <v>10</v>
      </c>
      <c r="I165" s="26"/>
      <c r="J165" s="84"/>
      <c r="K165" s="76">
        <v>2812</v>
      </c>
      <c r="L165" s="251">
        <f t="shared" si="10"/>
        <v>2844</v>
      </c>
      <c r="M165" s="399">
        <v>11223</v>
      </c>
    </row>
    <row r="166" spans="1:13" x14ac:dyDescent="0.2">
      <c r="A166" s="346">
        <v>162</v>
      </c>
      <c r="B166" s="347"/>
      <c r="C166" s="348" t="s">
        <v>81</v>
      </c>
      <c r="D166" s="232"/>
      <c r="E166" s="26"/>
      <c r="F166" s="26"/>
      <c r="G166" s="26"/>
      <c r="H166" s="26"/>
      <c r="I166" s="26"/>
      <c r="J166" s="84">
        <v>12</v>
      </c>
      <c r="K166" s="76"/>
      <c r="L166" s="251">
        <f t="shared" si="10"/>
        <v>12</v>
      </c>
      <c r="M166" s="399">
        <v>543</v>
      </c>
    </row>
    <row r="167" spans="1:13" x14ac:dyDescent="0.2">
      <c r="A167" s="346">
        <v>163</v>
      </c>
      <c r="B167" s="347"/>
      <c r="C167" s="348" t="s">
        <v>82</v>
      </c>
      <c r="D167" s="232"/>
      <c r="E167" s="26"/>
      <c r="F167" s="26"/>
      <c r="G167" s="26"/>
      <c r="H167" s="26"/>
      <c r="I167" s="26"/>
      <c r="J167" s="84"/>
      <c r="K167" s="76">
        <v>99</v>
      </c>
      <c r="L167" s="251">
        <f t="shared" si="10"/>
        <v>99</v>
      </c>
      <c r="M167" s="399">
        <v>691</v>
      </c>
    </row>
    <row r="168" spans="1:13" x14ac:dyDescent="0.2">
      <c r="A168" s="346">
        <v>164</v>
      </c>
      <c r="B168" s="347"/>
      <c r="C168" s="348" t="s">
        <v>83</v>
      </c>
      <c r="D168" s="232"/>
      <c r="E168" s="26"/>
      <c r="F168" s="26"/>
      <c r="G168" s="26">
        <v>1</v>
      </c>
      <c r="H168" s="26"/>
      <c r="I168" s="26"/>
      <c r="J168" s="84"/>
      <c r="K168" s="76"/>
      <c r="L168" s="251">
        <f t="shared" si="10"/>
        <v>1</v>
      </c>
      <c r="M168" s="399">
        <v>344</v>
      </c>
    </row>
    <row r="169" spans="1:13" x14ac:dyDescent="0.2">
      <c r="A169" s="346">
        <v>165</v>
      </c>
      <c r="B169" s="347"/>
      <c r="C169" s="348" t="s">
        <v>84</v>
      </c>
      <c r="D169" s="232"/>
      <c r="E169" s="26">
        <v>4</v>
      </c>
      <c r="F169" s="26"/>
      <c r="G169" s="26"/>
      <c r="H169" s="26">
        <v>10</v>
      </c>
      <c r="I169" s="26">
        <v>8</v>
      </c>
      <c r="J169" s="84">
        <v>24</v>
      </c>
      <c r="K169" s="76">
        <v>54</v>
      </c>
      <c r="L169" s="251">
        <f t="shared" si="10"/>
        <v>100</v>
      </c>
      <c r="M169" s="399">
        <v>573</v>
      </c>
    </row>
    <row r="170" spans="1:13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>
        <v>12</v>
      </c>
      <c r="I170" s="26"/>
      <c r="J170" s="84"/>
      <c r="K170" s="76"/>
      <c r="L170" s="251">
        <f t="shared" si="10"/>
        <v>12</v>
      </c>
      <c r="M170" s="399">
        <v>58</v>
      </c>
    </row>
    <row r="171" spans="1:13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26"/>
      <c r="J171" s="84"/>
      <c r="K171" s="76"/>
      <c r="L171" s="251">
        <f t="shared" si="10"/>
        <v>0</v>
      </c>
      <c r="M171" s="399">
        <v>204</v>
      </c>
    </row>
    <row r="172" spans="1:13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26"/>
      <c r="J172" s="84"/>
      <c r="K172" s="76"/>
      <c r="L172" s="251">
        <f t="shared" si="10"/>
        <v>0</v>
      </c>
      <c r="M172" s="399">
        <v>183</v>
      </c>
    </row>
    <row r="173" spans="1:13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26"/>
      <c r="J173" s="84"/>
      <c r="K173" s="76">
        <v>9</v>
      </c>
      <c r="L173" s="251">
        <f t="shared" si="10"/>
        <v>9</v>
      </c>
      <c r="M173" s="399">
        <v>278</v>
      </c>
    </row>
    <row r="174" spans="1:13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26"/>
      <c r="J174" s="84"/>
      <c r="K174" s="76"/>
      <c r="L174" s="251">
        <f>SUM(D174:K174)</f>
        <v>0</v>
      </c>
      <c r="M174" s="399">
        <v>24</v>
      </c>
    </row>
    <row r="175" spans="1:13" x14ac:dyDescent="0.2">
      <c r="A175" s="346">
        <v>171</v>
      </c>
      <c r="B175" s="347"/>
      <c r="C175" s="348" t="s">
        <v>90</v>
      </c>
      <c r="D175" s="232">
        <v>9</v>
      </c>
      <c r="E175" s="26">
        <v>6</v>
      </c>
      <c r="F175" s="26"/>
      <c r="G175" s="26"/>
      <c r="H175" s="26">
        <v>4</v>
      </c>
      <c r="I175" s="26"/>
      <c r="J175" s="84"/>
      <c r="K175" s="76">
        <v>171</v>
      </c>
      <c r="L175" s="251">
        <f t="shared" si="10"/>
        <v>190</v>
      </c>
      <c r="M175" s="399">
        <v>24663</v>
      </c>
    </row>
    <row r="176" spans="1:13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26"/>
      <c r="J176" s="84"/>
      <c r="K176" s="76"/>
      <c r="L176" s="251">
        <f t="shared" si="10"/>
        <v>0</v>
      </c>
      <c r="M176" s="399"/>
    </row>
    <row r="177" spans="1:13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26"/>
      <c r="J177" s="84"/>
      <c r="K177" s="76"/>
      <c r="L177" s="251">
        <f t="shared" si="10"/>
        <v>0</v>
      </c>
      <c r="M177" s="399">
        <v>17</v>
      </c>
    </row>
    <row r="178" spans="1:13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26"/>
      <c r="J178" s="84"/>
      <c r="K178" s="76"/>
      <c r="L178" s="251">
        <f t="shared" si="10"/>
        <v>0</v>
      </c>
      <c r="M178" s="399"/>
    </row>
    <row r="179" spans="1:13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>
        <v>2</v>
      </c>
      <c r="I179" s="26"/>
      <c r="J179" s="84">
        <v>12</v>
      </c>
      <c r="K179" s="76">
        <v>93</v>
      </c>
      <c r="L179" s="251">
        <f t="shared" si="10"/>
        <v>107</v>
      </c>
      <c r="M179" s="399">
        <v>1134</v>
      </c>
    </row>
    <row r="180" spans="1:13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26"/>
      <c r="J180" s="84"/>
      <c r="K180" s="76"/>
      <c r="L180" s="251">
        <f t="shared" si="10"/>
        <v>0</v>
      </c>
      <c r="M180" s="399">
        <v>485</v>
      </c>
    </row>
    <row r="181" spans="1:13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>
        <v>8</v>
      </c>
      <c r="I181" s="26"/>
      <c r="J181" s="84"/>
      <c r="K181" s="76"/>
      <c r="L181" s="251">
        <f t="shared" si="10"/>
        <v>8</v>
      </c>
      <c r="M181" s="399">
        <v>46</v>
      </c>
    </row>
    <row r="182" spans="1:13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26"/>
      <c r="J182" s="84"/>
      <c r="K182" s="76"/>
      <c r="L182" s="251">
        <f t="shared" si="10"/>
        <v>0</v>
      </c>
      <c r="M182" s="399">
        <v>3</v>
      </c>
    </row>
    <row r="183" spans="1:13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26"/>
      <c r="J183" s="84"/>
      <c r="K183" s="76"/>
      <c r="L183" s="251">
        <f t="shared" si="10"/>
        <v>0</v>
      </c>
      <c r="M183" s="399">
        <v>2</v>
      </c>
    </row>
    <row r="184" spans="1:13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26"/>
      <c r="J184" s="84"/>
      <c r="K184" s="76"/>
      <c r="L184" s="251">
        <f t="shared" si="10"/>
        <v>0</v>
      </c>
      <c r="M184" s="399">
        <v>29</v>
      </c>
    </row>
    <row r="185" spans="1:13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26"/>
      <c r="J185" s="84"/>
      <c r="K185" s="76"/>
      <c r="L185" s="251">
        <f t="shared" si="10"/>
        <v>0</v>
      </c>
      <c r="M185" s="399"/>
    </row>
    <row r="186" spans="1:13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26"/>
      <c r="J186" s="84"/>
      <c r="K186" s="76"/>
      <c r="L186" s="251">
        <f t="shared" si="10"/>
        <v>0</v>
      </c>
      <c r="M186" s="399"/>
    </row>
    <row r="187" spans="1:13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26"/>
      <c r="J187" s="84"/>
      <c r="K187" s="76"/>
      <c r="L187" s="251">
        <f t="shared" si="10"/>
        <v>0</v>
      </c>
      <c r="M187" s="399">
        <v>23</v>
      </c>
    </row>
    <row r="188" spans="1:13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26"/>
      <c r="J188" s="84"/>
      <c r="K188" s="76"/>
      <c r="L188" s="251">
        <f t="shared" si="10"/>
        <v>0</v>
      </c>
      <c r="M188" s="399"/>
    </row>
    <row r="189" spans="1:13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26"/>
      <c r="J189" s="84"/>
      <c r="K189" s="76"/>
      <c r="L189" s="251">
        <f t="shared" si="10"/>
        <v>0</v>
      </c>
      <c r="M189" s="399">
        <v>8</v>
      </c>
    </row>
    <row r="190" spans="1:13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26"/>
      <c r="J190" s="84"/>
      <c r="K190" s="76"/>
      <c r="L190" s="251">
        <f t="shared" si="10"/>
        <v>0</v>
      </c>
      <c r="M190" s="399"/>
    </row>
    <row r="191" spans="1:13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26"/>
      <c r="J191" s="84"/>
      <c r="K191" s="76"/>
      <c r="L191" s="251">
        <f t="shared" si="10"/>
        <v>0</v>
      </c>
      <c r="M191" s="399"/>
    </row>
    <row r="192" spans="1:13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26"/>
      <c r="J192" s="84"/>
      <c r="K192" s="76"/>
      <c r="L192" s="251">
        <f t="shared" si="10"/>
        <v>0</v>
      </c>
      <c r="M192" s="399">
        <v>4</v>
      </c>
    </row>
    <row r="193" spans="1:13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26"/>
      <c r="J193" s="84"/>
      <c r="K193" s="76"/>
      <c r="L193" s="251">
        <f t="shared" si="10"/>
        <v>0</v>
      </c>
      <c r="M193" s="399"/>
    </row>
    <row r="194" spans="1:13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26"/>
      <c r="J194" s="84"/>
      <c r="K194" s="76"/>
      <c r="L194" s="251">
        <f t="shared" si="10"/>
        <v>0</v>
      </c>
      <c r="M194" s="399"/>
    </row>
    <row r="195" spans="1:13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26"/>
      <c r="J195" s="84"/>
      <c r="K195" s="76"/>
      <c r="L195" s="251">
        <f t="shared" si="10"/>
        <v>0</v>
      </c>
      <c r="M195" s="399"/>
    </row>
    <row r="196" spans="1:13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26"/>
      <c r="J196" s="84"/>
      <c r="K196" s="76"/>
      <c r="L196" s="251">
        <f t="shared" si="10"/>
        <v>0</v>
      </c>
      <c r="M196" s="399"/>
    </row>
    <row r="197" spans="1:13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26"/>
      <c r="J197" s="84"/>
      <c r="K197" s="76"/>
      <c r="L197" s="251">
        <f t="shared" si="10"/>
        <v>0</v>
      </c>
      <c r="M197" s="399"/>
    </row>
    <row r="198" spans="1:13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26"/>
      <c r="J198" s="84"/>
      <c r="K198" s="76"/>
      <c r="L198" s="251">
        <f t="shared" si="10"/>
        <v>0</v>
      </c>
      <c r="M198" s="399"/>
    </row>
    <row r="199" spans="1:13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26"/>
      <c r="J199" s="84"/>
      <c r="K199" s="76"/>
      <c r="L199" s="251">
        <f t="shared" si="10"/>
        <v>0</v>
      </c>
      <c r="M199" s="399">
        <v>16</v>
      </c>
    </row>
    <row r="200" spans="1:13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26"/>
      <c r="J200" s="84"/>
      <c r="K200" s="76"/>
      <c r="L200" s="251">
        <f t="shared" si="10"/>
        <v>0</v>
      </c>
      <c r="M200" s="399"/>
    </row>
    <row r="201" spans="1:13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26"/>
      <c r="J201" s="84"/>
      <c r="K201" s="76"/>
      <c r="L201" s="251">
        <f t="shared" si="10"/>
        <v>0</v>
      </c>
      <c r="M201" s="399"/>
    </row>
    <row r="202" spans="1:13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26"/>
      <c r="J202" s="84"/>
      <c r="K202" s="76"/>
      <c r="L202" s="251">
        <f t="shared" si="10"/>
        <v>0</v>
      </c>
      <c r="M202" s="399">
        <v>24</v>
      </c>
    </row>
    <row r="203" spans="1:13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26"/>
      <c r="J203" s="84"/>
      <c r="K203" s="76"/>
      <c r="L203" s="251">
        <f t="shared" si="10"/>
        <v>0</v>
      </c>
      <c r="M203" s="399"/>
    </row>
    <row r="204" spans="1:13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26"/>
      <c r="J204" s="84"/>
      <c r="K204" s="76"/>
      <c r="L204" s="251">
        <f t="shared" si="10"/>
        <v>0</v>
      </c>
      <c r="M204" s="399"/>
    </row>
    <row r="205" spans="1:13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26"/>
      <c r="J205" s="84"/>
      <c r="K205" s="76"/>
      <c r="L205" s="251">
        <f t="shared" si="10"/>
        <v>0</v>
      </c>
      <c r="M205" s="399"/>
    </row>
    <row r="206" spans="1:13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26"/>
      <c r="J206" s="84"/>
      <c r="K206" s="76"/>
      <c r="L206" s="251">
        <f t="shared" si="10"/>
        <v>0</v>
      </c>
      <c r="M206" s="399"/>
    </row>
    <row r="207" spans="1:13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26"/>
      <c r="J207" s="84"/>
      <c r="K207" s="76"/>
      <c r="L207" s="251">
        <f t="shared" si="10"/>
        <v>0</v>
      </c>
      <c r="M207" s="399"/>
    </row>
    <row r="208" spans="1:13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26"/>
      <c r="J208" s="84"/>
      <c r="K208" s="76"/>
      <c r="L208" s="251">
        <f t="shared" si="10"/>
        <v>0</v>
      </c>
      <c r="M208" s="399"/>
    </row>
    <row r="209" spans="1:13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26"/>
      <c r="J209" s="84"/>
      <c r="K209" s="76"/>
      <c r="L209" s="251">
        <f t="shared" si="10"/>
        <v>0</v>
      </c>
      <c r="M209" s="399"/>
    </row>
    <row r="210" spans="1:13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26"/>
      <c r="J210" s="84"/>
      <c r="K210" s="76"/>
      <c r="L210" s="251">
        <f t="shared" si="10"/>
        <v>0</v>
      </c>
      <c r="M210" s="399">
        <v>3</v>
      </c>
    </row>
    <row r="211" spans="1:13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26"/>
      <c r="J211" s="84"/>
      <c r="K211" s="76"/>
      <c r="L211" s="251">
        <f t="shared" si="10"/>
        <v>0</v>
      </c>
      <c r="M211" s="399"/>
    </row>
    <row r="212" spans="1:13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26"/>
      <c r="J212" s="84"/>
      <c r="K212" s="76"/>
      <c r="L212" s="251">
        <f t="shared" si="10"/>
        <v>0</v>
      </c>
      <c r="M212" s="399"/>
    </row>
    <row r="213" spans="1:13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26"/>
      <c r="J213" s="84"/>
      <c r="K213" s="76"/>
      <c r="L213" s="251">
        <f t="shared" si="10"/>
        <v>0</v>
      </c>
      <c r="M213" s="399"/>
    </row>
    <row r="214" spans="1:13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26"/>
      <c r="J214" s="84"/>
      <c r="K214" s="76"/>
      <c r="L214" s="251">
        <f t="shared" si="10"/>
        <v>0</v>
      </c>
      <c r="M214" s="399"/>
    </row>
    <row r="215" spans="1:13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26"/>
      <c r="J215" s="84"/>
      <c r="K215" s="76"/>
      <c r="L215" s="251">
        <f t="shared" si="10"/>
        <v>0</v>
      </c>
      <c r="M215" s="399"/>
    </row>
    <row r="216" spans="1:13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26"/>
      <c r="J216" s="84"/>
      <c r="K216" s="76"/>
      <c r="L216" s="251">
        <f t="shared" si="10"/>
        <v>0</v>
      </c>
      <c r="M216" s="399">
        <v>1</v>
      </c>
    </row>
    <row r="217" spans="1:13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26"/>
      <c r="J217" s="84"/>
      <c r="K217" s="76"/>
      <c r="L217" s="251">
        <f>SUM(D217:K217)</f>
        <v>0</v>
      </c>
      <c r="M217" s="399"/>
    </row>
    <row r="218" spans="1:13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29"/>
      <c r="J218" s="87"/>
      <c r="K218" s="104"/>
      <c r="L218" s="64">
        <f>SUM(D218:K218)</f>
        <v>0</v>
      </c>
      <c r="M218" s="395"/>
    </row>
    <row r="219" spans="1:13" ht="12.75" thickBot="1" x14ac:dyDescent="0.25">
      <c r="A219" s="359">
        <v>215</v>
      </c>
      <c r="B219" s="360"/>
      <c r="C219" s="398" t="s">
        <v>134</v>
      </c>
      <c r="D219" s="233">
        <f>SUM(D153:D218)</f>
        <v>144</v>
      </c>
      <c r="E219" s="119">
        <f t="shared" ref="E219:K219" si="11">SUM(E153:E218)</f>
        <v>26</v>
      </c>
      <c r="F219" s="119">
        <f t="shared" si="11"/>
        <v>32</v>
      </c>
      <c r="G219" s="119">
        <f t="shared" si="11"/>
        <v>3</v>
      </c>
      <c r="H219" s="119">
        <f t="shared" si="11"/>
        <v>66</v>
      </c>
      <c r="I219" s="119">
        <f t="shared" si="11"/>
        <v>8</v>
      </c>
      <c r="J219" s="119">
        <f t="shared" si="11"/>
        <v>135</v>
      </c>
      <c r="K219" s="308">
        <f t="shared" si="11"/>
        <v>8160</v>
      </c>
      <c r="L219" s="447">
        <f>SUM(D219:K219)</f>
        <v>8574</v>
      </c>
      <c r="M219" s="400">
        <f>SUM(M153:M218)</f>
        <v>92575</v>
      </c>
    </row>
    <row r="220" spans="1:13" x14ac:dyDescent="0.2">
      <c r="A220" s="346">
        <v>216</v>
      </c>
      <c r="B220" s="552" t="s">
        <v>135</v>
      </c>
      <c r="C220" s="363" t="s">
        <v>136</v>
      </c>
      <c r="D220" s="235"/>
      <c r="E220" s="38" t="s">
        <v>155</v>
      </c>
      <c r="F220" s="38" t="s">
        <v>155</v>
      </c>
      <c r="G220" s="38" t="s">
        <v>155</v>
      </c>
      <c r="H220" s="38" t="s">
        <v>155</v>
      </c>
      <c r="I220" s="38" t="s">
        <v>155</v>
      </c>
      <c r="J220" s="142" t="s">
        <v>155</v>
      </c>
      <c r="K220" s="123" t="s">
        <v>155</v>
      </c>
      <c r="L220" s="406">
        <f>COUNTA(D220:K220)</f>
        <v>7</v>
      </c>
      <c r="M220" s="407"/>
    </row>
    <row r="221" spans="1:13" x14ac:dyDescent="0.2">
      <c r="A221" s="346">
        <v>217</v>
      </c>
      <c r="B221" s="553"/>
      <c r="C221" s="376" t="s">
        <v>137</v>
      </c>
      <c r="D221" s="236" t="s">
        <v>155</v>
      </c>
      <c r="E221" s="39"/>
      <c r="F221" s="39"/>
      <c r="G221" s="39" t="s">
        <v>632</v>
      </c>
      <c r="H221" s="39"/>
      <c r="I221" s="39"/>
      <c r="J221" s="143" t="s">
        <v>632</v>
      </c>
      <c r="K221" s="124" t="s">
        <v>632</v>
      </c>
      <c r="L221" s="279"/>
      <c r="M221" s="310"/>
    </row>
    <row r="222" spans="1:13" x14ac:dyDescent="0.2">
      <c r="A222" s="346">
        <v>218</v>
      </c>
      <c r="B222" s="553"/>
      <c r="C222" s="378" t="s">
        <v>138</v>
      </c>
      <c r="D222" s="237" t="s">
        <v>192</v>
      </c>
      <c r="E222" s="40" t="s">
        <v>641</v>
      </c>
      <c r="F222" s="40" t="s">
        <v>641</v>
      </c>
      <c r="G222" s="40" t="s">
        <v>156</v>
      </c>
      <c r="H222" s="40" t="s">
        <v>156</v>
      </c>
      <c r="I222" s="40" t="s">
        <v>156</v>
      </c>
      <c r="J222" s="40" t="s">
        <v>156</v>
      </c>
      <c r="K222" s="125" t="s">
        <v>156</v>
      </c>
      <c r="L222" s="280"/>
      <c r="M222" s="309"/>
    </row>
    <row r="223" spans="1:13" ht="12.75" thickBot="1" x14ac:dyDescent="0.25">
      <c r="A223" s="346">
        <v>219</v>
      </c>
      <c r="B223" s="554"/>
      <c r="C223" s="363" t="s">
        <v>139</v>
      </c>
      <c r="D223" s="238" t="s">
        <v>158</v>
      </c>
      <c r="E223" s="41" t="s">
        <v>159</v>
      </c>
      <c r="F223" s="41" t="s">
        <v>323</v>
      </c>
      <c r="G223" s="41" t="s">
        <v>201</v>
      </c>
      <c r="H223" s="41" t="s">
        <v>159</v>
      </c>
      <c r="I223" s="41" t="s">
        <v>229</v>
      </c>
      <c r="J223" s="145" t="s">
        <v>245</v>
      </c>
      <c r="K223" s="126" t="s">
        <v>222</v>
      </c>
      <c r="L223" s="456"/>
      <c r="M223" s="410"/>
    </row>
    <row r="224" spans="1:13" ht="12.75" thickBot="1" x14ac:dyDescent="0.25">
      <c r="A224" s="402">
        <v>220</v>
      </c>
      <c r="B224" s="403"/>
      <c r="C224" s="411" t="s">
        <v>140</v>
      </c>
      <c r="D224" s="239"/>
      <c r="E224" s="36">
        <v>1</v>
      </c>
      <c r="F224" s="36"/>
      <c r="G224" s="36"/>
      <c r="H224" s="36"/>
      <c r="I224" s="36"/>
      <c r="J224" s="141"/>
      <c r="K224" s="77"/>
      <c r="L224" s="282">
        <f>SUM(D224:K224)</f>
        <v>1</v>
      </c>
      <c r="M224" s="412"/>
    </row>
    <row r="225" spans="1:13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>
        <v>2</v>
      </c>
      <c r="F225" s="43">
        <v>1</v>
      </c>
      <c r="G225" s="43">
        <v>2</v>
      </c>
      <c r="H225" s="43">
        <v>2</v>
      </c>
      <c r="I225" s="43">
        <v>1</v>
      </c>
      <c r="J225" s="146">
        <v>2</v>
      </c>
      <c r="K225" s="127">
        <v>3</v>
      </c>
      <c r="L225" s="283">
        <f>SUM(D225:K225)</f>
        <v>15</v>
      </c>
      <c r="M225" s="413"/>
    </row>
    <row r="226" spans="1:13" ht="12.75" thickBot="1" x14ac:dyDescent="0.25">
      <c r="A226" s="346">
        <v>222</v>
      </c>
      <c r="B226" s="554"/>
      <c r="C226" s="363" t="s">
        <v>143</v>
      </c>
      <c r="D226" s="235">
        <v>3</v>
      </c>
      <c r="E226" s="38">
        <v>2</v>
      </c>
      <c r="F226" s="38">
        <v>1</v>
      </c>
      <c r="G226" s="38">
        <v>2</v>
      </c>
      <c r="H226" s="38">
        <v>2</v>
      </c>
      <c r="I226" s="38">
        <v>1</v>
      </c>
      <c r="J226" s="142">
        <v>2</v>
      </c>
      <c r="K226" s="123">
        <v>3</v>
      </c>
      <c r="L226" s="406">
        <f>SUM(D226:K226)</f>
        <v>16</v>
      </c>
      <c r="M226" s="407"/>
    </row>
    <row r="227" spans="1:13" ht="12.75" thickBot="1" x14ac:dyDescent="0.25">
      <c r="A227" s="402">
        <v>223</v>
      </c>
      <c r="B227" s="403"/>
      <c r="C227" s="411" t="s">
        <v>659</v>
      </c>
      <c r="D227" s="239"/>
      <c r="E227" s="36">
        <v>1</v>
      </c>
      <c r="F227" s="36"/>
      <c r="G227" s="36">
        <v>1</v>
      </c>
      <c r="H227" s="36"/>
      <c r="I227" s="36"/>
      <c r="J227" s="141">
        <v>1</v>
      </c>
      <c r="K227" s="77"/>
      <c r="L227" s="282">
        <f>SUM(D227:K227)</f>
        <v>3</v>
      </c>
      <c r="M227" s="412"/>
    </row>
    <row r="228" spans="1:13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129">
        <v>1</v>
      </c>
      <c r="K228" s="325">
        <v>1</v>
      </c>
      <c r="L228" s="451">
        <v>1</v>
      </c>
      <c r="M228" s="457">
        <v>1</v>
      </c>
    </row>
    <row r="229" spans="1:13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1</v>
      </c>
      <c r="H229" s="153">
        <v>1</v>
      </c>
      <c r="I229" s="153">
        <v>1</v>
      </c>
      <c r="J229" s="153">
        <v>1</v>
      </c>
      <c r="K229" s="326">
        <v>1</v>
      </c>
      <c r="L229" s="458">
        <v>1</v>
      </c>
      <c r="M229" s="459">
        <v>1</v>
      </c>
    </row>
    <row r="230" spans="1:13" ht="12.75" thickBot="1" x14ac:dyDescent="0.25">
      <c r="A230" s="359">
        <v>226</v>
      </c>
      <c r="B230" s="561"/>
      <c r="C230" s="388" t="s">
        <v>635</v>
      </c>
      <c r="D230" s="270">
        <v>1</v>
      </c>
      <c r="E230" s="154">
        <v>1</v>
      </c>
      <c r="F230" s="154">
        <v>1</v>
      </c>
      <c r="G230" s="154">
        <v>0</v>
      </c>
      <c r="H230" s="154">
        <v>1</v>
      </c>
      <c r="I230" s="154">
        <v>1</v>
      </c>
      <c r="J230" s="154">
        <v>0</v>
      </c>
      <c r="K230" s="327">
        <v>0</v>
      </c>
      <c r="L230" s="460">
        <v>0.625</v>
      </c>
      <c r="M230" s="461">
        <v>0.53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39997558519241921"/>
  </sheetPr>
  <dimension ref="A2:O230"/>
  <sheetViews>
    <sheetView topLeftCell="A4" zoomScale="90" zoomScaleNormal="90" workbookViewId="0">
      <pane ySplit="10" topLeftCell="A14" activePane="bottomLeft" state="frozen"/>
      <selection activeCell="A4" sqref="A4"/>
      <selection pane="bottomLeft" activeCell="A4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8" width="20.140625" style="78" customWidth="1"/>
    <col min="9" max="9" width="20.140625" style="78" bestFit="1" customWidth="1"/>
    <col min="10" max="12" width="20.140625" style="78" customWidth="1"/>
    <col min="13" max="13" width="20.140625" style="78" bestFit="1" customWidth="1"/>
    <col min="14" max="15" width="16.28515625" style="78" customWidth="1"/>
    <col min="16" max="16384" width="11.42578125" style="78"/>
  </cols>
  <sheetData>
    <row r="2" spans="1:15" ht="12.75" x14ac:dyDescent="0.2">
      <c r="A2" s="331" t="s">
        <v>614</v>
      </c>
    </row>
    <row r="3" spans="1:15" ht="12.75" thickBot="1" x14ac:dyDescent="0.25"/>
    <row r="4" spans="1:15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4"/>
      <c r="G4" s="334"/>
      <c r="H4" s="334"/>
      <c r="I4" s="334"/>
      <c r="J4" s="334"/>
      <c r="K4" s="334"/>
      <c r="L4" s="334"/>
      <c r="M4" s="335"/>
      <c r="N4" s="312" t="s">
        <v>167</v>
      </c>
      <c r="O4" s="404" t="s">
        <v>529</v>
      </c>
    </row>
    <row r="5" spans="1:15" x14ac:dyDescent="0.2">
      <c r="A5" s="338">
        <v>1</v>
      </c>
      <c r="B5" s="339"/>
      <c r="C5" s="340" t="s">
        <v>0</v>
      </c>
      <c r="D5" s="341">
        <v>46</v>
      </c>
      <c r="E5" s="342">
        <v>47</v>
      </c>
      <c r="F5" s="342">
        <v>48</v>
      </c>
      <c r="G5" s="342">
        <v>49</v>
      </c>
      <c r="H5" s="342">
        <v>50</v>
      </c>
      <c r="I5" s="342" t="s">
        <v>324</v>
      </c>
      <c r="J5" s="423" t="s">
        <v>324</v>
      </c>
      <c r="K5" s="423">
        <v>52</v>
      </c>
      <c r="L5" s="423">
        <v>53</v>
      </c>
      <c r="M5" s="343">
        <v>54</v>
      </c>
      <c r="N5" s="344"/>
      <c r="O5" s="345"/>
    </row>
    <row r="6" spans="1:15" x14ac:dyDescent="0.2">
      <c r="A6" s="346">
        <v>2</v>
      </c>
      <c r="B6" s="347"/>
      <c r="C6" s="348" t="s">
        <v>1</v>
      </c>
      <c r="D6" s="349" t="s">
        <v>281</v>
      </c>
      <c r="E6" s="350" t="s">
        <v>281</v>
      </c>
      <c r="F6" s="350" t="s">
        <v>281</v>
      </c>
      <c r="G6" s="350" t="s">
        <v>281</v>
      </c>
      <c r="H6" s="350" t="s">
        <v>281</v>
      </c>
      <c r="I6" s="350" t="s">
        <v>281</v>
      </c>
      <c r="J6" s="424" t="s">
        <v>281</v>
      </c>
      <c r="K6" s="424" t="s">
        <v>281</v>
      </c>
      <c r="L6" s="424" t="s">
        <v>281</v>
      </c>
      <c r="M6" s="351" t="s">
        <v>281</v>
      </c>
      <c r="N6" s="135"/>
      <c r="O6" s="352"/>
    </row>
    <row r="7" spans="1:15" x14ac:dyDescent="0.2">
      <c r="A7" s="346">
        <v>3</v>
      </c>
      <c r="B7" s="347"/>
      <c r="C7" s="348" t="s">
        <v>2</v>
      </c>
      <c r="D7" s="349" t="s">
        <v>282</v>
      </c>
      <c r="E7" s="350" t="s">
        <v>282</v>
      </c>
      <c r="F7" s="350" t="s">
        <v>282</v>
      </c>
      <c r="G7" s="350" t="s">
        <v>282</v>
      </c>
      <c r="H7" s="350" t="s">
        <v>282</v>
      </c>
      <c r="I7" s="350" t="s">
        <v>282</v>
      </c>
      <c r="J7" s="424" t="s">
        <v>282</v>
      </c>
      <c r="K7" s="424" t="s">
        <v>282</v>
      </c>
      <c r="L7" s="424" t="s">
        <v>282</v>
      </c>
      <c r="M7" s="351" t="s">
        <v>282</v>
      </c>
      <c r="N7" s="135"/>
      <c r="O7" s="352"/>
    </row>
    <row r="8" spans="1:15" x14ac:dyDescent="0.2">
      <c r="A8" s="346">
        <v>4</v>
      </c>
      <c r="B8" s="347"/>
      <c r="C8" s="348" t="s">
        <v>3</v>
      </c>
      <c r="D8" s="349" t="s">
        <v>264</v>
      </c>
      <c r="E8" s="350" t="s">
        <v>264</v>
      </c>
      <c r="F8" s="350" t="s">
        <v>264</v>
      </c>
      <c r="G8" s="350" t="s">
        <v>264</v>
      </c>
      <c r="H8" s="350" t="s">
        <v>264</v>
      </c>
      <c r="I8" s="350" t="s">
        <v>264</v>
      </c>
      <c r="J8" s="424" t="s">
        <v>264</v>
      </c>
      <c r="K8" s="424" t="s">
        <v>264</v>
      </c>
      <c r="L8" s="424" t="s">
        <v>264</v>
      </c>
      <c r="M8" s="351" t="s">
        <v>264</v>
      </c>
      <c r="N8" s="135"/>
      <c r="O8" s="352"/>
    </row>
    <row r="9" spans="1:15" x14ac:dyDescent="0.2">
      <c r="A9" s="346">
        <v>5</v>
      </c>
      <c r="B9" s="347"/>
      <c r="C9" s="348" t="s">
        <v>4</v>
      </c>
      <c r="D9" s="349" t="s">
        <v>325</v>
      </c>
      <c r="E9" s="350" t="s">
        <v>325</v>
      </c>
      <c r="F9" s="350" t="s">
        <v>325</v>
      </c>
      <c r="G9" s="350" t="s">
        <v>325</v>
      </c>
      <c r="H9" s="350" t="s">
        <v>325</v>
      </c>
      <c r="I9" s="350" t="s">
        <v>325</v>
      </c>
      <c r="J9" s="424" t="s">
        <v>325</v>
      </c>
      <c r="K9" s="424" t="s">
        <v>325</v>
      </c>
      <c r="L9" s="424" t="s">
        <v>325</v>
      </c>
      <c r="M9" s="351" t="s">
        <v>325</v>
      </c>
      <c r="N9" s="135"/>
      <c r="O9" s="352"/>
    </row>
    <row r="10" spans="1:15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 t="s">
        <v>326</v>
      </c>
      <c r="H10" s="350"/>
      <c r="I10" s="350" t="s">
        <v>286</v>
      </c>
      <c r="J10" s="424" t="s">
        <v>286</v>
      </c>
      <c r="K10" s="424" t="s">
        <v>286</v>
      </c>
      <c r="L10" s="424"/>
      <c r="M10" s="351" t="s">
        <v>286</v>
      </c>
      <c r="N10" s="135"/>
      <c r="O10" s="352"/>
    </row>
    <row r="11" spans="1:15" x14ac:dyDescent="0.2">
      <c r="A11" s="346">
        <v>7</v>
      </c>
      <c r="B11" s="347"/>
      <c r="C11" s="348" t="s">
        <v>7</v>
      </c>
      <c r="D11" s="349"/>
      <c r="E11" s="350"/>
      <c r="F11" s="350"/>
      <c r="G11" s="350" t="s">
        <v>181</v>
      </c>
      <c r="H11" s="350"/>
      <c r="I11" s="350" t="s">
        <v>327</v>
      </c>
      <c r="J11" s="424" t="s">
        <v>327</v>
      </c>
      <c r="K11" s="424" t="s">
        <v>327</v>
      </c>
      <c r="L11" s="424"/>
      <c r="M11" s="351" t="s">
        <v>327</v>
      </c>
      <c r="N11" s="135"/>
      <c r="O11" s="352"/>
    </row>
    <row r="12" spans="1:15" ht="12.75" thickBot="1" x14ac:dyDescent="0.25">
      <c r="A12" s="346">
        <v>8</v>
      </c>
      <c r="B12" s="347"/>
      <c r="C12" s="353" t="s">
        <v>8</v>
      </c>
      <c r="D12" s="354" t="s">
        <v>328</v>
      </c>
      <c r="E12" s="355" t="s">
        <v>329</v>
      </c>
      <c r="F12" s="355" t="s">
        <v>330</v>
      </c>
      <c r="G12" s="355" t="s">
        <v>331</v>
      </c>
      <c r="H12" s="355" t="s">
        <v>332</v>
      </c>
      <c r="I12" s="355" t="s">
        <v>333</v>
      </c>
      <c r="J12" s="425" t="s">
        <v>334</v>
      </c>
      <c r="K12" s="425" t="s">
        <v>335</v>
      </c>
      <c r="L12" s="425" t="s">
        <v>336</v>
      </c>
      <c r="M12" s="356" t="s">
        <v>337</v>
      </c>
      <c r="N12" s="135"/>
      <c r="O12" s="352"/>
    </row>
    <row r="13" spans="1:15" ht="12.75" thickBot="1" x14ac:dyDescent="0.25">
      <c r="A13" s="346">
        <v>9</v>
      </c>
      <c r="B13" s="347"/>
      <c r="C13" s="358" t="s">
        <v>194</v>
      </c>
      <c r="D13" s="234" t="s">
        <v>338</v>
      </c>
      <c r="E13" s="121" t="s">
        <v>339</v>
      </c>
      <c r="F13" s="121" t="s">
        <v>340</v>
      </c>
      <c r="G13" s="121" t="s">
        <v>341</v>
      </c>
      <c r="H13" s="121" t="s">
        <v>342</v>
      </c>
      <c r="I13" s="121" t="s">
        <v>343</v>
      </c>
      <c r="J13" s="152" t="s">
        <v>344</v>
      </c>
      <c r="K13" s="152" t="s">
        <v>345</v>
      </c>
      <c r="L13" s="152" t="s">
        <v>346</v>
      </c>
      <c r="M13" s="122" t="s">
        <v>347</v>
      </c>
      <c r="N13" s="135"/>
      <c r="O13" s="352"/>
    </row>
    <row r="14" spans="1:15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37"/>
      <c r="J14" s="443"/>
      <c r="K14" s="443"/>
      <c r="L14" s="443"/>
      <c r="M14" s="95"/>
      <c r="N14" s="359"/>
      <c r="O14" s="362"/>
    </row>
    <row r="15" spans="1:15" x14ac:dyDescent="0.2">
      <c r="A15" s="346">
        <v>11</v>
      </c>
      <c r="B15" s="552" t="s">
        <v>13</v>
      </c>
      <c r="C15" s="363" t="s">
        <v>165</v>
      </c>
      <c r="D15" s="112">
        <v>54235</v>
      </c>
      <c r="E15" s="21">
        <v>45752</v>
      </c>
      <c r="F15" s="21">
        <v>33834</v>
      </c>
      <c r="G15" s="21">
        <v>222067</v>
      </c>
      <c r="H15" s="21">
        <v>33958</v>
      </c>
      <c r="I15" s="21">
        <v>25139</v>
      </c>
      <c r="J15" s="79">
        <v>54549</v>
      </c>
      <c r="K15" s="79">
        <v>83066</v>
      </c>
      <c r="L15" s="79">
        <v>78669</v>
      </c>
      <c r="M15" s="50">
        <v>52703</v>
      </c>
      <c r="N15" s="381">
        <f>SUM(D15:M15)</f>
        <v>683972</v>
      </c>
      <c r="O15" s="382">
        <v>15648934</v>
      </c>
    </row>
    <row r="16" spans="1:15" x14ac:dyDescent="0.2">
      <c r="A16" s="346">
        <v>12</v>
      </c>
      <c r="B16" s="553"/>
      <c r="C16" s="365" t="s">
        <v>164</v>
      </c>
      <c r="D16" s="207">
        <v>46275</v>
      </c>
      <c r="E16" s="22">
        <v>36091</v>
      </c>
      <c r="F16" s="22">
        <v>27218</v>
      </c>
      <c r="G16" s="22">
        <v>219270</v>
      </c>
      <c r="H16" s="22">
        <v>34581</v>
      </c>
      <c r="I16" s="22">
        <v>26033</v>
      </c>
      <c r="J16" s="80">
        <v>64682</v>
      </c>
      <c r="K16" s="80">
        <v>97736</v>
      </c>
      <c r="L16" s="80">
        <v>66258</v>
      </c>
      <c r="M16" s="98">
        <v>46647</v>
      </c>
      <c r="N16" s="367">
        <f>SUM(D16:M16)</f>
        <v>664791</v>
      </c>
      <c r="O16" s="444">
        <v>16938897</v>
      </c>
    </row>
    <row r="17" spans="1:15" ht="12.75" thickBot="1" x14ac:dyDescent="0.25">
      <c r="A17" s="359">
        <v>13</v>
      </c>
      <c r="B17" s="554"/>
      <c r="C17" s="361" t="s">
        <v>10</v>
      </c>
      <c r="D17" s="244">
        <v>-0.1467686918041855</v>
      </c>
      <c r="E17" s="23">
        <v>-0.21116016786151426</v>
      </c>
      <c r="F17" s="23">
        <v>-0.19554294496660163</v>
      </c>
      <c r="G17" s="23">
        <v>-1.2595297815524154E-2</v>
      </c>
      <c r="H17" s="23">
        <v>1.8346192355262358E-2</v>
      </c>
      <c r="I17" s="23">
        <v>3.5562273757905993E-2</v>
      </c>
      <c r="J17" s="81">
        <v>0.18575959229316763</v>
      </c>
      <c r="K17" s="81">
        <v>0.1766065538246695</v>
      </c>
      <c r="L17" s="81">
        <v>-0.15776226976318497</v>
      </c>
      <c r="M17" s="159">
        <v>-0.11490806974935008</v>
      </c>
      <c r="N17" s="161">
        <f>(N16/N15)-1</f>
        <v>-2.8043545642219225E-2</v>
      </c>
      <c r="O17" s="210">
        <f>(O16/O15)-1</f>
        <v>8.2431365612507523E-2</v>
      </c>
    </row>
    <row r="18" spans="1:15" ht="14.25" x14ac:dyDescent="0.2">
      <c r="A18" s="369">
        <v>14</v>
      </c>
      <c r="B18" s="552" t="s">
        <v>168</v>
      </c>
      <c r="C18" s="370" t="s">
        <v>530</v>
      </c>
      <c r="D18" s="271">
        <v>454</v>
      </c>
      <c r="E18" s="24">
        <v>111</v>
      </c>
      <c r="F18" s="24">
        <v>205</v>
      </c>
      <c r="G18" s="24">
        <v>67.5</v>
      </c>
      <c r="H18" s="24">
        <v>138</v>
      </c>
      <c r="I18" s="24">
        <v>69.900000000000006</v>
      </c>
      <c r="J18" s="82">
        <v>83.2</v>
      </c>
      <c r="K18" s="82">
        <v>207.1</v>
      </c>
      <c r="L18" s="82">
        <v>430</v>
      </c>
      <c r="M18" s="160">
        <v>303.39999999999998</v>
      </c>
      <c r="N18" s="428">
        <f>SUM(D18:M18)</f>
        <v>2069.1</v>
      </c>
      <c r="O18" s="371" t="s">
        <v>531</v>
      </c>
    </row>
    <row r="19" spans="1:15" ht="12.75" thickBot="1" x14ac:dyDescent="0.25">
      <c r="A19" s="359">
        <v>15</v>
      </c>
      <c r="B19" s="557"/>
      <c r="C19" s="361" t="s">
        <v>11</v>
      </c>
      <c r="D19" s="59">
        <v>454</v>
      </c>
      <c r="E19" s="25">
        <v>111</v>
      </c>
      <c r="F19" s="25">
        <v>205</v>
      </c>
      <c r="G19" s="25">
        <v>83.8</v>
      </c>
      <c r="H19" s="25">
        <v>138</v>
      </c>
      <c r="I19" s="25">
        <v>43</v>
      </c>
      <c r="J19" s="83">
        <v>37.1</v>
      </c>
      <c r="K19" s="83">
        <v>55.4</v>
      </c>
      <c r="L19" s="83">
        <v>430</v>
      </c>
      <c r="M19" s="60">
        <v>21.6</v>
      </c>
      <c r="N19" s="62"/>
      <c r="O19" s="373"/>
    </row>
    <row r="20" spans="1:15" x14ac:dyDescent="0.2">
      <c r="A20" s="346">
        <v>16</v>
      </c>
      <c r="B20" s="558" t="s">
        <v>175</v>
      </c>
      <c r="C20" s="363" t="s">
        <v>12</v>
      </c>
      <c r="D20" s="112">
        <v>66</v>
      </c>
      <c r="E20" s="21">
        <v>33</v>
      </c>
      <c r="F20" s="21">
        <v>42</v>
      </c>
      <c r="G20" s="21">
        <v>22</v>
      </c>
      <c r="H20" s="21">
        <v>44</v>
      </c>
      <c r="I20" s="21">
        <v>20</v>
      </c>
      <c r="J20" s="79">
        <v>30</v>
      </c>
      <c r="K20" s="79">
        <v>40</v>
      </c>
      <c r="L20" s="79">
        <v>74</v>
      </c>
      <c r="M20" s="50">
        <v>58</v>
      </c>
      <c r="N20" s="381">
        <f>SUM(D20:M20)</f>
        <v>429</v>
      </c>
      <c r="O20" s="382">
        <v>6205</v>
      </c>
    </row>
    <row r="21" spans="1:15" x14ac:dyDescent="0.2">
      <c r="A21" s="346">
        <v>17</v>
      </c>
      <c r="B21" s="553"/>
      <c r="C21" s="348" t="s">
        <v>176</v>
      </c>
      <c r="D21" s="232">
        <v>1823</v>
      </c>
      <c r="E21" s="26">
        <v>17640</v>
      </c>
      <c r="F21" s="26">
        <v>8045</v>
      </c>
      <c r="G21" s="26">
        <v>28205</v>
      </c>
      <c r="H21" s="26">
        <v>5776</v>
      </c>
      <c r="I21" s="26">
        <v>12812</v>
      </c>
      <c r="J21" s="84">
        <v>23325</v>
      </c>
      <c r="K21" s="84">
        <v>38119</v>
      </c>
      <c r="L21" s="84">
        <v>25554</v>
      </c>
      <c r="M21" s="76">
        <v>8778</v>
      </c>
      <c r="N21" s="276">
        <f>SUM(D21:M21)</f>
        <v>170077</v>
      </c>
      <c r="O21" s="399"/>
    </row>
    <row r="22" spans="1:15" ht="12.75" thickBot="1" x14ac:dyDescent="0.25">
      <c r="A22" s="359">
        <v>18</v>
      </c>
      <c r="B22" s="554"/>
      <c r="C22" s="361" t="s">
        <v>14</v>
      </c>
      <c r="D22" s="244">
        <v>3.9394921663965424E-2</v>
      </c>
      <c r="E22" s="23">
        <v>0.48876451192818154</v>
      </c>
      <c r="F22" s="23">
        <v>0.29557645675655814</v>
      </c>
      <c r="G22" s="23">
        <v>0.12863136772016237</v>
      </c>
      <c r="H22" s="23">
        <v>0.16702813683814813</v>
      </c>
      <c r="I22" s="23">
        <v>0.49214458571812697</v>
      </c>
      <c r="J22" s="81">
        <v>0.36061037073683561</v>
      </c>
      <c r="K22" s="81">
        <v>0.3900200540230826</v>
      </c>
      <c r="L22" s="81">
        <v>0.38567418274019744</v>
      </c>
      <c r="M22" s="159">
        <v>0.18817930413531417</v>
      </c>
      <c r="N22" s="161">
        <f>N21/N16</f>
        <v>0.25583529259571808</v>
      </c>
      <c r="O22" s="210"/>
    </row>
    <row r="23" spans="1:15" x14ac:dyDescent="0.2">
      <c r="A23" s="346">
        <v>19</v>
      </c>
      <c r="B23" s="552" t="s">
        <v>15</v>
      </c>
      <c r="C23" s="363" t="s">
        <v>169</v>
      </c>
      <c r="D23" s="113">
        <v>54.607917651100003</v>
      </c>
      <c r="E23" s="27">
        <v>61.878172083000003</v>
      </c>
      <c r="F23" s="27">
        <v>66.265603211799998</v>
      </c>
      <c r="G23" s="27">
        <v>25.001032868900001</v>
      </c>
      <c r="H23" s="27">
        <v>72.824461357399997</v>
      </c>
      <c r="I23" s="27">
        <v>38.930239331099997</v>
      </c>
      <c r="J23" s="85">
        <v>45.560965842199998</v>
      </c>
      <c r="K23" s="85">
        <v>38.654375400200003</v>
      </c>
      <c r="L23" s="85">
        <v>59.43352874</v>
      </c>
      <c r="M23" s="46">
        <v>68.418883170200004</v>
      </c>
      <c r="N23" s="68">
        <f>(N25/$N$15)*100</f>
        <v>45.347031749837711</v>
      </c>
      <c r="O23" s="69">
        <v>42.891414470599997</v>
      </c>
    </row>
    <row r="24" spans="1:15" x14ac:dyDescent="0.2">
      <c r="A24" s="346">
        <v>20</v>
      </c>
      <c r="B24" s="553"/>
      <c r="C24" s="376" t="s">
        <v>170</v>
      </c>
      <c r="D24" s="111">
        <v>61.865216434899999</v>
      </c>
      <c r="E24" s="28">
        <v>61.473165379500003</v>
      </c>
      <c r="F24" s="28">
        <v>76.323530950299997</v>
      </c>
      <c r="G24" s="28">
        <v>31.612512108600001</v>
      </c>
      <c r="H24" s="28">
        <v>61.835550395200002</v>
      </c>
      <c r="I24" s="28">
        <v>49.502630024399998</v>
      </c>
      <c r="J24" s="86">
        <v>53.677734471900003</v>
      </c>
      <c r="K24" s="86">
        <v>38.433996414500001</v>
      </c>
      <c r="L24" s="86">
        <v>61.242381860800002</v>
      </c>
      <c r="M24" s="48">
        <v>71.739201453199996</v>
      </c>
      <c r="N24" s="49">
        <f>(N26/$N$16)*100</f>
        <v>48.36121427636656</v>
      </c>
      <c r="O24" s="67">
        <v>47.551522549200001</v>
      </c>
    </row>
    <row r="25" spans="1:15" x14ac:dyDescent="0.2">
      <c r="A25" s="346">
        <v>21</v>
      </c>
      <c r="B25" s="553"/>
      <c r="C25" s="363" t="s">
        <v>171</v>
      </c>
      <c r="D25" s="112">
        <v>29617</v>
      </c>
      <c r="E25" s="21">
        <v>28311</v>
      </c>
      <c r="F25" s="21">
        <v>22420</v>
      </c>
      <c r="G25" s="21">
        <v>55519</v>
      </c>
      <c r="H25" s="21">
        <v>24730</v>
      </c>
      <c r="I25" s="21">
        <v>9787</v>
      </c>
      <c r="J25" s="79">
        <v>24853</v>
      </c>
      <c r="K25" s="79">
        <v>32109</v>
      </c>
      <c r="L25" s="79">
        <v>46756</v>
      </c>
      <c r="M25" s="50">
        <v>36059</v>
      </c>
      <c r="N25" s="381">
        <f>SUM(D25:M25)</f>
        <v>310161</v>
      </c>
      <c r="O25" s="382">
        <v>6712049</v>
      </c>
    </row>
    <row r="26" spans="1:15" x14ac:dyDescent="0.2">
      <c r="A26" s="346">
        <v>22</v>
      </c>
      <c r="B26" s="553"/>
      <c r="C26" s="376" t="s">
        <v>172</v>
      </c>
      <c r="D26" s="103">
        <v>28628</v>
      </c>
      <c r="E26" s="29">
        <v>22186</v>
      </c>
      <c r="F26" s="29">
        <v>20774</v>
      </c>
      <c r="G26" s="29">
        <v>69317</v>
      </c>
      <c r="H26" s="29">
        <v>21383</v>
      </c>
      <c r="I26" s="29">
        <v>12887</v>
      </c>
      <c r="J26" s="87">
        <v>34720</v>
      </c>
      <c r="K26" s="87">
        <v>37564</v>
      </c>
      <c r="L26" s="87">
        <v>40578</v>
      </c>
      <c r="M26" s="104">
        <v>33464</v>
      </c>
      <c r="N26" s="54">
        <f>SUM(D26:M26)</f>
        <v>321501</v>
      </c>
      <c r="O26" s="395">
        <v>8054703</v>
      </c>
    </row>
    <row r="27" spans="1:15" x14ac:dyDescent="0.2">
      <c r="A27" s="346">
        <v>23</v>
      </c>
      <c r="B27" s="553"/>
      <c r="C27" s="378" t="s">
        <v>173</v>
      </c>
      <c r="D27" s="55">
        <v>2.730855504</v>
      </c>
      <c r="E27" s="30">
        <v>2.8622117712000001</v>
      </c>
      <c r="F27" s="30">
        <v>2.9134043069</v>
      </c>
      <c r="G27" s="30">
        <v>2.1294069447999999</v>
      </c>
      <c r="H27" s="30">
        <v>3.0044262312000001</v>
      </c>
      <c r="I27" s="30">
        <v>2.1358685457000002</v>
      </c>
      <c r="J27" s="88">
        <v>2.4121357810999999</v>
      </c>
      <c r="K27" s="88">
        <v>2.3004555674999998</v>
      </c>
      <c r="L27" s="88">
        <v>2.9951336411999998</v>
      </c>
      <c r="M27" s="56">
        <v>2.7516698669999999</v>
      </c>
      <c r="N27" s="58">
        <f>((D27*D25)+(E27*E25)+(F27*F25)+(G27*G25)+(H27*H25)+(I27*I25)+(J27*J25)+(K27*K25)+(L27*L25)+(M27*M25))/N25</f>
        <v>2.6235831405187571</v>
      </c>
      <c r="O27" s="66">
        <v>2.5021840137</v>
      </c>
    </row>
    <row r="28" spans="1:15" ht="12.75" thickBot="1" x14ac:dyDescent="0.25">
      <c r="A28" s="359">
        <v>24</v>
      </c>
      <c r="B28" s="554"/>
      <c r="C28" s="361" t="s">
        <v>174</v>
      </c>
      <c r="D28" s="59">
        <v>2.2248432292000002</v>
      </c>
      <c r="E28" s="25">
        <v>1.9972901831000001</v>
      </c>
      <c r="F28" s="25">
        <v>2.2046363975999999</v>
      </c>
      <c r="G28" s="25">
        <v>1.8446872691</v>
      </c>
      <c r="H28" s="25">
        <v>2.1255680461000002</v>
      </c>
      <c r="I28" s="25">
        <v>1.6265832091000001</v>
      </c>
      <c r="J28" s="83">
        <v>1.6497958472000001</v>
      </c>
      <c r="K28" s="83">
        <v>1.8682260536999999</v>
      </c>
      <c r="L28" s="83">
        <v>1.935047025</v>
      </c>
      <c r="M28" s="60">
        <v>2.3426719133999998</v>
      </c>
      <c r="N28" s="62">
        <f>((D28*D26)+(E28*E26)+(F28*F26)+(G28*G26)+(H28*H26)+(I28*I26)+(J28*J26)+(K28*K26)+(L28*L26)+(M28*M26))/N26</f>
        <v>1.9672077587802452</v>
      </c>
      <c r="O28" s="373">
        <v>2.0110584392000002</v>
      </c>
    </row>
    <row r="29" spans="1:15" x14ac:dyDescent="0.2">
      <c r="A29" s="346">
        <v>25</v>
      </c>
      <c r="B29" s="347" t="s">
        <v>16</v>
      </c>
      <c r="C29" s="363" t="s">
        <v>169</v>
      </c>
      <c r="D29" s="113">
        <v>16.1443570709</v>
      </c>
      <c r="E29" s="27">
        <v>18.1577417166</v>
      </c>
      <c r="F29" s="27">
        <v>20.850029899399999</v>
      </c>
      <c r="G29" s="27">
        <v>3.4350911658999999</v>
      </c>
      <c r="H29" s="27">
        <v>34.291146270200002</v>
      </c>
      <c r="I29" s="27">
        <v>4.3790782144999998</v>
      </c>
      <c r="J29" s="85">
        <v>6.4967132592999999</v>
      </c>
      <c r="K29" s="85">
        <v>5.8368627517</v>
      </c>
      <c r="L29" s="85">
        <v>17.911506638700001</v>
      </c>
      <c r="M29" s="46">
        <v>21.2101645734</v>
      </c>
      <c r="N29" s="68">
        <f>(N31/$N$15)*100</f>
        <v>11.426344938096882</v>
      </c>
      <c r="O29" s="69">
        <v>8.5706721530000003</v>
      </c>
    </row>
    <row r="30" spans="1:15" x14ac:dyDescent="0.2">
      <c r="A30" s="346">
        <v>26</v>
      </c>
      <c r="B30" s="347"/>
      <c r="C30" s="376" t="s">
        <v>170</v>
      </c>
      <c r="D30" s="111">
        <v>10.653788746</v>
      </c>
      <c r="E30" s="28">
        <v>8.7369977281000004</v>
      </c>
      <c r="F30" s="28">
        <v>19.407307655299999</v>
      </c>
      <c r="G30" s="28">
        <v>3.1614485301999999</v>
      </c>
      <c r="H30" s="28">
        <v>11.146711697500001</v>
      </c>
      <c r="I30" s="28">
        <v>2.9078444842</v>
      </c>
      <c r="J30" s="86">
        <v>3.7406438434</v>
      </c>
      <c r="K30" s="86">
        <v>3.7732878050999998</v>
      </c>
      <c r="L30" s="86">
        <v>8.0375090592999996</v>
      </c>
      <c r="M30" s="48">
        <v>17.4647895839</v>
      </c>
      <c r="N30" s="49">
        <f>(N32/$N$16)*100</f>
        <v>6.6921784440523409</v>
      </c>
      <c r="O30" s="67">
        <v>6.7395073137999999</v>
      </c>
    </row>
    <row r="31" spans="1:15" x14ac:dyDescent="0.2">
      <c r="A31" s="346">
        <v>27</v>
      </c>
      <c r="B31" s="347"/>
      <c r="C31" s="363" t="s">
        <v>171</v>
      </c>
      <c r="D31" s="112">
        <v>8756</v>
      </c>
      <c r="E31" s="21">
        <v>8308</v>
      </c>
      <c r="F31" s="21">
        <v>7054</v>
      </c>
      <c r="G31" s="21">
        <v>7628</v>
      </c>
      <c r="H31" s="21">
        <v>11645</v>
      </c>
      <c r="I31" s="21">
        <v>1101</v>
      </c>
      <c r="J31" s="79">
        <v>3544</v>
      </c>
      <c r="K31" s="79">
        <v>4848</v>
      </c>
      <c r="L31" s="79">
        <v>14091</v>
      </c>
      <c r="M31" s="50">
        <v>11178</v>
      </c>
      <c r="N31" s="381">
        <f>SUM(D31:M31)</f>
        <v>78153</v>
      </c>
      <c r="O31" s="382">
        <v>1341219</v>
      </c>
    </row>
    <row r="32" spans="1:15" x14ac:dyDescent="0.2">
      <c r="A32" s="346">
        <v>28</v>
      </c>
      <c r="B32" s="347"/>
      <c r="C32" s="376" t="s">
        <v>172</v>
      </c>
      <c r="D32" s="103">
        <v>4930</v>
      </c>
      <c r="E32" s="29">
        <v>3153</v>
      </c>
      <c r="F32" s="29">
        <v>5282</v>
      </c>
      <c r="G32" s="29">
        <v>6932</v>
      </c>
      <c r="H32" s="29">
        <v>3855</v>
      </c>
      <c r="I32" s="29">
        <v>757</v>
      </c>
      <c r="J32" s="87">
        <v>2420</v>
      </c>
      <c r="K32" s="87">
        <v>3688</v>
      </c>
      <c r="L32" s="87">
        <v>5325</v>
      </c>
      <c r="M32" s="104">
        <v>8147</v>
      </c>
      <c r="N32" s="54">
        <f>SUM(D32:M32)</f>
        <v>44489</v>
      </c>
      <c r="O32" s="395">
        <v>1141598</v>
      </c>
    </row>
    <row r="33" spans="1:15" x14ac:dyDescent="0.2">
      <c r="A33" s="346">
        <v>29</v>
      </c>
      <c r="B33" s="347"/>
      <c r="C33" s="378" t="s">
        <v>173</v>
      </c>
      <c r="D33" s="55">
        <v>3.6871521618999998</v>
      </c>
      <c r="E33" s="30">
        <v>3.6786841044999998</v>
      </c>
      <c r="F33" s="30">
        <v>3.7128114549000002</v>
      </c>
      <c r="G33" s="30">
        <v>3.5625923324</v>
      </c>
      <c r="H33" s="30">
        <v>3.5918027657999998</v>
      </c>
      <c r="I33" s="30">
        <v>3.4782902928000001</v>
      </c>
      <c r="J33" s="88">
        <v>3.6136425612999998</v>
      </c>
      <c r="K33" s="88">
        <v>3.5773853065000001</v>
      </c>
      <c r="L33" s="88">
        <v>3.9114083568</v>
      </c>
      <c r="M33" s="56">
        <v>3.6300240229999998</v>
      </c>
      <c r="N33" s="58">
        <f>((D33*D31)+(E33*E31)+(F33*F31)+(G33*G31)+(H33*H31)+(I33*I31)+(J33*J31)+(K33*K31)+(L33*L31)+(M33*M31))/N31</f>
        <v>3.6813808285315979</v>
      </c>
      <c r="O33" s="66">
        <v>3.6833096868999999</v>
      </c>
    </row>
    <row r="34" spans="1:15" ht="12.75" thickBot="1" x14ac:dyDescent="0.25">
      <c r="A34" s="359">
        <v>30</v>
      </c>
      <c r="B34" s="360"/>
      <c r="C34" s="361" t="s">
        <v>174</v>
      </c>
      <c r="D34" s="59">
        <v>3.4539775080999999</v>
      </c>
      <c r="E34" s="25">
        <v>3.4211324688999998</v>
      </c>
      <c r="F34" s="25">
        <v>3.4448204622</v>
      </c>
      <c r="G34" s="25">
        <v>3.3000908542</v>
      </c>
      <c r="H34" s="25">
        <v>3.4246789766000001</v>
      </c>
      <c r="I34" s="25">
        <v>3.2679563265999998</v>
      </c>
      <c r="J34" s="83">
        <v>3.2872750915000002</v>
      </c>
      <c r="K34" s="83">
        <v>3.2762400890999999</v>
      </c>
      <c r="L34" s="83">
        <v>3.5032073875999998</v>
      </c>
      <c r="M34" s="60">
        <v>3.5208468956000001</v>
      </c>
      <c r="N34" s="62">
        <f>((D34*D32)+(E34*E32)+(F34*F32)+(G34*G32)+(H34*H32)+(I34*I32)+(J34*J32)+(K34*K32)+(L34*L32)+(M34*M32))/N32</f>
        <v>3.4152170161952999</v>
      </c>
      <c r="O34" s="373">
        <v>3.3969578741999999</v>
      </c>
    </row>
    <row r="35" spans="1:15" x14ac:dyDescent="0.2">
      <c r="A35" s="346">
        <v>31</v>
      </c>
      <c r="B35" s="347" t="s">
        <v>17</v>
      </c>
      <c r="C35" s="363" t="s">
        <v>169</v>
      </c>
      <c r="D35" s="113">
        <v>38.463560580200003</v>
      </c>
      <c r="E35" s="27">
        <v>43.720430366499997</v>
      </c>
      <c r="F35" s="27">
        <v>45.415573312299998</v>
      </c>
      <c r="G35" s="27">
        <v>21.565941703</v>
      </c>
      <c r="H35" s="27">
        <v>38.533315087200002</v>
      </c>
      <c r="I35" s="27">
        <v>34.551161116599999</v>
      </c>
      <c r="J35" s="85">
        <v>39.064252582899996</v>
      </c>
      <c r="K35" s="85">
        <v>32.817512648499999</v>
      </c>
      <c r="L35" s="85">
        <v>41.522022101300003</v>
      </c>
      <c r="M35" s="46">
        <v>47.208718596799997</v>
      </c>
      <c r="N35" s="68">
        <f>(N37/$N$15)*100</f>
        <v>33.920394402110027</v>
      </c>
      <c r="O35" s="69">
        <v>34.320742317499999</v>
      </c>
    </row>
    <row r="36" spans="1:15" x14ac:dyDescent="0.2">
      <c r="A36" s="346">
        <v>32</v>
      </c>
      <c r="B36" s="347"/>
      <c r="C36" s="376" t="s">
        <v>170</v>
      </c>
      <c r="D36" s="111">
        <v>51.211427688900002</v>
      </c>
      <c r="E36" s="28">
        <v>52.736167651400002</v>
      </c>
      <c r="F36" s="28">
        <v>56.916223295099996</v>
      </c>
      <c r="G36" s="28">
        <v>28.451063578399999</v>
      </c>
      <c r="H36" s="28">
        <v>50.688838697599998</v>
      </c>
      <c r="I36" s="28">
        <v>46.594785540099998</v>
      </c>
      <c r="J36" s="86">
        <v>49.937090628500002</v>
      </c>
      <c r="K36" s="86">
        <v>34.660708609399997</v>
      </c>
      <c r="L36" s="86">
        <v>53.204872801500002</v>
      </c>
      <c r="M36" s="48">
        <v>54.274411869399998</v>
      </c>
      <c r="N36" s="49">
        <f>(N38/$N$16)*100</f>
        <v>41.6688854090985</v>
      </c>
      <c r="O36" s="67">
        <v>40.812015235399997</v>
      </c>
    </row>
    <row r="37" spans="1:15" x14ac:dyDescent="0.2">
      <c r="A37" s="346">
        <v>33</v>
      </c>
      <c r="B37" s="347"/>
      <c r="C37" s="363" t="s">
        <v>171</v>
      </c>
      <c r="D37" s="112">
        <v>20861</v>
      </c>
      <c r="E37" s="21">
        <v>20003</v>
      </c>
      <c r="F37" s="21">
        <v>15366</v>
      </c>
      <c r="G37" s="21">
        <v>47891</v>
      </c>
      <c r="H37" s="21">
        <v>13085</v>
      </c>
      <c r="I37" s="21">
        <v>8686</v>
      </c>
      <c r="J37" s="79">
        <v>21309</v>
      </c>
      <c r="K37" s="79">
        <v>27260</v>
      </c>
      <c r="L37" s="79">
        <v>32665</v>
      </c>
      <c r="M37" s="50">
        <v>24880</v>
      </c>
      <c r="N37" s="381">
        <f>SUM(D37:M37)</f>
        <v>232006</v>
      </c>
      <c r="O37" s="382">
        <v>5370830</v>
      </c>
    </row>
    <row r="38" spans="1:15" x14ac:dyDescent="0.2">
      <c r="A38" s="346">
        <v>34</v>
      </c>
      <c r="B38" s="347"/>
      <c r="C38" s="376" t="s">
        <v>172</v>
      </c>
      <c r="D38" s="103">
        <v>23698</v>
      </c>
      <c r="E38" s="29">
        <v>19033</v>
      </c>
      <c r="F38" s="29">
        <v>15491</v>
      </c>
      <c r="G38" s="29">
        <v>62385</v>
      </c>
      <c r="H38" s="29">
        <v>17529</v>
      </c>
      <c r="I38" s="29">
        <v>12130</v>
      </c>
      <c r="J38" s="87">
        <v>32300</v>
      </c>
      <c r="K38" s="87">
        <v>33876</v>
      </c>
      <c r="L38" s="87">
        <v>35252</v>
      </c>
      <c r="M38" s="104">
        <v>25317</v>
      </c>
      <c r="N38" s="54">
        <f>SUM(D38:M38)</f>
        <v>277011</v>
      </c>
      <c r="O38" s="395">
        <v>6913105</v>
      </c>
    </row>
    <row r="39" spans="1:15" x14ac:dyDescent="0.2">
      <c r="A39" s="346">
        <v>35</v>
      </c>
      <c r="B39" s="347"/>
      <c r="C39" s="378" t="s">
        <v>173</v>
      </c>
      <c r="D39" s="55">
        <v>2.3288405799</v>
      </c>
      <c r="E39" s="30">
        <v>2.5224638600999998</v>
      </c>
      <c r="F39" s="30">
        <v>2.5460069732999999</v>
      </c>
      <c r="G39" s="30">
        <v>1.9014063435999999</v>
      </c>
      <c r="H39" s="30">
        <v>2.4804310274999999</v>
      </c>
      <c r="I39" s="30">
        <v>1.9652186205</v>
      </c>
      <c r="J39" s="88">
        <v>2.2119453613000002</v>
      </c>
      <c r="K39" s="88">
        <v>2.0727794580999999</v>
      </c>
      <c r="L39" s="88">
        <v>2.5994750294000002</v>
      </c>
      <c r="M39" s="56">
        <v>2.3561451725999998</v>
      </c>
      <c r="N39" s="58">
        <f>((D39*D37)+(E39*E37)+(F39*F37)+(G39*G37)+(H39*H37)+(I39*I37)+(J39*J37)+(K39*K37)+(L39*L37)+(M39*M37))/N37</f>
        <v>2.2668308866056779</v>
      </c>
      <c r="O39" s="66">
        <v>2.2072216460999998</v>
      </c>
    </row>
    <row r="40" spans="1:15" ht="12.75" thickBot="1" x14ac:dyDescent="0.25">
      <c r="A40" s="359">
        <v>36</v>
      </c>
      <c r="B40" s="360"/>
      <c r="C40" s="361" t="s">
        <v>174</v>
      </c>
      <c r="D40" s="59">
        <v>1.9690138021000001</v>
      </c>
      <c r="E40" s="25">
        <v>1.7612370017000001</v>
      </c>
      <c r="F40" s="25">
        <v>1.7815641829</v>
      </c>
      <c r="G40" s="25">
        <v>1.6827436218</v>
      </c>
      <c r="H40" s="25">
        <v>1.8397501229</v>
      </c>
      <c r="I40" s="25">
        <v>1.5241032904</v>
      </c>
      <c r="J40" s="83">
        <v>1.5270744459000001</v>
      </c>
      <c r="K40" s="83">
        <v>1.7148253579999999</v>
      </c>
      <c r="L40" s="83">
        <v>1.698096337</v>
      </c>
      <c r="M40" s="60">
        <v>1.9634743226</v>
      </c>
      <c r="N40" s="62">
        <f>((D40*D38)+(E40*E38)+(F40*F38)+(G40*G38)+(H40*H38)+(I40*I38)+(J40*J38)+(K40*K38)+(L40*L38)+(M40*M38))/N38</f>
        <v>1.7345243953599359</v>
      </c>
      <c r="O40" s="373">
        <v>1.7821951668</v>
      </c>
    </row>
    <row r="41" spans="1:15" x14ac:dyDescent="0.2">
      <c r="A41" s="346">
        <v>37</v>
      </c>
      <c r="B41" s="552" t="s">
        <v>18</v>
      </c>
      <c r="C41" s="363" t="s">
        <v>169</v>
      </c>
      <c r="D41" s="113">
        <v>37.189297289499997</v>
      </c>
      <c r="E41" s="27">
        <v>29.861961468699999</v>
      </c>
      <c r="F41" s="27">
        <v>30.7963657062</v>
      </c>
      <c r="G41" s="27">
        <v>31.6037199399</v>
      </c>
      <c r="H41" s="27">
        <v>21.485117306199999</v>
      </c>
      <c r="I41" s="27">
        <v>46.247613047199998</v>
      </c>
      <c r="J41" s="85">
        <v>35.580477093399999</v>
      </c>
      <c r="K41" s="85">
        <v>31.743089080899999</v>
      </c>
      <c r="L41" s="85">
        <v>33.099766280499999</v>
      </c>
      <c r="M41" s="46">
        <v>28.124374968400002</v>
      </c>
      <c r="N41" s="68">
        <f>(N43/$N$15)*100</f>
        <v>32.164035954688202</v>
      </c>
      <c r="O41" s="69">
        <v>32.150543653600003</v>
      </c>
    </row>
    <row r="42" spans="1:15" x14ac:dyDescent="0.2">
      <c r="A42" s="346">
        <v>38</v>
      </c>
      <c r="B42" s="553"/>
      <c r="C42" s="376" t="s">
        <v>170</v>
      </c>
      <c r="D42" s="111">
        <v>31.356902831999999</v>
      </c>
      <c r="E42" s="28">
        <v>25.3133144942</v>
      </c>
      <c r="F42" s="28">
        <v>15.889685614099999</v>
      </c>
      <c r="G42" s="28">
        <v>21.546495015400001</v>
      </c>
      <c r="H42" s="28">
        <v>28.4874484023</v>
      </c>
      <c r="I42" s="28">
        <v>34.934550720099999</v>
      </c>
      <c r="J42" s="86">
        <v>21.197035654299999</v>
      </c>
      <c r="K42" s="86">
        <v>22.777808299899998</v>
      </c>
      <c r="L42" s="86">
        <v>26.870226880400001</v>
      </c>
      <c r="M42" s="48">
        <v>23.121775825299999</v>
      </c>
      <c r="N42" s="49">
        <f>(N44/$N$16)*100</f>
        <v>23.875924914747642</v>
      </c>
      <c r="O42" s="67">
        <v>21.180839788099998</v>
      </c>
    </row>
    <row r="43" spans="1:15" x14ac:dyDescent="0.2">
      <c r="A43" s="346">
        <v>39</v>
      </c>
      <c r="B43" s="553"/>
      <c r="C43" s="363" t="s">
        <v>171</v>
      </c>
      <c r="D43" s="112">
        <v>20170</v>
      </c>
      <c r="E43" s="21">
        <v>13662</v>
      </c>
      <c r="F43" s="21">
        <v>10420</v>
      </c>
      <c r="G43" s="21">
        <v>70181</v>
      </c>
      <c r="H43" s="21">
        <v>7296</v>
      </c>
      <c r="I43" s="21">
        <v>11626</v>
      </c>
      <c r="J43" s="79">
        <v>19409</v>
      </c>
      <c r="K43" s="79">
        <v>26368</v>
      </c>
      <c r="L43" s="79">
        <v>26039</v>
      </c>
      <c r="M43" s="50">
        <v>14822</v>
      </c>
      <c r="N43" s="381">
        <f>SUM(D43:M43)</f>
        <v>219993</v>
      </c>
      <c r="O43" s="382">
        <v>5031217</v>
      </c>
    </row>
    <row r="44" spans="1:15" x14ac:dyDescent="0.2">
      <c r="A44" s="346">
        <v>40</v>
      </c>
      <c r="B44" s="553"/>
      <c r="C44" s="376" t="s">
        <v>172</v>
      </c>
      <c r="D44" s="103">
        <v>14510</v>
      </c>
      <c r="E44" s="29">
        <v>9136</v>
      </c>
      <c r="F44" s="29">
        <v>4325</v>
      </c>
      <c r="G44" s="29">
        <v>47245</v>
      </c>
      <c r="H44" s="29">
        <v>9851</v>
      </c>
      <c r="I44" s="29">
        <v>9095</v>
      </c>
      <c r="J44" s="87">
        <v>13711</v>
      </c>
      <c r="K44" s="87">
        <v>22262</v>
      </c>
      <c r="L44" s="87">
        <v>17804</v>
      </c>
      <c r="M44" s="104">
        <v>10786</v>
      </c>
      <c r="N44" s="54">
        <f>SUM(D44:M44)</f>
        <v>158725</v>
      </c>
      <c r="O44" s="395">
        <v>3587801</v>
      </c>
    </row>
    <row r="45" spans="1:15" x14ac:dyDescent="0.2">
      <c r="A45" s="346">
        <v>41</v>
      </c>
      <c r="B45" s="553"/>
      <c r="C45" s="378" t="s">
        <v>173</v>
      </c>
      <c r="D45" s="55">
        <v>2.0105907110999999</v>
      </c>
      <c r="E45" s="30">
        <v>2.3789319311999999</v>
      </c>
      <c r="F45" s="30">
        <v>2.2569150903000001</v>
      </c>
      <c r="G45" s="30">
        <v>1.5022977625</v>
      </c>
      <c r="H45" s="30">
        <v>2.1791540650000001</v>
      </c>
      <c r="I45" s="30">
        <v>1.7746711684000001</v>
      </c>
      <c r="J45" s="88">
        <v>2.1180188807000002</v>
      </c>
      <c r="K45" s="88">
        <v>2.0057110736000001</v>
      </c>
      <c r="L45" s="88">
        <v>2.1583890633</v>
      </c>
      <c r="M45" s="56">
        <v>2.0959663675</v>
      </c>
      <c r="N45" s="58">
        <f>((D45*D43)+(E45*E43)+(F45*F43)+(G45*G43)+(H45*H43)+(I45*I43)+(J45*J43)+(K45*K43)+(L45*L43)+(M45*M43))/N43</f>
        <v>1.9082414286931091</v>
      </c>
      <c r="O45" s="66">
        <v>1.9070853994999999</v>
      </c>
    </row>
    <row r="46" spans="1:15" ht="12.75" thickBot="1" x14ac:dyDescent="0.25">
      <c r="A46" s="359">
        <v>42</v>
      </c>
      <c r="B46" s="554"/>
      <c r="C46" s="361" t="s">
        <v>174</v>
      </c>
      <c r="D46" s="59">
        <v>1.8353355259999999</v>
      </c>
      <c r="E46" s="25">
        <v>1.6712968071000001</v>
      </c>
      <c r="F46" s="25">
        <v>1.6772125735000001</v>
      </c>
      <c r="G46" s="25">
        <v>1.5558422323000001</v>
      </c>
      <c r="H46" s="25">
        <v>1.7761870741000001</v>
      </c>
      <c r="I46" s="25">
        <v>1.4443591841000001</v>
      </c>
      <c r="J46" s="83">
        <v>1.5076431465</v>
      </c>
      <c r="K46" s="83">
        <v>1.650937973</v>
      </c>
      <c r="L46" s="83">
        <v>1.6260611314</v>
      </c>
      <c r="M46" s="60">
        <v>1.8233996661</v>
      </c>
      <c r="N46" s="62">
        <f>((D46*D44)+(E46*E44)+(F46*F44)+(G46*G44)+(H46*H44)+(I46*I44)+(J46*J44)+(K46*K44)+(L46*L44)+(M46*M44))/N44</f>
        <v>1.6338643561018293</v>
      </c>
      <c r="O46" s="373">
        <v>1.6832061433000001</v>
      </c>
    </row>
    <row r="47" spans="1:15" x14ac:dyDescent="0.2">
      <c r="A47" s="346">
        <v>43</v>
      </c>
      <c r="B47" s="347" t="s">
        <v>19</v>
      </c>
      <c r="C47" s="383" t="s">
        <v>169</v>
      </c>
      <c r="D47" s="222">
        <v>0.96801410060000004</v>
      </c>
      <c r="E47" s="192">
        <v>1.6333782725999999</v>
      </c>
      <c r="F47" s="192">
        <v>0.79745605249999996</v>
      </c>
      <c r="G47" s="192">
        <v>6.8383523288000001</v>
      </c>
      <c r="H47" s="192">
        <v>1.2976986559999999</v>
      </c>
      <c r="I47" s="192">
        <v>2.7472359457</v>
      </c>
      <c r="J47" s="272">
        <v>5.5930442081000002</v>
      </c>
      <c r="K47" s="272">
        <v>8.0640197832999991</v>
      </c>
      <c r="L47" s="272">
        <v>1.3883052041999999</v>
      </c>
      <c r="M47" s="212">
        <v>0.87786360389999996</v>
      </c>
      <c r="N47" s="429">
        <f>(N49/$N$15)*100</f>
        <v>4.2639172363780977</v>
      </c>
      <c r="O47" s="384">
        <v>5.6155766755999998</v>
      </c>
    </row>
    <row r="48" spans="1:15" x14ac:dyDescent="0.2">
      <c r="A48" s="346">
        <v>44</v>
      </c>
      <c r="B48" s="347"/>
      <c r="C48" s="385" t="s">
        <v>170</v>
      </c>
      <c r="D48" s="225">
        <v>1.7096787566</v>
      </c>
      <c r="E48" s="193">
        <v>5.1722212292999998</v>
      </c>
      <c r="F48" s="193">
        <v>3.6311802647999998</v>
      </c>
      <c r="G48" s="193">
        <v>15.205092086500001</v>
      </c>
      <c r="H48" s="193">
        <v>3.6725669264</v>
      </c>
      <c r="I48" s="193">
        <v>4.7492898715000003</v>
      </c>
      <c r="J48" s="273">
        <v>12.0684927199</v>
      </c>
      <c r="K48" s="273">
        <v>15.102041680499999</v>
      </c>
      <c r="L48" s="273">
        <v>4.6816706546000004</v>
      </c>
      <c r="M48" s="215">
        <v>1.9476579492999999</v>
      </c>
      <c r="N48" s="430">
        <f>(N50/$N$16)*100</f>
        <v>9.9383114392342868</v>
      </c>
      <c r="O48" s="392">
        <v>12.228915299900001</v>
      </c>
    </row>
    <row r="49" spans="1:15" x14ac:dyDescent="0.2">
      <c r="A49" s="346">
        <v>45</v>
      </c>
      <c r="B49" s="347"/>
      <c r="C49" s="385" t="s">
        <v>171</v>
      </c>
      <c r="D49" s="226">
        <v>525</v>
      </c>
      <c r="E49" s="194">
        <v>747</v>
      </c>
      <c r="F49" s="194">
        <v>270</v>
      </c>
      <c r="G49" s="194">
        <v>15186</v>
      </c>
      <c r="H49" s="194">
        <v>441</v>
      </c>
      <c r="I49" s="194">
        <v>691</v>
      </c>
      <c r="J49" s="274">
        <v>3051</v>
      </c>
      <c r="K49" s="274">
        <v>6698</v>
      </c>
      <c r="L49" s="274">
        <v>1092</v>
      </c>
      <c r="M49" s="216">
        <v>463</v>
      </c>
      <c r="N49" s="431">
        <f>SUM(D49:M49)</f>
        <v>29164</v>
      </c>
      <c r="O49" s="394">
        <v>878778</v>
      </c>
    </row>
    <row r="50" spans="1:15" ht="12.75" thickBot="1" x14ac:dyDescent="0.25">
      <c r="A50" s="359">
        <v>46</v>
      </c>
      <c r="B50" s="360"/>
      <c r="C50" s="388" t="s">
        <v>172</v>
      </c>
      <c r="D50" s="227">
        <v>791</v>
      </c>
      <c r="E50" s="195">
        <v>1867</v>
      </c>
      <c r="F50" s="195">
        <v>988</v>
      </c>
      <c r="G50" s="195">
        <v>33340</v>
      </c>
      <c r="H50" s="195">
        <v>1270</v>
      </c>
      <c r="I50" s="195">
        <v>1236</v>
      </c>
      <c r="J50" s="275">
        <v>7806</v>
      </c>
      <c r="K50" s="275">
        <v>14760</v>
      </c>
      <c r="L50" s="275">
        <v>3102</v>
      </c>
      <c r="M50" s="217">
        <v>909</v>
      </c>
      <c r="N50" s="432">
        <f>SUM(D50:M50)</f>
        <v>66069</v>
      </c>
      <c r="O50" s="389">
        <v>2071443</v>
      </c>
    </row>
    <row r="51" spans="1:15" x14ac:dyDescent="0.2">
      <c r="A51" s="346">
        <v>47</v>
      </c>
      <c r="B51" s="552" t="s">
        <v>20</v>
      </c>
      <c r="C51" s="383" t="s">
        <v>169</v>
      </c>
      <c r="D51" s="222">
        <v>7.2347709588000004</v>
      </c>
      <c r="E51" s="192">
        <v>6.6264881755999996</v>
      </c>
      <c r="F51" s="192">
        <v>2.1405750295999999</v>
      </c>
      <c r="G51" s="192">
        <v>36.5568948624</v>
      </c>
      <c r="H51" s="192">
        <v>4.3927226804000004</v>
      </c>
      <c r="I51" s="192">
        <v>12.074911675999999</v>
      </c>
      <c r="J51" s="272">
        <v>13.265512856300001</v>
      </c>
      <c r="K51" s="272">
        <v>21.538515735600001</v>
      </c>
      <c r="L51" s="272">
        <v>6.0783997753000003</v>
      </c>
      <c r="M51" s="212">
        <v>2.5788782576</v>
      </c>
      <c r="N51" s="429">
        <f>(N53/$N$15)*100</f>
        <v>18.225453673542191</v>
      </c>
      <c r="O51" s="384">
        <v>19.342465200199999</v>
      </c>
    </row>
    <row r="52" spans="1:15" x14ac:dyDescent="0.2">
      <c r="A52" s="346">
        <v>48</v>
      </c>
      <c r="B52" s="553"/>
      <c r="C52" s="385" t="s">
        <v>170</v>
      </c>
      <c r="D52" s="225">
        <v>5.0682019766000002</v>
      </c>
      <c r="E52" s="193">
        <v>8.0412988970000008</v>
      </c>
      <c r="F52" s="193">
        <v>4.1556031708000001</v>
      </c>
      <c r="G52" s="193">
        <v>31.635900789499999</v>
      </c>
      <c r="H52" s="193">
        <v>6.0044342761999996</v>
      </c>
      <c r="I52" s="193">
        <v>10.813529384000001</v>
      </c>
      <c r="J52" s="273">
        <v>13.0567371539</v>
      </c>
      <c r="K52" s="273">
        <v>23.686153605099999</v>
      </c>
      <c r="L52" s="273">
        <v>7.2057206041999997</v>
      </c>
      <c r="M52" s="215">
        <v>3.1913647721</v>
      </c>
      <c r="N52" s="430">
        <f>(N54/$N$16)*100</f>
        <v>17.824398946435796</v>
      </c>
      <c r="O52" s="392">
        <v>19.0387223629</v>
      </c>
    </row>
    <row r="53" spans="1:15" x14ac:dyDescent="0.2">
      <c r="A53" s="346">
        <v>49</v>
      </c>
      <c r="B53" s="553"/>
      <c r="C53" s="385" t="s">
        <v>171</v>
      </c>
      <c r="D53" s="226">
        <v>3924</v>
      </c>
      <c r="E53" s="194">
        <v>3032</v>
      </c>
      <c r="F53" s="194">
        <v>724</v>
      </c>
      <c r="G53" s="194">
        <v>81181</v>
      </c>
      <c r="H53" s="194">
        <v>1492</v>
      </c>
      <c r="I53" s="194">
        <v>3036</v>
      </c>
      <c r="J53" s="274">
        <v>7236</v>
      </c>
      <c r="K53" s="274">
        <v>17891</v>
      </c>
      <c r="L53" s="274">
        <v>4782</v>
      </c>
      <c r="M53" s="216">
        <v>1359</v>
      </c>
      <c r="N53" s="431">
        <f>SUM(D53:M53)</f>
        <v>124657</v>
      </c>
      <c r="O53" s="394">
        <v>3026890</v>
      </c>
    </row>
    <row r="54" spans="1:15" ht="12.75" thickBot="1" x14ac:dyDescent="0.25">
      <c r="A54" s="359">
        <v>50</v>
      </c>
      <c r="B54" s="554"/>
      <c r="C54" s="388" t="s">
        <v>172</v>
      </c>
      <c r="D54" s="227">
        <v>2345</v>
      </c>
      <c r="E54" s="195">
        <v>2902</v>
      </c>
      <c r="F54" s="195">
        <v>1131</v>
      </c>
      <c r="G54" s="195">
        <v>69368</v>
      </c>
      <c r="H54" s="195">
        <v>2076</v>
      </c>
      <c r="I54" s="195">
        <v>2815</v>
      </c>
      <c r="J54" s="275">
        <v>8445</v>
      </c>
      <c r="K54" s="275">
        <v>23150</v>
      </c>
      <c r="L54" s="275">
        <v>4774</v>
      </c>
      <c r="M54" s="217">
        <v>1489</v>
      </c>
      <c r="N54" s="432">
        <f>SUM(D54:M54)</f>
        <v>118495</v>
      </c>
      <c r="O54" s="389">
        <v>3224950</v>
      </c>
    </row>
    <row r="55" spans="1:15" x14ac:dyDescent="0.2">
      <c r="A55" s="346">
        <v>51</v>
      </c>
      <c r="B55" s="552" t="s">
        <v>21</v>
      </c>
      <c r="C55" s="363" t="s">
        <v>169</v>
      </c>
      <c r="D55" s="113">
        <v>26.527016646700002</v>
      </c>
      <c r="E55" s="27">
        <v>34.675464935299999</v>
      </c>
      <c r="F55" s="27">
        <v>32.666516286499999</v>
      </c>
      <c r="G55" s="27">
        <v>8.9666304494000002</v>
      </c>
      <c r="H55" s="27">
        <v>23.373195678599998</v>
      </c>
      <c r="I55" s="27">
        <v>17.168789432299999</v>
      </c>
      <c r="J55" s="85">
        <v>15.7031399484</v>
      </c>
      <c r="K55" s="85">
        <v>17.316324494500002</v>
      </c>
      <c r="L55" s="85">
        <v>27.836448628300001</v>
      </c>
      <c r="M55" s="46">
        <v>30.519084282400001</v>
      </c>
      <c r="N55" s="68">
        <f>(N57/$N$15)*100</f>
        <v>19.650219599632734</v>
      </c>
      <c r="O55" s="69">
        <v>18.5115780396</v>
      </c>
    </row>
    <row r="56" spans="1:15" x14ac:dyDescent="0.2">
      <c r="A56" s="346">
        <v>52</v>
      </c>
      <c r="B56" s="553"/>
      <c r="C56" s="376" t="s">
        <v>170</v>
      </c>
      <c r="D56" s="111">
        <v>24.525451551300002</v>
      </c>
      <c r="E56" s="28">
        <v>24.472122370299999</v>
      </c>
      <c r="F56" s="28">
        <v>25.817313477100001</v>
      </c>
      <c r="G56" s="28">
        <v>8.88357828</v>
      </c>
      <c r="H56" s="28">
        <v>19.291893167400001</v>
      </c>
      <c r="I56" s="28">
        <v>10.952901285099999</v>
      </c>
      <c r="J56" s="86">
        <v>10.528981743899999</v>
      </c>
      <c r="K56" s="86">
        <v>9.9935133322999992</v>
      </c>
      <c r="L56" s="86">
        <v>20.829111154</v>
      </c>
      <c r="M56" s="48">
        <v>24.775693548100001</v>
      </c>
      <c r="N56" s="49">
        <f>(N58/$N$16)*100</f>
        <v>14.763136083370561</v>
      </c>
      <c r="O56" s="67">
        <v>13.157476515300001</v>
      </c>
    </row>
    <row r="57" spans="1:15" x14ac:dyDescent="0.2">
      <c r="A57" s="346">
        <v>53</v>
      </c>
      <c r="B57" s="553"/>
      <c r="C57" s="363" t="s">
        <v>171</v>
      </c>
      <c r="D57" s="112">
        <v>14387</v>
      </c>
      <c r="E57" s="21">
        <v>15865</v>
      </c>
      <c r="F57" s="21">
        <v>11052</v>
      </c>
      <c r="G57" s="21">
        <v>19912</v>
      </c>
      <c r="H57" s="21">
        <v>7937</v>
      </c>
      <c r="I57" s="21">
        <v>4316</v>
      </c>
      <c r="J57" s="79">
        <v>8566</v>
      </c>
      <c r="K57" s="79">
        <v>14384</v>
      </c>
      <c r="L57" s="79">
        <v>21899</v>
      </c>
      <c r="M57" s="50">
        <v>16084</v>
      </c>
      <c r="N57" s="381">
        <f>SUM(D57:M57)</f>
        <v>134402</v>
      </c>
      <c r="O57" s="382">
        <v>2896865</v>
      </c>
    </row>
    <row r="58" spans="1:15" x14ac:dyDescent="0.2">
      <c r="A58" s="346">
        <v>54</v>
      </c>
      <c r="B58" s="553"/>
      <c r="C58" s="376" t="s">
        <v>172</v>
      </c>
      <c r="D58" s="103">
        <v>11349</v>
      </c>
      <c r="E58" s="29">
        <v>8832</v>
      </c>
      <c r="F58" s="29">
        <v>7027</v>
      </c>
      <c r="G58" s="29">
        <v>19479</v>
      </c>
      <c r="H58" s="29">
        <v>6671</v>
      </c>
      <c r="I58" s="29">
        <v>2851</v>
      </c>
      <c r="J58" s="87">
        <v>6810</v>
      </c>
      <c r="K58" s="87">
        <v>9767</v>
      </c>
      <c r="L58" s="87">
        <v>13801</v>
      </c>
      <c r="M58" s="104">
        <v>11557</v>
      </c>
      <c r="N58" s="54">
        <f>SUM(D58:M58)</f>
        <v>98144</v>
      </c>
      <c r="O58" s="395">
        <v>2228731</v>
      </c>
    </row>
    <row r="59" spans="1:15" x14ac:dyDescent="0.2">
      <c r="A59" s="346">
        <v>55</v>
      </c>
      <c r="B59" s="553"/>
      <c r="C59" s="378" t="s">
        <v>173</v>
      </c>
      <c r="D59" s="55">
        <v>3.3098136701</v>
      </c>
      <c r="E59" s="30">
        <v>3.4804033217999999</v>
      </c>
      <c r="F59" s="30">
        <v>3.4794440151999999</v>
      </c>
      <c r="G59" s="30">
        <v>2.4495934276</v>
      </c>
      <c r="H59" s="30">
        <v>3.6354620306999998</v>
      </c>
      <c r="I59" s="30">
        <v>2.5622751202999998</v>
      </c>
      <c r="J59" s="88">
        <v>2.8627235737999999</v>
      </c>
      <c r="K59" s="88">
        <v>2.6989132992</v>
      </c>
      <c r="L59" s="88">
        <v>3.6105820541</v>
      </c>
      <c r="M59" s="56">
        <v>3.3472222187999998</v>
      </c>
      <c r="N59" s="58">
        <f>((D59*D57)+(E59*E57)+(F59*F57)+(G59*G57)+(H59*H57)+(I59*I57)+(J59*J57)+(K59*K57)+(L59*L57)+(M59*M57))/N57</f>
        <v>3.1712888700622517</v>
      </c>
      <c r="O59" s="66">
        <v>2.9140292506000001</v>
      </c>
    </row>
    <row r="60" spans="1:15" ht="12.75" thickBot="1" x14ac:dyDescent="0.25">
      <c r="A60" s="359">
        <v>56</v>
      </c>
      <c r="B60" s="554"/>
      <c r="C60" s="361" t="s">
        <v>174</v>
      </c>
      <c r="D60" s="59">
        <v>2.8456402466999999</v>
      </c>
      <c r="E60" s="25">
        <v>2.6674242859000001</v>
      </c>
      <c r="F60" s="25">
        <v>2.884402696</v>
      </c>
      <c r="G60" s="25">
        <v>2.2787630322000001</v>
      </c>
      <c r="H60" s="25">
        <v>2.8247638197999998</v>
      </c>
      <c r="I60" s="25">
        <v>2.2667457367999999</v>
      </c>
      <c r="J60" s="83">
        <v>2.2976533267999999</v>
      </c>
      <c r="K60" s="83">
        <v>2.3214730734</v>
      </c>
      <c r="L60" s="83">
        <v>2.6741985503999999</v>
      </c>
      <c r="M60" s="60">
        <v>3.0811936871999999</v>
      </c>
      <c r="N60" s="62">
        <f>((D60*D58)+(E60*E58)+(F60*F58)+(G60*G58)+(H60*H58)+(I60*I58)+(J60*J58)+(K60*K58)+(L60*L58)+(M60*M58))/N58</f>
        <v>2.6150747181675098</v>
      </c>
      <c r="O60" s="373">
        <v>2.6052926306000002</v>
      </c>
    </row>
    <row r="61" spans="1:15" x14ac:dyDescent="0.2">
      <c r="A61" s="346">
        <v>57</v>
      </c>
      <c r="B61" s="552" t="s">
        <v>22</v>
      </c>
      <c r="C61" s="363" t="s">
        <v>169</v>
      </c>
      <c r="D61" s="113">
        <v>12.3571862093</v>
      </c>
      <c r="E61" s="27">
        <v>13.2299446664</v>
      </c>
      <c r="F61" s="27">
        <v>18.565696912700002</v>
      </c>
      <c r="G61" s="27">
        <v>19.563842920100001</v>
      </c>
      <c r="H61" s="27">
        <v>14.032712094100001</v>
      </c>
      <c r="I61" s="27">
        <v>33.384493061999997</v>
      </c>
      <c r="J61" s="85">
        <v>34.450060057800002</v>
      </c>
      <c r="K61" s="85">
        <v>35.317875803299998</v>
      </c>
      <c r="L61" s="85">
        <v>21.2908842139</v>
      </c>
      <c r="M61" s="46">
        <v>11.412647203800001</v>
      </c>
      <c r="N61" s="68">
        <f>(N63/$N$15)*100</f>
        <v>21.42383021527197</v>
      </c>
      <c r="O61" s="69">
        <v>30.720523107799998</v>
      </c>
    </row>
    <row r="62" spans="1:15" x14ac:dyDescent="0.2">
      <c r="A62" s="346">
        <v>58</v>
      </c>
      <c r="B62" s="553"/>
      <c r="C62" s="376" t="s">
        <v>170</v>
      </c>
      <c r="D62" s="111">
        <v>8.8344776597999992</v>
      </c>
      <c r="E62" s="28">
        <v>6.0522166299000002</v>
      </c>
      <c r="F62" s="28">
        <v>12.2757373522</v>
      </c>
      <c r="G62" s="28">
        <v>16.0859557299</v>
      </c>
      <c r="H62" s="28">
        <v>7.4003194287999996</v>
      </c>
      <c r="I62" s="28">
        <v>15.001331767</v>
      </c>
      <c r="J62" s="86">
        <v>15.113484555499999</v>
      </c>
      <c r="K62" s="86">
        <v>22.263627921400001</v>
      </c>
      <c r="L62" s="86">
        <v>9.9381853603000003</v>
      </c>
      <c r="M62" s="48">
        <v>8.6424224917999997</v>
      </c>
      <c r="N62" s="49">
        <f>(N64/$N$16)*100</f>
        <v>14.064721092794578</v>
      </c>
      <c r="O62" s="67">
        <v>19.8244761435</v>
      </c>
    </row>
    <row r="63" spans="1:15" x14ac:dyDescent="0.2">
      <c r="A63" s="346">
        <v>59</v>
      </c>
      <c r="B63" s="553"/>
      <c r="C63" s="363" t="s">
        <v>171</v>
      </c>
      <c r="D63" s="112">
        <v>6702</v>
      </c>
      <c r="E63" s="21">
        <v>6053</v>
      </c>
      <c r="F63" s="21">
        <v>6282</v>
      </c>
      <c r="G63" s="21">
        <v>43445</v>
      </c>
      <c r="H63" s="21">
        <v>4765</v>
      </c>
      <c r="I63" s="21">
        <v>8393</v>
      </c>
      <c r="J63" s="79">
        <v>18792</v>
      </c>
      <c r="K63" s="79">
        <v>29337</v>
      </c>
      <c r="L63" s="79">
        <v>16749</v>
      </c>
      <c r="M63" s="50">
        <v>6015</v>
      </c>
      <c r="N63" s="381">
        <f>SUM(D63:M63)</f>
        <v>146533</v>
      </c>
      <c r="O63" s="382">
        <v>4807434</v>
      </c>
    </row>
    <row r="64" spans="1:15" x14ac:dyDescent="0.2">
      <c r="A64" s="346">
        <v>60</v>
      </c>
      <c r="B64" s="553"/>
      <c r="C64" s="376" t="s">
        <v>172</v>
      </c>
      <c r="D64" s="103">
        <v>4088</v>
      </c>
      <c r="E64" s="29">
        <v>2184</v>
      </c>
      <c r="F64" s="29">
        <v>3341</v>
      </c>
      <c r="G64" s="29">
        <v>35272</v>
      </c>
      <c r="H64" s="29">
        <v>2559</v>
      </c>
      <c r="I64" s="29">
        <v>3905</v>
      </c>
      <c r="J64" s="87">
        <v>9776</v>
      </c>
      <c r="K64" s="87">
        <v>21760</v>
      </c>
      <c r="L64" s="87">
        <v>6585</v>
      </c>
      <c r="M64" s="104">
        <v>4031</v>
      </c>
      <c r="N64" s="54">
        <f>SUM(D64:M64)</f>
        <v>93501</v>
      </c>
      <c r="O64" s="395">
        <v>3358048</v>
      </c>
    </row>
    <row r="65" spans="1:15" x14ac:dyDescent="0.2">
      <c r="A65" s="346">
        <v>61</v>
      </c>
      <c r="B65" s="553"/>
      <c r="C65" s="378" t="s">
        <v>173</v>
      </c>
      <c r="D65" s="55">
        <v>3.1664892652000001</v>
      </c>
      <c r="E65" s="30">
        <v>3.2742785160999999</v>
      </c>
      <c r="F65" s="30">
        <v>3.4344162655999999</v>
      </c>
      <c r="G65" s="30">
        <v>2.4398583421</v>
      </c>
      <c r="H65" s="30">
        <v>3.6064040203999999</v>
      </c>
      <c r="I65" s="30">
        <v>2.5162117933000001</v>
      </c>
      <c r="J65" s="88">
        <v>2.8479819254000001</v>
      </c>
      <c r="K65" s="88">
        <v>2.6587770424000001</v>
      </c>
      <c r="L65" s="88">
        <v>3.5387970769999999</v>
      </c>
      <c r="M65" s="56">
        <v>3.048610483</v>
      </c>
      <c r="N65" s="58">
        <f>((D65*D63)+(E65*E63)+(F65*F63)+(G65*G63)+(H65*H63)+(I65*I63)+(J65*J63)+(K65*K63)+(L65*L63)+(M65*M63))/N63</f>
        <v>2.8392735495598527</v>
      </c>
      <c r="O65" s="66">
        <v>2.7907886703</v>
      </c>
    </row>
    <row r="66" spans="1:15" ht="12.75" thickBot="1" x14ac:dyDescent="0.25">
      <c r="A66" s="359">
        <v>62</v>
      </c>
      <c r="B66" s="554"/>
      <c r="C66" s="361" t="s">
        <v>174</v>
      </c>
      <c r="D66" s="59">
        <v>2.9553126648000001</v>
      </c>
      <c r="E66" s="25">
        <v>2.7815539343000002</v>
      </c>
      <c r="F66" s="25">
        <v>2.9190698004</v>
      </c>
      <c r="G66" s="25">
        <v>2.3088102030000002</v>
      </c>
      <c r="H66" s="25">
        <v>2.9101358832000002</v>
      </c>
      <c r="I66" s="25">
        <v>2.2758800483999999</v>
      </c>
      <c r="J66" s="83">
        <v>2.3870394348000001</v>
      </c>
      <c r="K66" s="83">
        <v>2.4372364699000002</v>
      </c>
      <c r="L66" s="83">
        <v>2.7323681226000001</v>
      </c>
      <c r="M66" s="60">
        <v>3.2647531458999999</v>
      </c>
      <c r="N66" s="62">
        <f>((D66*D64)+(E66*E64)+(F66*F64)+(G66*G64)+(H66*H64)+(I66*I64)+(J66*J64)+(K66*K64)+(L66*L64)+(M66*M64))/N64</f>
        <v>2.4941163632661629</v>
      </c>
      <c r="O66" s="373">
        <v>2.5420260478999999</v>
      </c>
    </row>
    <row r="67" spans="1:15" x14ac:dyDescent="0.2">
      <c r="A67" s="346">
        <v>63</v>
      </c>
      <c r="B67" s="552" t="s">
        <v>23</v>
      </c>
      <c r="C67" s="363" t="s">
        <v>169</v>
      </c>
      <c r="D67" s="113">
        <v>84.440500892399996</v>
      </c>
      <c r="E67" s="27">
        <v>83.120592479099997</v>
      </c>
      <c r="F67" s="27">
        <v>86.654596979800004</v>
      </c>
      <c r="G67" s="27">
        <v>43.581474113799999</v>
      </c>
      <c r="H67" s="27">
        <v>87.203912632300003</v>
      </c>
      <c r="I67" s="27">
        <v>76.0664155045</v>
      </c>
      <c r="J67" s="85">
        <v>62.843045295300001</v>
      </c>
      <c r="K67" s="85">
        <v>53.410568040299999</v>
      </c>
      <c r="L67" s="85">
        <v>82.658078976799999</v>
      </c>
      <c r="M67" s="46">
        <v>90.813766740399998</v>
      </c>
      <c r="N67" s="68">
        <f>(N69/$N$15)*100</f>
        <v>65.820384460182581</v>
      </c>
      <c r="O67" s="69">
        <v>59.016919744500001</v>
      </c>
    </row>
    <row r="68" spans="1:15" x14ac:dyDescent="0.2">
      <c r="A68" s="346">
        <v>64</v>
      </c>
      <c r="B68" s="553"/>
      <c r="C68" s="376" t="s">
        <v>170</v>
      </c>
      <c r="D68" s="111">
        <v>85.790807792400003</v>
      </c>
      <c r="E68" s="28">
        <v>79.433492259199994</v>
      </c>
      <c r="F68" s="28">
        <v>85.290310122799994</v>
      </c>
      <c r="G68" s="28">
        <v>43.570124404300003</v>
      </c>
      <c r="H68" s="28">
        <v>83.720388387300005</v>
      </c>
      <c r="I68" s="28">
        <v>79.208678639599995</v>
      </c>
      <c r="J68" s="86">
        <v>68.259073758900001</v>
      </c>
      <c r="K68" s="86">
        <v>48.316435762600001</v>
      </c>
      <c r="L68" s="86">
        <v>81.829824417699996</v>
      </c>
      <c r="M68" s="48">
        <v>88.064928302300004</v>
      </c>
      <c r="N68" s="49">
        <f>(N70/$N$16)*100</f>
        <v>63.683473452558772</v>
      </c>
      <c r="O68" s="67">
        <v>57.858582738599999</v>
      </c>
    </row>
    <row r="69" spans="1:15" x14ac:dyDescent="0.2">
      <c r="A69" s="346">
        <v>65</v>
      </c>
      <c r="B69" s="553"/>
      <c r="C69" s="363" t="s">
        <v>171</v>
      </c>
      <c r="D69" s="112">
        <v>45796</v>
      </c>
      <c r="E69" s="21">
        <v>38029</v>
      </c>
      <c r="F69" s="21">
        <v>29319</v>
      </c>
      <c r="G69" s="21">
        <v>96780</v>
      </c>
      <c r="H69" s="21">
        <v>29613</v>
      </c>
      <c r="I69" s="21">
        <v>19122</v>
      </c>
      <c r="J69" s="79">
        <v>34280</v>
      </c>
      <c r="K69" s="79">
        <v>44366</v>
      </c>
      <c r="L69" s="79">
        <v>65026</v>
      </c>
      <c r="M69" s="50">
        <v>47862</v>
      </c>
      <c r="N69" s="381">
        <f>SUM(D69:M69)</f>
        <v>450193</v>
      </c>
      <c r="O69" s="382">
        <v>9235519</v>
      </c>
    </row>
    <row r="70" spans="1:15" x14ac:dyDescent="0.2">
      <c r="A70" s="346">
        <v>66</v>
      </c>
      <c r="B70" s="553"/>
      <c r="C70" s="376" t="s">
        <v>172</v>
      </c>
      <c r="D70" s="103">
        <v>39700</v>
      </c>
      <c r="E70" s="29">
        <v>28668</v>
      </c>
      <c r="F70" s="29">
        <v>23214</v>
      </c>
      <c r="G70" s="29">
        <v>95536</v>
      </c>
      <c r="H70" s="29">
        <v>28951</v>
      </c>
      <c r="I70" s="29">
        <v>20620</v>
      </c>
      <c r="J70" s="87">
        <v>44151</v>
      </c>
      <c r="K70" s="87">
        <v>47223</v>
      </c>
      <c r="L70" s="87">
        <v>54219</v>
      </c>
      <c r="M70" s="104">
        <v>41080</v>
      </c>
      <c r="N70" s="54">
        <f>SUM(D70:M70)</f>
        <v>423362</v>
      </c>
      <c r="O70" s="395">
        <v>9800606</v>
      </c>
    </row>
    <row r="71" spans="1:15" x14ac:dyDescent="0.2">
      <c r="A71" s="346">
        <v>67</v>
      </c>
      <c r="B71" s="553"/>
      <c r="C71" s="378" t="s">
        <v>173</v>
      </c>
      <c r="D71" s="55">
        <v>2.503251219</v>
      </c>
      <c r="E71" s="30">
        <v>2.7901207161000001</v>
      </c>
      <c r="F71" s="30">
        <v>2.7877866661000001</v>
      </c>
      <c r="G71" s="30">
        <v>1.9532278834000001</v>
      </c>
      <c r="H71" s="30">
        <v>2.9105339707</v>
      </c>
      <c r="I71" s="30">
        <v>2.0145215144000002</v>
      </c>
      <c r="J71" s="88">
        <v>2.5440915599</v>
      </c>
      <c r="K71" s="88">
        <v>2.4320993348000002</v>
      </c>
      <c r="L71" s="88">
        <v>2.8383094098999999</v>
      </c>
      <c r="M71" s="56">
        <v>2.6138565666</v>
      </c>
      <c r="N71" s="58">
        <f>((D71*D69)+(E71*E69)+(F71*F69)+(G71*G69)+(H71*H69)+(I71*I69)+(J71*J69)+(K71*K69)+(L71*L69)+(M71*M69))/N69</f>
        <v>2.4900576345462948</v>
      </c>
      <c r="O71" s="66">
        <v>2.4966681237000001</v>
      </c>
    </row>
    <row r="72" spans="1:15" ht="12.75" thickBot="1" x14ac:dyDescent="0.25">
      <c r="A72" s="359">
        <v>68</v>
      </c>
      <c r="B72" s="554"/>
      <c r="C72" s="361" t="s">
        <v>174</v>
      </c>
      <c r="D72" s="59">
        <v>2.1323308243999999</v>
      </c>
      <c r="E72" s="25">
        <v>1.9483360302999999</v>
      </c>
      <c r="F72" s="25">
        <v>2.1470323580000001</v>
      </c>
      <c r="G72" s="25">
        <v>1.8403504539</v>
      </c>
      <c r="H72" s="25">
        <v>2.0481892409000002</v>
      </c>
      <c r="I72" s="25">
        <v>1.5696743922</v>
      </c>
      <c r="J72" s="83">
        <v>1.6474076311000001</v>
      </c>
      <c r="K72" s="83">
        <v>1.9308445590000001</v>
      </c>
      <c r="L72" s="83">
        <v>1.8669557035</v>
      </c>
      <c r="M72" s="60">
        <v>2.2512595081</v>
      </c>
      <c r="N72" s="62">
        <f>((D72*D70)+(E72*E70)+(F72*F70)+(G72*G70)+(H72*H70)+(I72*I70)+(J72*J70)+(K72*K70)+(L72*L70)+(M72*M70))/N70</f>
        <v>1.9261396928854035</v>
      </c>
      <c r="O72" s="373">
        <v>2.0282317998999999</v>
      </c>
    </row>
    <row r="73" spans="1:15" x14ac:dyDescent="0.2">
      <c r="A73" s="346">
        <v>69</v>
      </c>
      <c r="B73" s="552" t="s">
        <v>24</v>
      </c>
      <c r="C73" s="363" t="s">
        <v>169</v>
      </c>
      <c r="D73" s="113">
        <v>13.824207058100001</v>
      </c>
      <c r="E73" s="27">
        <v>17.469546802699998</v>
      </c>
      <c r="F73" s="27">
        <v>18.818073570999999</v>
      </c>
      <c r="G73" s="27">
        <v>6.8476792695000004</v>
      </c>
      <c r="H73" s="27">
        <v>17.962651729899999</v>
      </c>
      <c r="I73" s="27">
        <v>9.6344146729000002</v>
      </c>
      <c r="J73" s="85">
        <v>12.0396312745</v>
      </c>
      <c r="K73" s="85">
        <v>9.0631614306999992</v>
      </c>
      <c r="L73" s="85">
        <v>21.8544886243</v>
      </c>
      <c r="M73" s="46">
        <v>15.80077451</v>
      </c>
      <c r="N73" s="68">
        <f>(N75/$N$15)*100</f>
        <v>12.456796477048767</v>
      </c>
      <c r="O73" s="69">
        <v>12.9180028597</v>
      </c>
    </row>
    <row r="74" spans="1:15" x14ac:dyDescent="0.2">
      <c r="A74" s="346">
        <v>70</v>
      </c>
      <c r="B74" s="553"/>
      <c r="C74" s="376" t="s">
        <v>170</v>
      </c>
      <c r="D74" s="111">
        <v>11.471328182400001</v>
      </c>
      <c r="E74" s="28">
        <v>11.975006863799999</v>
      </c>
      <c r="F74" s="28">
        <v>12.848986401399999</v>
      </c>
      <c r="G74" s="28">
        <v>6.2367561801000004</v>
      </c>
      <c r="H74" s="28">
        <v>12.6670204234</v>
      </c>
      <c r="I74" s="28">
        <v>6.8114671689000001</v>
      </c>
      <c r="J74" s="86">
        <v>7.2392524217999998</v>
      </c>
      <c r="K74" s="86">
        <v>6.1173869348999999</v>
      </c>
      <c r="L74" s="86">
        <v>13.626386458800001</v>
      </c>
      <c r="M74" s="48">
        <v>18.2111769421</v>
      </c>
      <c r="N74" s="49">
        <f>(N76/$N$16)*100</f>
        <v>9.1968754089631179</v>
      </c>
      <c r="O74" s="67">
        <v>10.0856171601</v>
      </c>
    </row>
    <row r="75" spans="1:15" x14ac:dyDescent="0.2">
      <c r="A75" s="346">
        <v>71</v>
      </c>
      <c r="B75" s="553"/>
      <c r="C75" s="363" t="s">
        <v>171</v>
      </c>
      <c r="D75" s="112">
        <v>7498</v>
      </c>
      <c r="E75" s="21">
        <v>7993</v>
      </c>
      <c r="F75" s="21">
        <v>6367</v>
      </c>
      <c r="G75" s="21">
        <v>15206</v>
      </c>
      <c r="H75" s="21">
        <v>6100</v>
      </c>
      <c r="I75" s="21">
        <v>2422</v>
      </c>
      <c r="J75" s="79">
        <v>6567</v>
      </c>
      <c r="K75" s="79">
        <v>7528</v>
      </c>
      <c r="L75" s="79">
        <v>17193</v>
      </c>
      <c r="M75" s="50">
        <v>8327</v>
      </c>
      <c r="N75" s="381">
        <f>SUM(D75:M75)</f>
        <v>85201</v>
      </c>
      <c r="O75" s="382">
        <v>2021530</v>
      </c>
    </row>
    <row r="76" spans="1:15" x14ac:dyDescent="0.2">
      <c r="A76" s="346">
        <v>72</v>
      </c>
      <c r="B76" s="553"/>
      <c r="C76" s="376" t="s">
        <v>172</v>
      </c>
      <c r="D76" s="103">
        <v>5308</v>
      </c>
      <c r="E76" s="29">
        <v>4322</v>
      </c>
      <c r="F76" s="29">
        <v>3497</v>
      </c>
      <c r="G76" s="29">
        <v>13675</v>
      </c>
      <c r="H76" s="29">
        <v>4380</v>
      </c>
      <c r="I76" s="29">
        <v>1773</v>
      </c>
      <c r="J76" s="87">
        <v>4682</v>
      </c>
      <c r="K76" s="87">
        <v>5979</v>
      </c>
      <c r="L76" s="87">
        <v>9029</v>
      </c>
      <c r="M76" s="104">
        <v>8495</v>
      </c>
      <c r="N76" s="54">
        <f>SUM(D76:M76)</f>
        <v>61140</v>
      </c>
      <c r="O76" s="395">
        <v>1708392</v>
      </c>
    </row>
    <row r="77" spans="1:15" x14ac:dyDescent="0.2">
      <c r="A77" s="346">
        <v>73</v>
      </c>
      <c r="B77" s="553"/>
      <c r="C77" s="378" t="s">
        <v>173</v>
      </c>
      <c r="D77" s="55">
        <v>3.9063733643999998</v>
      </c>
      <c r="E77" s="30">
        <v>3.8401270681000002</v>
      </c>
      <c r="F77" s="30">
        <v>4.0312735666000004</v>
      </c>
      <c r="G77" s="30">
        <v>3.1373662242</v>
      </c>
      <c r="H77" s="30">
        <v>4.0841049140000001</v>
      </c>
      <c r="I77" s="30">
        <v>3.0504308840999999</v>
      </c>
      <c r="J77" s="88">
        <v>3.1640613800000001</v>
      </c>
      <c r="K77" s="88">
        <v>3.2744662669000002</v>
      </c>
      <c r="L77" s="88">
        <v>4.1101054538000001</v>
      </c>
      <c r="M77" s="56">
        <v>4.0339789357000004</v>
      </c>
      <c r="N77" s="58">
        <f>((D77*D75)+(E77*E75)+(F77*F75)+(G77*G75)+(H77*H75)+(I77*I75)+(J77*J75)+(K77*K75)+(L77*L75)+(M77*M75))/N75</f>
        <v>3.7011745768999496</v>
      </c>
      <c r="O77" s="66">
        <v>3.4128892774000001</v>
      </c>
    </row>
    <row r="78" spans="1:15" ht="12.75" thickBot="1" x14ac:dyDescent="0.25">
      <c r="A78" s="359">
        <v>74</v>
      </c>
      <c r="B78" s="554"/>
      <c r="C78" s="361" t="s">
        <v>174</v>
      </c>
      <c r="D78" s="59">
        <v>3.3860081866999998</v>
      </c>
      <c r="E78" s="25">
        <v>3.1426516693000002</v>
      </c>
      <c r="F78" s="25">
        <v>3.3474032015000001</v>
      </c>
      <c r="G78" s="25">
        <v>2.6410632004000001</v>
      </c>
      <c r="H78" s="25">
        <v>3.3418623432999999</v>
      </c>
      <c r="I78" s="25">
        <v>2.6956151843999998</v>
      </c>
      <c r="J78" s="83">
        <v>2.7637255895999999</v>
      </c>
      <c r="K78" s="83">
        <v>2.6826293255999998</v>
      </c>
      <c r="L78" s="83">
        <v>3.1785412713999999</v>
      </c>
      <c r="M78" s="60">
        <v>3.3915750629999999</v>
      </c>
      <c r="N78" s="62">
        <f>((D78*D76)+(E78*E76)+(F78*F76)+(G78*G76)+(H78*H76)+(I78*I76)+(J78*J76)+(K78*K76)+(L78*L76)+(M78*M76))/N76</f>
        <v>3.0304914338298019</v>
      </c>
      <c r="O78" s="373">
        <v>2.9121861164</v>
      </c>
    </row>
    <row r="79" spans="1:15" x14ac:dyDescent="0.2">
      <c r="A79" s="346">
        <v>75</v>
      </c>
      <c r="B79" s="552" t="s">
        <v>25</v>
      </c>
      <c r="C79" s="363" t="s">
        <v>169</v>
      </c>
      <c r="D79" s="113">
        <v>35.051844902600003</v>
      </c>
      <c r="E79" s="27">
        <v>36.893816208700002</v>
      </c>
      <c r="F79" s="27">
        <v>40.418748645000001</v>
      </c>
      <c r="G79" s="27">
        <v>2.7830359710999999</v>
      </c>
      <c r="H79" s="27">
        <v>65.193604013300003</v>
      </c>
      <c r="I79" s="27">
        <v>8.5608701793000002</v>
      </c>
      <c r="J79" s="85">
        <v>27.375464976699998</v>
      </c>
      <c r="K79" s="85">
        <v>15.0267206932</v>
      </c>
      <c r="L79" s="85">
        <v>32.378639321800001</v>
      </c>
      <c r="M79" s="46">
        <v>40.339427305900003</v>
      </c>
      <c r="N79" s="68">
        <f>(N81/$N$15)*100</f>
        <v>22.54215084828034</v>
      </c>
      <c r="O79" s="69">
        <v>15.908135863</v>
      </c>
    </row>
    <row r="80" spans="1:15" x14ac:dyDescent="0.2">
      <c r="A80" s="346">
        <v>76</v>
      </c>
      <c r="B80" s="553"/>
      <c r="C80" s="376" t="s">
        <v>170</v>
      </c>
      <c r="D80" s="111">
        <v>35.640082142300002</v>
      </c>
      <c r="E80" s="28">
        <v>23.336608952399999</v>
      </c>
      <c r="F80" s="28">
        <v>36.934475124199999</v>
      </c>
      <c r="G80" s="28">
        <v>3.4684202783</v>
      </c>
      <c r="H80" s="28">
        <v>34.544146554500003</v>
      </c>
      <c r="I80" s="28">
        <v>5.2796054371999999</v>
      </c>
      <c r="J80" s="86">
        <v>4.2303829478999999</v>
      </c>
      <c r="K80" s="86">
        <v>8.9437695547999994</v>
      </c>
      <c r="L80" s="86">
        <v>19.191043306000001</v>
      </c>
      <c r="M80" s="48">
        <v>40.030002635599999</v>
      </c>
      <c r="N80" s="49">
        <f>(N82/$N$16)*100</f>
        <v>14.855495937821059</v>
      </c>
      <c r="O80" s="67">
        <v>10.1391094365</v>
      </c>
    </row>
    <row r="81" spans="1:15" x14ac:dyDescent="0.2">
      <c r="A81" s="346">
        <v>77</v>
      </c>
      <c r="B81" s="553"/>
      <c r="C81" s="363" t="s">
        <v>171</v>
      </c>
      <c r="D81" s="112">
        <v>19010</v>
      </c>
      <c r="E81" s="21">
        <v>16880</v>
      </c>
      <c r="F81" s="21">
        <v>13675</v>
      </c>
      <c r="G81" s="21">
        <v>6180</v>
      </c>
      <c r="H81" s="21">
        <v>22138</v>
      </c>
      <c r="I81" s="21">
        <v>2152</v>
      </c>
      <c r="J81" s="79">
        <v>14933</v>
      </c>
      <c r="K81" s="79">
        <v>12482</v>
      </c>
      <c r="L81" s="79">
        <v>25472</v>
      </c>
      <c r="M81" s="50">
        <v>21260</v>
      </c>
      <c r="N81" s="381">
        <f>SUM(D81:M81)</f>
        <v>154182</v>
      </c>
      <c r="O81" s="382">
        <v>2489454</v>
      </c>
    </row>
    <row r="82" spans="1:15" x14ac:dyDescent="0.2">
      <c r="A82" s="346">
        <v>78</v>
      </c>
      <c r="B82" s="553"/>
      <c r="C82" s="376" t="s">
        <v>172</v>
      </c>
      <c r="D82" s="103">
        <v>16492</v>
      </c>
      <c r="E82" s="29">
        <v>8422</v>
      </c>
      <c r="F82" s="29">
        <v>10053</v>
      </c>
      <c r="G82" s="29">
        <v>7605</v>
      </c>
      <c r="H82" s="29">
        <v>11946</v>
      </c>
      <c r="I82" s="29">
        <v>1374</v>
      </c>
      <c r="J82" s="87">
        <v>2736</v>
      </c>
      <c r="K82" s="87">
        <v>8741</v>
      </c>
      <c r="L82" s="87">
        <v>12716</v>
      </c>
      <c r="M82" s="104">
        <v>18673</v>
      </c>
      <c r="N82" s="54">
        <f>SUM(D82:M82)</f>
        <v>98758</v>
      </c>
      <c r="O82" s="395">
        <v>1717453</v>
      </c>
    </row>
    <row r="83" spans="1:15" x14ac:dyDescent="0.2">
      <c r="A83" s="346">
        <v>79</v>
      </c>
      <c r="B83" s="553"/>
      <c r="C83" s="378" t="s">
        <v>173</v>
      </c>
      <c r="D83" s="55">
        <v>3.4400492518000001</v>
      </c>
      <c r="E83" s="30">
        <v>3.6236989616000002</v>
      </c>
      <c r="F83" s="30">
        <v>3.5243152695000002</v>
      </c>
      <c r="G83" s="30">
        <v>3.2857893866999999</v>
      </c>
      <c r="H83" s="30">
        <v>3.2946335851000002</v>
      </c>
      <c r="I83" s="30">
        <v>3.0439489069999999</v>
      </c>
      <c r="J83" s="88">
        <v>2.916337049</v>
      </c>
      <c r="K83" s="88">
        <v>3.0379932470000002</v>
      </c>
      <c r="L83" s="88">
        <v>3.8479118132000001</v>
      </c>
      <c r="M83" s="56">
        <v>3.5258886585</v>
      </c>
      <c r="N83" s="58">
        <f>((D83*D81)+(E83*E81)+(F83*F81)+(G83*G81)+(H83*H81)+(I83*I81)+(J83*J81)+(K83*K81)+(L83*L81)+(M83*M81))/N81</f>
        <v>3.4309843968223519</v>
      </c>
      <c r="O83" s="66">
        <v>3.2583699768000001</v>
      </c>
    </row>
    <row r="84" spans="1:15" ht="12.75" thickBot="1" x14ac:dyDescent="0.25">
      <c r="A84" s="359">
        <v>80</v>
      </c>
      <c r="B84" s="554"/>
      <c r="C84" s="361" t="s">
        <v>174</v>
      </c>
      <c r="D84" s="59">
        <v>2.9254673607999999</v>
      </c>
      <c r="E84" s="25">
        <v>2.9085463453</v>
      </c>
      <c r="F84" s="25">
        <v>2.9853602882999999</v>
      </c>
      <c r="G84" s="25">
        <v>2.7619513046000002</v>
      </c>
      <c r="H84" s="25">
        <v>2.8736280335000002</v>
      </c>
      <c r="I84" s="25">
        <v>2.5191680778999999</v>
      </c>
      <c r="J84" s="83">
        <v>2.8593458223999999</v>
      </c>
      <c r="K84" s="83">
        <v>2.4290091492000001</v>
      </c>
      <c r="L84" s="83">
        <v>3.0350292754999999</v>
      </c>
      <c r="M84" s="60">
        <v>3.0740275204</v>
      </c>
      <c r="N84" s="62">
        <f>((D84*D82)+(E84*E82)+(F84*F82)+(G84*G82)+(H84*H82)+(I84*I82)+(J84*J82)+(K84*K82)+(L84*L82)+(M84*M82))/N82</f>
        <v>2.902029571380035</v>
      </c>
      <c r="O84" s="373">
        <v>2.9301067835999999</v>
      </c>
    </row>
    <row r="85" spans="1:15" x14ac:dyDescent="0.2">
      <c r="A85" s="346">
        <v>81</v>
      </c>
      <c r="B85" s="552" t="s">
        <v>26</v>
      </c>
      <c r="C85" s="363" t="s">
        <v>169</v>
      </c>
      <c r="D85" s="113">
        <v>51.728716263700001</v>
      </c>
      <c r="E85" s="27">
        <v>62.768944565300004</v>
      </c>
      <c r="F85" s="27">
        <v>65.437688048699997</v>
      </c>
      <c r="G85" s="27">
        <v>18.961527337900002</v>
      </c>
      <c r="H85" s="27">
        <v>57.915534792300001</v>
      </c>
      <c r="I85" s="27">
        <v>20.4047852998</v>
      </c>
      <c r="J85" s="85">
        <v>32.853770010700003</v>
      </c>
      <c r="K85" s="85">
        <v>22.481626766000002</v>
      </c>
      <c r="L85" s="85">
        <v>63.430480987800003</v>
      </c>
      <c r="M85" s="46">
        <v>58.348132645100002</v>
      </c>
      <c r="N85" s="68">
        <f>(N87/$N$15)*100</f>
        <v>38.461223558859139</v>
      </c>
      <c r="O85" s="69">
        <v>31.560791097900001</v>
      </c>
    </row>
    <row r="86" spans="1:15" x14ac:dyDescent="0.2">
      <c r="A86" s="346">
        <v>82</v>
      </c>
      <c r="B86" s="553"/>
      <c r="C86" s="376" t="s">
        <v>170</v>
      </c>
      <c r="D86" s="111">
        <v>28.922866865500001</v>
      </c>
      <c r="E86" s="28">
        <v>19.817733475200001</v>
      </c>
      <c r="F86" s="28">
        <v>21.749140616399998</v>
      </c>
      <c r="G86" s="28">
        <v>13.594624876099999</v>
      </c>
      <c r="H86" s="28">
        <v>24.4092669564</v>
      </c>
      <c r="I86" s="28">
        <v>13.722259781</v>
      </c>
      <c r="J86" s="86">
        <v>15.1421986405</v>
      </c>
      <c r="K86" s="86">
        <v>13.774261603099999</v>
      </c>
      <c r="L86" s="86">
        <v>16.784373143900002</v>
      </c>
      <c r="M86" s="48">
        <v>30.4995288659</v>
      </c>
      <c r="N86" s="49">
        <f>(N88/$N$16)*100</f>
        <v>17.581766299483597</v>
      </c>
      <c r="O86" s="67">
        <v>20.215363529600001</v>
      </c>
    </row>
    <row r="87" spans="1:15" x14ac:dyDescent="0.2">
      <c r="A87" s="346">
        <v>83</v>
      </c>
      <c r="B87" s="553"/>
      <c r="C87" s="363" t="s">
        <v>171</v>
      </c>
      <c r="D87" s="112">
        <v>28055</v>
      </c>
      <c r="E87" s="21">
        <v>28718</v>
      </c>
      <c r="F87" s="21">
        <v>22140</v>
      </c>
      <c r="G87" s="21">
        <v>42107</v>
      </c>
      <c r="H87" s="21">
        <v>19667</v>
      </c>
      <c r="I87" s="21">
        <v>5130</v>
      </c>
      <c r="J87" s="79">
        <v>17921</v>
      </c>
      <c r="K87" s="79">
        <v>18675</v>
      </c>
      <c r="L87" s="79">
        <v>49900</v>
      </c>
      <c r="M87" s="50">
        <v>30751</v>
      </c>
      <c r="N87" s="381">
        <f>SUM(D87:M87)</f>
        <v>263064</v>
      </c>
      <c r="O87" s="382">
        <v>4938927</v>
      </c>
    </row>
    <row r="88" spans="1:15" x14ac:dyDescent="0.2">
      <c r="A88" s="346">
        <v>84</v>
      </c>
      <c r="B88" s="553"/>
      <c r="C88" s="376" t="s">
        <v>172</v>
      </c>
      <c r="D88" s="103">
        <v>13384</v>
      </c>
      <c r="E88" s="29">
        <v>7152</v>
      </c>
      <c r="F88" s="29">
        <v>5920</v>
      </c>
      <c r="G88" s="29">
        <v>29809</v>
      </c>
      <c r="H88" s="29">
        <v>8441</v>
      </c>
      <c r="I88" s="29">
        <v>3572</v>
      </c>
      <c r="J88" s="87">
        <v>9794</v>
      </c>
      <c r="K88" s="87">
        <v>13462</v>
      </c>
      <c r="L88" s="87">
        <v>11121</v>
      </c>
      <c r="M88" s="104">
        <v>14227</v>
      </c>
      <c r="N88" s="54">
        <f>SUM(D88:M88)</f>
        <v>116882</v>
      </c>
      <c r="O88" s="395">
        <v>3424260</v>
      </c>
    </row>
    <row r="89" spans="1:15" x14ac:dyDescent="0.2">
      <c r="A89" s="346">
        <v>85</v>
      </c>
      <c r="B89" s="553"/>
      <c r="C89" s="378" t="s">
        <v>173</v>
      </c>
      <c r="D89" s="55">
        <v>3.1168761889000001</v>
      </c>
      <c r="E89" s="30">
        <v>3.2164273639999998</v>
      </c>
      <c r="F89" s="30">
        <v>3.1858919907000001</v>
      </c>
      <c r="G89" s="30">
        <v>2.3716961855999998</v>
      </c>
      <c r="H89" s="30">
        <v>3.3252668951</v>
      </c>
      <c r="I89" s="30">
        <v>2.7488062182999999</v>
      </c>
      <c r="J89" s="88">
        <v>3.0339836240000002</v>
      </c>
      <c r="K89" s="88">
        <v>2.9270282174000002</v>
      </c>
      <c r="L89" s="88">
        <v>3.2244461591000002</v>
      </c>
      <c r="M89" s="56">
        <v>3.1945917561999999</v>
      </c>
      <c r="N89" s="58">
        <f>((D89*D87)+(E89*E87)+(F89*F87)+(G89*G87)+(H89*H87)+(I89*I87)+(J89*J87)+(K89*K87)+(L89*L87)+(M89*M87))/N87</f>
        <v>3.033042945159941</v>
      </c>
      <c r="O89" s="66">
        <v>2.9338834010000001</v>
      </c>
    </row>
    <row r="90" spans="1:15" ht="12.75" thickBot="1" x14ac:dyDescent="0.25">
      <c r="A90" s="359">
        <v>86</v>
      </c>
      <c r="B90" s="554"/>
      <c r="C90" s="361" t="s">
        <v>174</v>
      </c>
      <c r="D90" s="59">
        <v>2.953684752</v>
      </c>
      <c r="E90" s="25">
        <v>2.8059782270000002</v>
      </c>
      <c r="F90" s="25">
        <v>3.2107291339000001</v>
      </c>
      <c r="G90" s="25">
        <v>2.2805241613999998</v>
      </c>
      <c r="H90" s="25">
        <v>2.9307166299</v>
      </c>
      <c r="I90" s="25">
        <v>2.4108371575</v>
      </c>
      <c r="J90" s="83">
        <v>2.4039597898</v>
      </c>
      <c r="K90" s="83">
        <v>2.2713150643</v>
      </c>
      <c r="L90" s="83">
        <v>2.9018728357999999</v>
      </c>
      <c r="M90" s="60">
        <v>3.056550509</v>
      </c>
      <c r="N90" s="62">
        <f>((D90*D88)+(E90*E88)+(F90*F88)+(G90*G88)+(H90*H88)+(I90*I88)+(J90*J88)+(K90*K88)+(L90*L88)+(M90*M88))/N88</f>
        <v>2.650672653403356</v>
      </c>
      <c r="O90" s="373">
        <v>2.5068933306000001</v>
      </c>
    </row>
    <row r="91" spans="1:15" x14ac:dyDescent="0.2">
      <c r="A91" s="346">
        <v>87</v>
      </c>
      <c r="B91" s="552" t="s">
        <v>27</v>
      </c>
      <c r="C91" s="363" t="s">
        <v>169</v>
      </c>
      <c r="D91" s="113">
        <v>91.7972149406</v>
      </c>
      <c r="E91" s="27">
        <v>91.7401335518</v>
      </c>
      <c r="F91" s="27">
        <v>97.061968918000005</v>
      </c>
      <c r="G91" s="27">
        <v>56.604752808800001</v>
      </c>
      <c r="H91" s="27">
        <v>94.309578663600007</v>
      </c>
      <c r="I91" s="27">
        <v>85.177852378300003</v>
      </c>
      <c r="J91" s="85">
        <v>81.141442935599997</v>
      </c>
      <c r="K91" s="85">
        <v>70.397464481100002</v>
      </c>
      <c r="L91" s="85">
        <v>92.533295020500006</v>
      </c>
      <c r="M91" s="46">
        <v>96.543258138599995</v>
      </c>
      <c r="N91" s="68">
        <f>(N93/$N$15)*100</f>
        <v>77.510775294895112</v>
      </c>
      <c r="O91" s="69">
        <v>75.041958124100006</v>
      </c>
    </row>
    <row r="92" spans="1:15" x14ac:dyDescent="0.2">
      <c r="A92" s="346">
        <v>88</v>
      </c>
      <c r="B92" s="553"/>
      <c r="C92" s="376" t="s">
        <v>170</v>
      </c>
      <c r="D92" s="111">
        <v>93.222119266799993</v>
      </c>
      <c r="E92" s="28">
        <v>86.786479873700003</v>
      </c>
      <c r="F92" s="28">
        <v>92.2132165644</v>
      </c>
      <c r="G92" s="28">
        <v>53.159007123999999</v>
      </c>
      <c r="H92" s="28">
        <v>90.322998797400004</v>
      </c>
      <c r="I92" s="28">
        <v>84.437180744499997</v>
      </c>
      <c r="J92" s="86">
        <v>74.874770126200005</v>
      </c>
      <c r="K92" s="86">
        <v>61.211804714400003</v>
      </c>
      <c r="L92" s="86">
        <v>88.112608741200006</v>
      </c>
      <c r="M92" s="48">
        <v>94.860977278500002</v>
      </c>
      <c r="N92" s="49">
        <f>(N94/$N$16)*100</f>
        <v>72.23728961432991</v>
      </c>
      <c r="O92" s="67">
        <v>68.732362337200001</v>
      </c>
    </row>
    <row r="93" spans="1:15" x14ac:dyDescent="0.2">
      <c r="A93" s="346">
        <v>89</v>
      </c>
      <c r="B93" s="553"/>
      <c r="C93" s="363" t="s">
        <v>171</v>
      </c>
      <c r="D93" s="112">
        <v>49786</v>
      </c>
      <c r="E93" s="21">
        <v>41973</v>
      </c>
      <c r="F93" s="21">
        <v>32840</v>
      </c>
      <c r="G93" s="21">
        <v>125700</v>
      </c>
      <c r="H93" s="21">
        <v>32026</v>
      </c>
      <c r="I93" s="21">
        <v>21413</v>
      </c>
      <c r="J93" s="79">
        <v>44262</v>
      </c>
      <c r="K93" s="79">
        <v>58476</v>
      </c>
      <c r="L93" s="79">
        <v>72795</v>
      </c>
      <c r="M93" s="50">
        <v>50881</v>
      </c>
      <c r="N93" s="381">
        <f>SUM(D93:M93)</f>
        <v>530152</v>
      </c>
      <c r="O93" s="382">
        <v>11743266</v>
      </c>
    </row>
    <row r="94" spans="1:15" x14ac:dyDescent="0.2">
      <c r="A94" s="346">
        <v>90</v>
      </c>
      <c r="B94" s="553"/>
      <c r="C94" s="376" t="s">
        <v>172</v>
      </c>
      <c r="D94" s="103">
        <v>43139</v>
      </c>
      <c r="E94" s="29">
        <v>31322</v>
      </c>
      <c r="F94" s="29">
        <v>25099</v>
      </c>
      <c r="G94" s="29">
        <v>116562</v>
      </c>
      <c r="H94" s="29">
        <v>31235</v>
      </c>
      <c r="I94" s="29">
        <v>21982</v>
      </c>
      <c r="J94" s="87">
        <v>48430</v>
      </c>
      <c r="K94" s="87">
        <v>59826</v>
      </c>
      <c r="L94" s="87">
        <v>58382</v>
      </c>
      <c r="M94" s="104">
        <v>44250</v>
      </c>
      <c r="N94" s="54">
        <f>SUM(D94:M94)</f>
        <v>480227</v>
      </c>
      <c r="O94" s="395">
        <v>11642504</v>
      </c>
    </row>
    <row r="95" spans="1:15" x14ac:dyDescent="0.2">
      <c r="A95" s="346">
        <v>91</v>
      </c>
      <c r="B95" s="553"/>
      <c r="C95" s="378" t="s">
        <v>173</v>
      </c>
      <c r="D95" s="55">
        <v>2.4393928739000001</v>
      </c>
      <c r="E95" s="30">
        <v>2.7050136079999998</v>
      </c>
      <c r="F95" s="30">
        <v>2.7050895769999999</v>
      </c>
      <c r="G95" s="30">
        <v>1.7790765803999999</v>
      </c>
      <c r="H95" s="30">
        <v>2.8171222341000002</v>
      </c>
      <c r="I95" s="30">
        <v>1.9397033799000001</v>
      </c>
      <c r="J95" s="88">
        <v>2.2832365911000001</v>
      </c>
      <c r="K95" s="88">
        <v>2.1679229267000002</v>
      </c>
      <c r="L95" s="88">
        <v>2.6957758361000002</v>
      </c>
      <c r="M95" s="56">
        <v>2.5608606696999998</v>
      </c>
      <c r="N95" s="58">
        <f>((D95*D93)+(E95*E93)+(F95*F93)+(G95*G93)+(H95*H93)+(I95*I93)+(J95*J93)+(K95*K93)+(L95*L93)+(M95*M93))/N93</f>
        <v>2.3268354652580721</v>
      </c>
      <c r="O95" s="66">
        <v>2.2472221532000001</v>
      </c>
    </row>
    <row r="96" spans="1:15" ht="12.75" thickBot="1" x14ac:dyDescent="0.25">
      <c r="A96" s="359">
        <v>92</v>
      </c>
      <c r="B96" s="554"/>
      <c r="C96" s="361" t="s">
        <v>174</v>
      </c>
      <c r="D96" s="59">
        <v>2.0937628937000001</v>
      </c>
      <c r="E96" s="25">
        <v>1.9022223368</v>
      </c>
      <c r="F96" s="25">
        <v>2.1137529993999999</v>
      </c>
      <c r="G96" s="25">
        <v>1.7276368525000001</v>
      </c>
      <c r="H96" s="25">
        <v>2.0153564136000002</v>
      </c>
      <c r="I96" s="25">
        <v>1.5511678969</v>
      </c>
      <c r="J96" s="83">
        <v>1.6095324749</v>
      </c>
      <c r="K96" s="83">
        <v>1.7873839143000001</v>
      </c>
      <c r="L96" s="83">
        <v>1.8408140011</v>
      </c>
      <c r="M96" s="60">
        <v>2.2161246786</v>
      </c>
      <c r="N96" s="62">
        <f>((D96*D94)+(E96*E94)+(F96*F94)+(G96*G94)+(H96*H94)+(I96*I94)+(J96*J94)+(K96*K94)+(L96*L94)+(M96*M94))/N94</f>
        <v>1.8570325637306115</v>
      </c>
      <c r="O96" s="373">
        <v>1.9100263844000001</v>
      </c>
    </row>
    <row r="97" spans="1:15" x14ac:dyDescent="0.2">
      <c r="A97" s="346">
        <v>93</v>
      </c>
      <c r="B97" s="552" t="s">
        <v>28</v>
      </c>
      <c r="C97" s="363" t="s">
        <v>169</v>
      </c>
      <c r="D97" s="113">
        <v>40.019866710700001</v>
      </c>
      <c r="E97" s="27">
        <v>50.675062158800003</v>
      </c>
      <c r="F97" s="27">
        <v>51.583122816699998</v>
      </c>
      <c r="G97" s="27">
        <v>10.3986367315</v>
      </c>
      <c r="H97" s="27">
        <v>59.322359727299997</v>
      </c>
      <c r="I97" s="27">
        <v>19.038996033</v>
      </c>
      <c r="J97" s="85">
        <v>29.072420967199999</v>
      </c>
      <c r="K97" s="85">
        <v>22.381072427500001</v>
      </c>
      <c r="L97" s="85">
        <v>48.624110015200003</v>
      </c>
      <c r="M97" s="46">
        <v>48.171656147</v>
      </c>
      <c r="N97" s="68">
        <f>(N99/$N$15)*100</f>
        <v>30.477270999397639</v>
      </c>
      <c r="O97" s="69">
        <v>26.579391723499999</v>
      </c>
    </row>
    <row r="98" spans="1:15" x14ac:dyDescent="0.2">
      <c r="A98" s="346">
        <v>94</v>
      </c>
      <c r="B98" s="553"/>
      <c r="C98" s="376" t="s">
        <v>170</v>
      </c>
      <c r="D98" s="111">
        <v>28.9748436205</v>
      </c>
      <c r="E98" s="28">
        <v>21.1658432055</v>
      </c>
      <c r="F98" s="28">
        <v>30.918730270699999</v>
      </c>
      <c r="G98" s="28">
        <v>8.6251374892000001</v>
      </c>
      <c r="H98" s="28">
        <v>25.935381622200001</v>
      </c>
      <c r="I98" s="28">
        <v>8.1556072441000005</v>
      </c>
      <c r="J98" s="86">
        <v>9.6086833426999991</v>
      </c>
      <c r="K98" s="86">
        <v>11.3445744954</v>
      </c>
      <c r="L98" s="86">
        <v>19.626275984300001</v>
      </c>
      <c r="M98" s="48">
        <v>34.401014231399998</v>
      </c>
      <c r="N98" s="49">
        <f>(N100/$N$16)*100</f>
        <v>15.917784687217488</v>
      </c>
      <c r="O98" s="67">
        <v>15.946472066</v>
      </c>
    </row>
    <row r="99" spans="1:15" x14ac:dyDescent="0.2">
      <c r="A99" s="346">
        <v>95</v>
      </c>
      <c r="B99" s="553"/>
      <c r="C99" s="363" t="s">
        <v>171</v>
      </c>
      <c r="D99" s="112">
        <v>21705</v>
      </c>
      <c r="E99" s="21">
        <v>23185</v>
      </c>
      <c r="F99" s="21">
        <v>17453</v>
      </c>
      <c r="G99" s="21">
        <v>23092</v>
      </c>
      <c r="H99" s="21">
        <v>20145</v>
      </c>
      <c r="I99" s="21">
        <v>4786</v>
      </c>
      <c r="J99" s="79">
        <v>15859</v>
      </c>
      <c r="K99" s="79">
        <v>18591</v>
      </c>
      <c r="L99" s="79">
        <v>38252</v>
      </c>
      <c r="M99" s="50">
        <v>25388</v>
      </c>
      <c r="N99" s="381">
        <f>SUM(D99:M99)</f>
        <v>208456</v>
      </c>
      <c r="O99" s="382">
        <v>4159391</v>
      </c>
    </row>
    <row r="100" spans="1:15" x14ac:dyDescent="0.2">
      <c r="A100" s="346">
        <v>96</v>
      </c>
      <c r="B100" s="553"/>
      <c r="C100" s="376" t="s">
        <v>172</v>
      </c>
      <c r="D100" s="103">
        <v>13408</v>
      </c>
      <c r="E100" s="29">
        <v>7639</v>
      </c>
      <c r="F100" s="29">
        <v>8415</v>
      </c>
      <c r="G100" s="29">
        <v>18912</v>
      </c>
      <c r="H100" s="29">
        <v>8969</v>
      </c>
      <c r="I100" s="29">
        <v>2123</v>
      </c>
      <c r="J100" s="87">
        <v>6215</v>
      </c>
      <c r="K100" s="87">
        <v>11088</v>
      </c>
      <c r="L100" s="87">
        <v>13004</v>
      </c>
      <c r="M100" s="104">
        <v>16047</v>
      </c>
      <c r="N100" s="54">
        <f>SUM(D100:M100)</f>
        <v>105820</v>
      </c>
      <c r="O100" s="395">
        <v>2701156</v>
      </c>
    </row>
    <row r="101" spans="1:15" x14ac:dyDescent="0.2">
      <c r="A101" s="346">
        <v>97</v>
      </c>
      <c r="B101" s="553"/>
      <c r="C101" s="378" t="s">
        <v>173</v>
      </c>
      <c r="D101" s="55">
        <v>3.5887185021999999</v>
      </c>
      <c r="E101" s="30">
        <v>3.6002463225999999</v>
      </c>
      <c r="F101" s="30">
        <v>3.6308681280999999</v>
      </c>
      <c r="G101" s="30">
        <v>3.4489856297000001</v>
      </c>
      <c r="H101" s="30">
        <v>3.5396802266999998</v>
      </c>
      <c r="I101" s="30">
        <v>3.3509362291999998</v>
      </c>
      <c r="J101" s="88">
        <v>3.5283632197000001</v>
      </c>
      <c r="K101" s="88">
        <v>3.4937470882000001</v>
      </c>
      <c r="L101" s="88">
        <v>3.7395709459000002</v>
      </c>
      <c r="M101" s="56">
        <v>3.5675317620000002</v>
      </c>
      <c r="N101" s="58">
        <f>((D101*D99)+(E101*E99)+(F101*F99)+(G101*G99)+(H101*H99)+(I101*I99)+(J101*J99)+(K101*K99)+(L101*L99)+(M101*M99))/N99</f>
        <v>3.5798918297122064</v>
      </c>
      <c r="O101" s="66">
        <v>3.5496548943000001</v>
      </c>
    </row>
    <row r="102" spans="1:15" ht="12.75" thickBot="1" x14ac:dyDescent="0.25">
      <c r="A102" s="359">
        <v>98</v>
      </c>
      <c r="B102" s="554"/>
      <c r="C102" s="361" t="s">
        <v>174</v>
      </c>
      <c r="D102" s="59">
        <v>3.3986183225</v>
      </c>
      <c r="E102" s="25">
        <v>3.364323556</v>
      </c>
      <c r="F102" s="25">
        <v>3.3983871479999999</v>
      </c>
      <c r="G102" s="25">
        <v>3.2259186253999999</v>
      </c>
      <c r="H102" s="25">
        <v>3.3793200122</v>
      </c>
      <c r="I102" s="25">
        <v>3.2200711330999998</v>
      </c>
      <c r="J102" s="83">
        <v>3.2469249633000001</v>
      </c>
      <c r="K102" s="83">
        <v>3.2379776541999998</v>
      </c>
      <c r="L102" s="83">
        <v>3.4153155986999999</v>
      </c>
      <c r="M102" s="60">
        <v>3.4647592527</v>
      </c>
      <c r="N102" s="62">
        <f>((D102*D100)+(E102*E100)+(F102*F100)+(G102*G100)+(H102*H100)+(I102*I100)+(J102*J100)+(K102*K100)+(L102*L100)+(M102*M100))/N100</f>
        <v>3.3463822137742643</v>
      </c>
      <c r="O102" s="373">
        <v>3.3368681625000001</v>
      </c>
    </row>
    <row r="103" spans="1:15" x14ac:dyDescent="0.2">
      <c r="A103" s="346">
        <v>99</v>
      </c>
      <c r="B103" s="552" t="s">
        <v>29</v>
      </c>
      <c r="C103" s="363" t="s">
        <v>169</v>
      </c>
      <c r="D103" s="113">
        <v>55.575931751699997</v>
      </c>
      <c r="E103" s="27">
        <v>63.511550355700003</v>
      </c>
      <c r="F103" s="27">
        <v>67.063059264200007</v>
      </c>
      <c r="G103" s="27">
        <v>31.8393851977</v>
      </c>
      <c r="H103" s="27">
        <v>74.122160013400006</v>
      </c>
      <c r="I103" s="27">
        <v>41.677475276800003</v>
      </c>
      <c r="J103" s="85">
        <v>51.154010050300002</v>
      </c>
      <c r="K103" s="85">
        <v>46.718395183600002</v>
      </c>
      <c r="L103" s="85">
        <v>60.821833944300003</v>
      </c>
      <c r="M103" s="46">
        <v>69.296746773999999</v>
      </c>
      <c r="N103" s="68">
        <f>(N105/$N$15)*100</f>
        <v>49.610510371769607</v>
      </c>
      <c r="O103" s="69">
        <v>48.506991146200001</v>
      </c>
    </row>
    <row r="104" spans="1:15" x14ac:dyDescent="0.2">
      <c r="A104" s="346">
        <v>100</v>
      </c>
      <c r="B104" s="553"/>
      <c r="C104" s="376" t="s">
        <v>170</v>
      </c>
      <c r="D104" s="111">
        <v>63.574895191499998</v>
      </c>
      <c r="E104" s="28">
        <v>66.645386608799996</v>
      </c>
      <c r="F104" s="28">
        <v>79.954711215100005</v>
      </c>
      <c r="G104" s="28">
        <v>46.817604195100003</v>
      </c>
      <c r="H104" s="28">
        <v>65.508117321599997</v>
      </c>
      <c r="I104" s="28">
        <v>54.251919895900002</v>
      </c>
      <c r="J104" s="86">
        <v>65.746227191800003</v>
      </c>
      <c r="K104" s="86">
        <v>53.536038095000002</v>
      </c>
      <c r="L104" s="86">
        <v>65.924052515400007</v>
      </c>
      <c r="M104" s="48">
        <v>73.686859402600007</v>
      </c>
      <c r="N104" s="49">
        <f>(N106/$N$16)*100</f>
        <v>58.299525715600844</v>
      </c>
      <c r="O104" s="67">
        <v>59.780437849099997</v>
      </c>
    </row>
    <row r="105" spans="1:15" x14ac:dyDescent="0.2">
      <c r="A105" s="346">
        <v>101</v>
      </c>
      <c r="B105" s="553"/>
      <c r="C105" s="363" t="s">
        <v>171</v>
      </c>
      <c r="D105" s="112">
        <v>30142</v>
      </c>
      <c r="E105" s="21">
        <v>29058</v>
      </c>
      <c r="F105" s="21">
        <v>22690</v>
      </c>
      <c r="G105" s="21">
        <v>70705</v>
      </c>
      <c r="H105" s="21">
        <v>25170</v>
      </c>
      <c r="I105" s="21">
        <v>10477</v>
      </c>
      <c r="J105" s="79">
        <v>27904</v>
      </c>
      <c r="K105" s="79">
        <v>38807</v>
      </c>
      <c r="L105" s="79">
        <v>47848</v>
      </c>
      <c r="M105" s="50">
        <v>36521</v>
      </c>
      <c r="N105" s="381">
        <f>SUM(D105:M105)</f>
        <v>339322</v>
      </c>
      <c r="O105" s="382">
        <v>7590827</v>
      </c>
    </row>
    <row r="106" spans="1:15" x14ac:dyDescent="0.2">
      <c r="A106" s="346">
        <v>102</v>
      </c>
      <c r="B106" s="553"/>
      <c r="C106" s="376" t="s">
        <v>172</v>
      </c>
      <c r="D106" s="103">
        <v>29419</v>
      </c>
      <c r="E106" s="29">
        <v>24053</v>
      </c>
      <c r="F106" s="29">
        <v>21762</v>
      </c>
      <c r="G106" s="29">
        <v>102657</v>
      </c>
      <c r="H106" s="29">
        <v>22653</v>
      </c>
      <c r="I106" s="29">
        <v>14123</v>
      </c>
      <c r="J106" s="87">
        <v>42526</v>
      </c>
      <c r="K106" s="87">
        <v>52324</v>
      </c>
      <c r="L106" s="87">
        <v>43680</v>
      </c>
      <c r="M106" s="104">
        <v>34373</v>
      </c>
      <c r="N106" s="54">
        <f>SUM(D106:M106)</f>
        <v>387570</v>
      </c>
      <c r="O106" s="395">
        <v>10126147</v>
      </c>
    </row>
    <row r="107" spans="1:15" x14ac:dyDescent="0.2">
      <c r="A107" s="346">
        <v>103</v>
      </c>
      <c r="B107" s="553"/>
      <c r="C107" s="378" t="s">
        <v>173</v>
      </c>
      <c r="D107" s="55">
        <v>2.6833101957999999</v>
      </c>
      <c r="E107" s="30">
        <v>2.7886027432999998</v>
      </c>
      <c r="F107" s="30">
        <v>2.8787711582000002</v>
      </c>
      <c r="G107" s="30">
        <v>1.6721321810000001</v>
      </c>
      <c r="H107" s="30">
        <v>2.9518461464999999</v>
      </c>
      <c r="I107" s="30">
        <v>1.9951460576</v>
      </c>
      <c r="J107" s="88">
        <v>2.1483900404999998</v>
      </c>
      <c r="K107" s="88">
        <v>1.9033970383000001</v>
      </c>
      <c r="L107" s="88">
        <v>2.9268303301</v>
      </c>
      <c r="M107" s="56">
        <v>2.7167689046999999</v>
      </c>
      <c r="N107" s="58">
        <f>((D107*D105)+(E107*E105)+(F107*F105)+(G107*G105)+(H107*H105)+(I107*I105)+(J107*J105)+(K107*K105)+(L107*L105)+(M107*M105))/N105</f>
        <v>2.3981232869818396</v>
      </c>
      <c r="O107" s="66">
        <v>2.2125094526</v>
      </c>
    </row>
    <row r="108" spans="1:15" ht="12.75" thickBot="1" x14ac:dyDescent="0.25">
      <c r="A108" s="359">
        <v>104</v>
      </c>
      <c r="B108" s="554"/>
      <c r="C108" s="361" t="s">
        <v>174</v>
      </c>
      <c r="D108" s="59">
        <v>2.1650328125999998</v>
      </c>
      <c r="E108" s="25">
        <v>1.8423230611999999</v>
      </c>
      <c r="F108" s="25">
        <v>2.1045301079000001</v>
      </c>
      <c r="G108" s="25">
        <v>1.2460420261</v>
      </c>
      <c r="H108" s="25">
        <v>2.0064361310000001</v>
      </c>
      <c r="I108" s="25">
        <v>1.4842339275</v>
      </c>
      <c r="J108" s="83">
        <v>1.3469844179999999</v>
      </c>
      <c r="K108" s="83">
        <v>1.3413160279</v>
      </c>
      <c r="L108" s="83">
        <v>1.7976381467</v>
      </c>
      <c r="M108" s="60">
        <v>2.2807512876999998</v>
      </c>
      <c r="N108" s="62">
        <f>((D108*D106)+(E108*E106)+(F108*F106)+(G108*G106)+(H108*H106)+(I108*I106)+(J108*J106)+(K108*K106)+(L108*L106)+(M108*M106))/N106</f>
        <v>1.6320040980563293</v>
      </c>
      <c r="O108" s="373">
        <v>1.5996704091</v>
      </c>
    </row>
    <row r="109" spans="1:15" x14ac:dyDescent="0.2">
      <c r="A109" s="346">
        <v>105</v>
      </c>
      <c r="B109" s="552" t="s">
        <v>30</v>
      </c>
      <c r="C109" s="363" t="s">
        <v>169</v>
      </c>
      <c r="D109" s="113">
        <v>24.580221355500001</v>
      </c>
      <c r="E109" s="27">
        <v>25.026974325200001</v>
      </c>
      <c r="F109" s="27">
        <v>29.226384056400001</v>
      </c>
      <c r="G109" s="27">
        <v>8.0229819369000008</v>
      </c>
      <c r="H109" s="27">
        <v>42.962203352700001</v>
      </c>
      <c r="I109" s="27">
        <v>11.2288948965</v>
      </c>
      <c r="J109" s="85">
        <v>12.881708656900001</v>
      </c>
      <c r="K109" s="85">
        <v>12.6542197807</v>
      </c>
      <c r="L109" s="85">
        <v>23.4725545981</v>
      </c>
      <c r="M109" s="46">
        <v>31.782500384599999</v>
      </c>
      <c r="N109" s="68">
        <f>(N111/$N$15)*100</f>
        <v>17.93216681384618</v>
      </c>
      <c r="O109" s="69">
        <v>14.450413753399999</v>
      </c>
    </row>
    <row r="110" spans="1:15" x14ac:dyDescent="0.2">
      <c r="A110" s="346">
        <v>106</v>
      </c>
      <c r="B110" s="553"/>
      <c r="C110" s="376" t="s">
        <v>170</v>
      </c>
      <c r="D110" s="111">
        <v>23.7563563354</v>
      </c>
      <c r="E110" s="28">
        <v>24.390663765500001</v>
      </c>
      <c r="F110" s="28">
        <v>41.523133507300003</v>
      </c>
      <c r="G110" s="28">
        <v>13.017646602799999</v>
      </c>
      <c r="H110" s="28">
        <v>27.816173485899998</v>
      </c>
      <c r="I110" s="28">
        <v>16.413376037100001</v>
      </c>
      <c r="J110" s="86">
        <v>21.035782807499999</v>
      </c>
      <c r="K110" s="86">
        <v>15.082416542700001</v>
      </c>
      <c r="L110" s="86">
        <v>24.0614763287</v>
      </c>
      <c r="M110" s="48">
        <v>33.433011953600001</v>
      </c>
      <c r="N110" s="49">
        <f>(N112/$N$16)*100</f>
        <v>20.069315017802587</v>
      </c>
      <c r="O110" s="67">
        <v>20.379872499299999</v>
      </c>
    </row>
    <row r="111" spans="1:15" x14ac:dyDescent="0.2">
      <c r="A111" s="346">
        <v>107</v>
      </c>
      <c r="B111" s="553"/>
      <c r="C111" s="363" t="s">
        <v>171</v>
      </c>
      <c r="D111" s="112">
        <v>13331</v>
      </c>
      <c r="E111" s="21">
        <v>11450</v>
      </c>
      <c r="F111" s="21">
        <v>9888</v>
      </c>
      <c r="G111" s="21">
        <v>17816</v>
      </c>
      <c r="H111" s="21">
        <v>14589</v>
      </c>
      <c r="I111" s="21">
        <v>2823</v>
      </c>
      <c r="J111" s="79">
        <v>7027</v>
      </c>
      <c r="K111" s="79">
        <v>10511</v>
      </c>
      <c r="L111" s="79">
        <v>18466</v>
      </c>
      <c r="M111" s="50">
        <v>16750</v>
      </c>
      <c r="N111" s="381">
        <f>SUM(D111:M111)</f>
        <v>122651</v>
      </c>
      <c r="O111" s="382">
        <v>2261336</v>
      </c>
    </row>
    <row r="112" spans="1:15" x14ac:dyDescent="0.2">
      <c r="A112" s="346">
        <v>108</v>
      </c>
      <c r="B112" s="553"/>
      <c r="C112" s="376" t="s">
        <v>172</v>
      </c>
      <c r="D112" s="103">
        <v>10993</v>
      </c>
      <c r="E112" s="29">
        <v>8803</v>
      </c>
      <c r="F112" s="29">
        <v>11302</v>
      </c>
      <c r="G112" s="29">
        <v>28544</v>
      </c>
      <c r="H112" s="29">
        <v>9619</v>
      </c>
      <c r="I112" s="29">
        <v>4273</v>
      </c>
      <c r="J112" s="87">
        <v>13606</v>
      </c>
      <c r="K112" s="87">
        <v>14741</v>
      </c>
      <c r="L112" s="87">
        <v>15943</v>
      </c>
      <c r="M112" s="104">
        <v>15595</v>
      </c>
      <c r="N112" s="54">
        <f>SUM(D112:M112)</f>
        <v>133419</v>
      </c>
      <c r="O112" s="395">
        <v>3452126</v>
      </c>
    </row>
    <row r="113" spans="1:15" x14ac:dyDescent="0.2">
      <c r="A113" s="346">
        <v>109</v>
      </c>
      <c r="B113" s="553"/>
      <c r="C113" s="378" t="s">
        <v>173</v>
      </c>
      <c r="D113" s="55">
        <v>2.9948364813000001</v>
      </c>
      <c r="E113" s="30">
        <v>3.1306845890999999</v>
      </c>
      <c r="F113" s="30">
        <v>3.1469209939999998</v>
      </c>
      <c r="G113" s="30">
        <v>2.2915851014999999</v>
      </c>
      <c r="H113" s="30">
        <v>3.2015849293</v>
      </c>
      <c r="I113" s="30">
        <v>2.3119774072000001</v>
      </c>
      <c r="J113" s="88">
        <v>2.5568497128000001</v>
      </c>
      <c r="K113" s="88">
        <v>2.3813296510000002</v>
      </c>
      <c r="L113" s="88">
        <v>3.3915809372000001</v>
      </c>
      <c r="M113" s="56">
        <v>2.9933607287999999</v>
      </c>
      <c r="N113" s="58">
        <f>((D113*D111)+(E113*E111)+(F113*F111)+(G113*G111)+(H113*H111)+(I113*I111)+(J113*J111)+(K113*K111)+(L113*L111)+(M113*M111))/N111</f>
        <v>2.9083630632911794</v>
      </c>
      <c r="O113" s="66">
        <v>2.7890161984000001</v>
      </c>
    </row>
    <row r="114" spans="1:15" ht="12.75" thickBot="1" x14ac:dyDescent="0.25">
      <c r="A114" s="359">
        <v>110</v>
      </c>
      <c r="B114" s="554"/>
      <c r="C114" s="361" t="s">
        <v>174</v>
      </c>
      <c r="D114" s="59">
        <v>2.3897378285999999</v>
      </c>
      <c r="E114" s="25">
        <v>2.1235445749999999</v>
      </c>
      <c r="F114" s="25">
        <v>2.3952825316999999</v>
      </c>
      <c r="G114" s="25">
        <v>1.6608471274000001</v>
      </c>
      <c r="H114" s="25">
        <v>2.2418116079999999</v>
      </c>
      <c r="I114" s="25">
        <v>1.6800488854</v>
      </c>
      <c r="J114" s="83">
        <v>1.5958323565999999</v>
      </c>
      <c r="K114" s="83">
        <v>1.6809386834</v>
      </c>
      <c r="L114" s="83">
        <v>2.0731844743000001</v>
      </c>
      <c r="M114" s="60">
        <v>2.5903584786999998</v>
      </c>
      <c r="N114" s="62">
        <f>((D114*D112)+(E114*E112)+(F114*F112)+(G114*G112)+(H114*H112)+(I114*I112)+(J114*J112)+(K114*K112)+(L114*L112)+(M114*M112))/N112</f>
        <v>2.0096577091041037</v>
      </c>
      <c r="O114" s="373">
        <v>1.9754924141000001</v>
      </c>
    </row>
    <row r="115" spans="1:15" x14ac:dyDescent="0.2">
      <c r="A115" s="346">
        <v>111</v>
      </c>
      <c r="B115" s="552" t="s">
        <v>31</v>
      </c>
      <c r="C115" s="370" t="s">
        <v>32</v>
      </c>
      <c r="D115" s="228">
        <v>6.0664365</v>
      </c>
      <c r="E115" s="32">
        <v>6.5572508999999997</v>
      </c>
      <c r="F115" s="32">
        <v>5.9094512999999997</v>
      </c>
      <c r="G115" s="32">
        <v>11.814627</v>
      </c>
      <c r="H115" s="32">
        <v>6.3871155999999996</v>
      </c>
      <c r="I115" s="32">
        <v>7.8344094000000002</v>
      </c>
      <c r="J115" s="137">
        <v>8.6199926999999992</v>
      </c>
      <c r="K115" s="137">
        <v>8.5262486000000006</v>
      </c>
      <c r="L115" s="137">
        <v>6.8817896999999997</v>
      </c>
      <c r="M115" s="115">
        <v>6.1114899999999999</v>
      </c>
      <c r="N115" s="396">
        <f>((D115*D15)+(E115*E15)+(F115*F15)+(G115*G15)+(H115*H15)+(I115*I15)+(J115*J15)+(K115*K15)+(L115*L15)+(M115*M15))/N15</f>
        <v>8.6383262544052979</v>
      </c>
      <c r="O115" s="397">
        <v>8.6999999999999993</v>
      </c>
    </row>
    <row r="116" spans="1:15" x14ac:dyDescent="0.2">
      <c r="A116" s="346">
        <v>112</v>
      </c>
      <c r="B116" s="553"/>
      <c r="C116" s="363" t="s">
        <v>33</v>
      </c>
      <c r="D116" s="113">
        <v>11.759956000000001</v>
      </c>
      <c r="E116" s="27">
        <v>11.021934</v>
      </c>
      <c r="F116" s="27">
        <v>10.889453</v>
      </c>
      <c r="G116" s="27">
        <v>14.634745000000001</v>
      </c>
      <c r="H116" s="27">
        <v>11.381472</v>
      </c>
      <c r="I116" s="27">
        <v>12.760444</v>
      </c>
      <c r="J116" s="85">
        <v>12.817416</v>
      </c>
      <c r="K116" s="85">
        <v>12.619654000000001</v>
      </c>
      <c r="L116" s="85">
        <v>11.762466</v>
      </c>
      <c r="M116" s="46">
        <v>10.992616</v>
      </c>
      <c r="N116" s="68">
        <f>((D116*D15)+(E116*E15)+(F116*F15)+(G116*G15)+(H116*H15)+(I116*I15)+(J116*J15)+(K116*K15)+(L116*L15)+(M116*M15))/N15</f>
        <v>12.748779072808533</v>
      </c>
      <c r="O116" s="69">
        <v>12</v>
      </c>
    </row>
    <row r="117" spans="1:15" x14ac:dyDescent="0.2">
      <c r="A117" s="346">
        <v>113</v>
      </c>
      <c r="B117" s="553"/>
      <c r="C117" s="378" t="s">
        <v>34</v>
      </c>
      <c r="D117" s="55">
        <v>7817.4715999999999</v>
      </c>
      <c r="E117" s="30">
        <v>9018.7240000000002</v>
      </c>
      <c r="F117" s="30">
        <v>7270.7213000000002</v>
      </c>
      <c r="G117" s="30">
        <v>24030.766</v>
      </c>
      <c r="H117" s="30">
        <v>7045.1040999999996</v>
      </c>
      <c r="I117" s="30">
        <v>9947.1324000000004</v>
      </c>
      <c r="J117" s="88">
        <v>10888.637000000001</v>
      </c>
      <c r="K117" s="88">
        <v>13790.665999999999</v>
      </c>
      <c r="L117" s="88">
        <v>8994.7060000000001</v>
      </c>
      <c r="M117" s="56">
        <v>7015.7259999999997</v>
      </c>
      <c r="N117" s="455">
        <f>((D117*D15)+(E117*E15)+(F117*F15)+(G117*G15)+(H117*H15)+(I117*I15)+(J117*J15)+(K117*K15)+(L117*L15)+(M117*M15))/N15</f>
        <v>14218.704263116908</v>
      </c>
      <c r="O117" s="66">
        <v>16975</v>
      </c>
    </row>
    <row r="118" spans="1:15" x14ac:dyDescent="0.2">
      <c r="A118" s="346">
        <v>114</v>
      </c>
      <c r="B118" s="553"/>
      <c r="C118" s="376" t="s">
        <v>35</v>
      </c>
      <c r="D118" s="111">
        <v>8478.4132887805554</v>
      </c>
      <c r="E118" s="28">
        <v>9781.2276554281489</v>
      </c>
      <c r="F118" s="28">
        <v>7885.4370368214504</v>
      </c>
      <c r="G118" s="28">
        <v>26062.488771174554</v>
      </c>
      <c r="H118" s="28">
        <v>7640.7446395177667</v>
      </c>
      <c r="I118" s="28">
        <v>10788.129953093738</v>
      </c>
      <c r="J118" s="86">
        <v>11809.235691691883</v>
      </c>
      <c r="K118" s="86">
        <v>14956.621764450567</v>
      </c>
      <c r="L118" s="86">
        <v>9755.1790119805755</v>
      </c>
      <c r="M118" s="48">
        <v>7608.8827171234307</v>
      </c>
      <c r="N118" s="67">
        <f>((D118*D16)+(E118*E16)+(F118*F16)+(G118*G16)+(H118*H16)+(I118*I16)+(J118*J16)+(K118*K16)+(L118*L16)+(M118*M16))/N16</f>
        <v>15714.274333864183</v>
      </c>
      <c r="O118" s="67">
        <v>18410.180802837833</v>
      </c>
    </row>
    <row r="119" spans="1:15" x14ac:dyDescent="0.2">
      <c r="A119" s="346">
        <v>115</v>
      </c>
      <c r="B119" s="553"/>
      <c r="C119" s="363" t="s">
        <v>36</v>
      </c>
      <c r="D119" s="113">
        <v>23.399747999999999</v>
      </c>
      <c r="E119" s="27">
        <v>17.394439999999999</v>
      </c>
      <c r="F119" s="27">
        <v>20.958046</v>
      </c>
      <c r="G119" s="27">
        <v>16.877116999999998</v>
      </c>
      <c r="H119" s="27">
        <v>15.423391000000001</v>
      </c>
      <c r="I119" s="27">
        <v>20.198039000000001</v>
      </c>
      <c r="J119" s="85">
        <v>12.73527</v>
      </c>
      <c r="K119" s="85">
        <v>20.777578999999999</v>
      </c>
      <c r="L119" s="85">
        <v>16.511796</v>
      </c>
      <c r="M119" s="46">
        <v>17.868925000000001</v>
      </c>
      <c r="N119" s="68">
        <f>((D119*D15)+(E119*E15)+(F119*F15)+(G119*G15)+(H119*H15)+(I119*I15)+(J119*J15)+(K119*K15)+(L119*L15)+(M119*M15))/N15</f>
        <v>17.858459248485318</v>
      </c>
      <c r="O119" s="69">
        <v>12.029</v>
      </c>
    </row>
    <row r="120" spans="1:15" x14ac:dyDescent="0.2">
      <c r="A120" s="346">
        <v>116</v>
      </c>
      <c r="B120" s="553"/>
      <c r="C120" s="348" t="s">
        <v>37</v>
      </c>
      <c r="D120" s="229">
        <v>0.56241761999999995</v>
      </c>
      <c r="E120" s="33">
        <v>0.56608161999999995</v>
      </c>
      <c r="F120" s="33">
        <v>0.53415321999999998</v>
      </c>
      <c r="G120" s="33">
        <v>0.87557191999999995</v>
      </c>
      <c r="H120" s="33">
        <v>0.56772869999999998</v>
      </c>
      <c r="I120" s="33">
        <v>0.66577160000000002</v>
      </c>
      <c r="J120" s="138">
        <v>0.69991119000000002</v>
      </c>
      <c r="K120" s="138">
        <v>0.69070399000000005</v>
      </c>
      <c r="L120" s="138">
        <v>0.59908596000000003</v>
      </c>
      <c r="M120" s="116">
        <v>0.5457746</v>
      </c>
      <c r="N120" s="70">
        <f>((D120*D15)+(E120*E15)+(F120*F15)+(G120*G15)+(H120*H15)+(I120*I15)+(J120*J15)+(K120*K15)+(L120*L15)+(M120*M15))/N15</f>
        <v>0.69648018371768128</v>
      </c>
      <c r="O120" s="71">
        <v>0.624</v>
      </c>
    </row>
    <row r="121" spans="1:15" x14ac:dyDescent="0.2">
      <c r="A121" s="346">
        <v>117</v>
      </c>
      <c r="B121" s="553"/>
      <c r="C121" s="348" t="s">
        <v>38</v>
      </c>
      <c r="D121" s="229">
        <v>0.62430039000000004</v>
      </c>
      <c r="E121" s="33">
        <v>0.64477289999999998</v>
      </c>
      <c r="F121" s="33">
        <v>0.61391593</v>
      </c>
      <c r="G121" s="33">
        <v>0.78513580999999999</v>
      </c>
      <c r="H121" s="33">
        <v>0.60940117999999999</v>
      </c>
      <c r="I121" s="33">
        <v>0.65880607000000002</v>
      </c>
      <c r="J121" s="138">
        <v>0.67175848999999999</v>
      </c>
      <c r="K121" s="138">
        <v>0.70559804999999998</v>
      </c>
      <c r="L121" s="138">
        <v>0.64439097000000001</v>
      </c>
      <c r="M121" s="116">
        <v>0.60880268999999998</v>
      </c>
      <c r="N121" s="70">
        <f>((D121*D15)+(E121*E15)+(F121*F15)+(G121*G15)+(H121*H15)+(I121*I15)+(J121*J15)+(K121*K15)+(L121*L15)+(M121*M15))/N15</f>
        <v>0.69267838568511575</v>
      </c>
      <c r="O121" s="71">
        <v>0.77600000000000002</v>
      </c>
    </row>
    <row r="122" spans="1:15" x14ac:dyDescent="0.2">
      <c r="A122" s="346">
        <v>118</v>
      </c>
      <c r="B122" s="553"/>
      <c r="C122" s="376" t="s">
        <v>39</v>
      </c>
      <c r="D122" s="230">
        <v>0.73526645000000002</v>
      </c>
      <c r="E122" s="34">
        <v>0.80955734999999995</v>
      </c>
      <c r="F122" s="34">
        <v>0.76547244000000003</v>
      </c>
      <c r="G122" s="34">
        <v>0.81595709999999999</v>
      </c>
      <c r="H122" s="34">
        <v>0.83394093999999996</v>
      </c>
      <c r="I122" s="34">
        <v>0.77487439000000002</v>
      </c>
      <c r="J122" s="139">
        <v>0.86719535000000003</v>
      </c>
      <c r="K122" s="139">
        <v>0.76770497999999998</v>
      </c>
      <c r="L122" s="139">
        <v>0.82047643000000003</v>
      </c>
      <c r="M122" s="117">
        <v>0.80368755000000003</v>
      </c>
      <c r="N122" s="72">
        <f>((D122*D15)+(E122*E15)+(F122*F15)+(G122*G15)+(H122*H15)+(I122*I15)+(J122*J15)+(K122*K15)+(L122*L15)+(M122*M15))/N15</f>
        <v>0.80381703288948969</v>
      </c>
      <c r="O122" s="73">
        <v>0.83799999999999997</v>
      </c>
    </row>
    <row r="123" spans="1:15" ht="27" customHeight="1" thickBot="1" x14ac:dyDescent="0.25">
      <c r="A123" s="359">
        <v>119</v>
      </c>
      <c r="B123" s="554"/>
      <c r="C123" s="398" t="s">
        <v>40</v>
      </c>
      <c r="D123" s="231">
        <v>0.63674529999999996</v>
      </c>
      <c r="E123" s="35">
        <v>0.6660566</v>
      </c>
      <c r="F123" s="35">
        <v>0.63081419999999999</v>
      </c>
      <c r="G123" s="35">
        <v>0.8247101</v>
      </c>
      <c r="H123" s="35">
        <v>0.66078440000000005</v>
      </c>
      <c r="I123" s="35">
        <v>0.69786490000000001</v>
      </c>
      <c r="J123" s="151">
        <v>0.74152249999999997</v>
      </c>
      <c r="K123" s="151">
        <v>0.72057839999999995</v>
      </c>
      <c r="L123" s="151">
        <v>0.68166070000000001</v>
      </c>
      <c r="M123" s="118">
        <v>0.64396019999999998</v>
      </c>
      <c r="N123" s="74">
        <f>((D123*D15)+(E123*E15)+(F123*F15)+(G123*G15)+(H123*H15)+(I123*I15)+(J123*J15)+(K123*K15)+(L123*L15)+(M123*M15))/N15</f>
        <v>0.72713910358947442</v>
      </c>
      <c r="O123" s="75">
        <v>0.74</v>
      </c>
    </row>
    <row r="124" spans="1:15" x14ac:dyDescent="0.2">
      <c r="A124" s="346">
        <v>120</v>
      </c>
      <c r="B124" s="552" t="s">
        <v>41</v>
      </c>
      <c r="C124" s="363" t="s">
        <v>42</v>
      </c>
      <c r="D124" s="112">
        <v>4</v>
      </c>
      <c r="E124" s="21">
        <v>31</v>
      </c>
      <c r="F124" s="21"/>
      <c r="G124" s="21">
        <v>11</v>
      </c>
      <c r="H124" s="21">
        <v>6</v>
      </c>
      <c r="I124" s="21">
        <v>7</v>
      </c>
      <c r="J124" s="79">
        <v>10</v>
      </c>
      <c r="K124" s="79">
        <v>11</v>
      </c>
      <c r="L124" s="79">
        <v>33</v>
      </c>
      <c r="M124" s="50">
        <v>26</v>
      </c>
      <c r="N124" s="364">
        <f>SUM(D124:M124)</f>
        <v>139</v>
      </c>
      <c r="O124" s="382">
        <v>347</v>
      </c>
    </row>
    <row r="125" spans="1:15" x14ac:dyDescent="0.2">
      <c r="A125" s="346">
        <v>121</v>
      </c>
      <c r="B125" s="553"/>
      <c r="C125" s="348" t="s">
        <v>43</v>
      </c>
      <c r="D125" s="232">
        <v>6</v>
      </c>
      <c r="E125" s="26"/>
      <c r="F125" s="26">
        <v>35</v>
      </c>
      <c r="G125" s="26"/>
      <c r="H125" s="26">
        <v>2</v>
      </c>
      <c r="I125" s="26">
        <v>1</v>
      </c>
      <c r="J125" s="84">
        <v>4</v>
      </c>
      <c r="K125" s="84">
        <v>9</v>
      </c>
      <c r="L125" s="84">
        <v>6</v>
      </c>
      <c r="M125" s="76">
        <v>10</v>
      </c>
      <c r="N125" s="267">
        <f>SUM(D125:M125)</f>
        <v>73</v>
      </c>
      <c r="O125" s="399">
        <v>361</v>
      </c>
    </row>
    <row r="126" spans="1:15" x14ac:dyDescent="0.2">
      <c r="A126" s="346">
        <v>122</v>
      </c>
      <c r="B126" s="553"/>
      <c r="C126" s="348" t="s">
        <v>44</v>
      </c>
      <c r="D126" s="232"/>
      <c r="E126" s="26"/>
      <c r="F126" s="26"/>
      <c r="G126" s="26"/>
      <c r="H126" s="26">
        <v>4</v>
      </c>
      <c r="I126" s="26"/>
      <c r="J126" s="84">
        <v>2</v>
      </c>
      <c r="K126" s="84">
        <v>2</v>
      </c>
      <c r="L126" s="84">
        <v>29</v>
      </c>
      <c r="M126" s="76"/>
      <c r="N126" s="267">
        <f t="shared" ref="N126:N129" si="0">SUM(D126:M126)</f>
        <v>37</v>
      </c>
      <c r="O126" s="399">
        <v>65</v>
      </c>
    </row>
    <row r="127" spans="1:15" x14ac:dyDescent="0.2">
      <c r="A127" s="346">
        <v>123</v>
      </c>
      <c r="B127" s="553"/>
      <c r="C127" s="348" t="s">
        <v>45</v>
      </c>
      <c r="D127" s="232"/>
      <c r="E127" s="26"/>
      <c r="F127" s="26"/>
      <c r="G127" s="26"/>
      <c r="H127" s="26">
        <v>1</v>
      </c>
      <c r="I127" s="26"/>
      <c r="J127" s="84"/>
      <c r="K127" s="84"/>
      <c r="L127" s="84"/>
      <c r="M127" s="76"/>
      <c r="N127" s="267">
        <f t="shared" si="0"/>
        <v>1</v>
      </c>
      <c r="O127" s="399">
        <v>6</v>
      </c>
    </row>
    <row r="128" spans="1:15" x14ac:dyDescent="0.2">
      <c r="A128" s="346">
        <v>124</v>
      </c>
      <c r="B128" s="553"/>
      <c r="C128" s="348" t="s">
        <v>46</v>
      </c>
      <c r="D128" s="232">
        <v>2</v>
      </c>
      <c r="E128" s="26"/>
      <c r="F128" s="26"/>
      <c r="G128" s="26"/>
      <c r="H128" s="26">
        <v>5</v>
      </c>
      <c r="I128" s="26">
        <v>1</v>
      </c>
      <c r="J128" s="84">
        <v>9</v>
      </c>
      <c r="K128" s="84">
        <v>27</v>
      </c>
      <c r="L128" s="84">
        <v>36</v>
      </c>
      <c r="M128" s="76"/>
      <c r="N128" s="267">
        <f t="shared" si="0"/>
        <v>80</v>
      </c>
      <c r="O128" s="399">
        <v>172</v>
      </c>
    </row>
    <row r="129" spans="1:15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/>
      <c r="H129" s="29"/>
      <c r="I129" s="29"/>
      <c r="J129" s="87"/>
      <c r="K129" s="87"/>
      <c r="L129" s="87"/>
      <c r="M129" s="104"/>
      <c r="N129" s="446">
        <f t="shared" si="0"/>
        <v>0</v>
      </c>
      <c r="O129" s="395">
        <v>0</v>
      </c>
    </row>
    <row r="130" spans="1:15" ht="12.75" thickBot="1" x14ac:dyDescent="0.25">
      <c r="A130" s="359">
        <v>126</v>
      </c>
      <c r="B130" s="554"/>
      <c r="C130" s="398" t="s">
        <v>48</v>
      </c>
      <c r="D130" s="233">
        <f>SUM(D124:D129)</f>
        <v>12</v>
      </c>
      <c r="E130" s="119">
        <f t="shared" ref="E130:M130" si="1">SUM(E124:E129)</f>
        <v>31</v>
      </c>
      <c r="F130" s="119">
        <f t="shared" si="1"/>
        <v>35</v>
      </c>
      <c r="G130" s="119">
        <f t="shared" si="1"/>
        <v>11</v>
      </c>
      <c r="H130" s="119">
        <f t="shared" si="1"/>
        <v>18</v>
      </c>
      <c r="I130" s="119">
        <f t="shared" si="1"/>
        <v>9</v>
      </c>
      <c r="J130" s="119">
        <f t="shared" si="1"/>
        <v>25</v>
      </c>
      <c r="K130" s="119">
        <f t="shared" si="1"/>
        <v>49</v>
      </c>
      <c r="L130" s="119">
        <f t="shared" si="1"/>
        <v>104</v>
      </c>
      <c r="M130" s="308">
        <f t="shared" si="1"/>
        <v>36</v>
      </c>
      <c r="N130" s="447">
        <f>SUM(D130:M130)</f>
        <v>330</v>
      </c>
      <c r="O130" s="400">
        <f>SUM(O124:O129)</f>
        <v>951</v>
      </c>
    </row>
    <row r="131" spans="1:15" x14ac:dyDescent="0.2">
      <c r="A131" s="346">
        <v>127</v>
      </c>
      <c r="B131" s="552" t="s">
        <v>49</v>
      </c>
      <c r="C131" s="363" t="s">
        <v>50</v>
      </c>
      <c r="D131" s="112">
        <v>38</v>
      </c>
      <c r="E131" s="21">
        <v>1279</v>
      </c>
      <c r="F131" s="21"/>
      <c r="G131" s="21">
        <v>1120</v>
      </c>
      <c r="H131" s="21">
        <v>109</v>
      </c>
      <c r="I131" s="21">
        <v>191</v>
      </c>
      <c r="J131" s="79">
        <v>184</v>
      </c>
      <c r="K131" s="79">
        <v>202</v>
      </c>
      <c r="L131" s="79">
        <v>849</v>
      </c>
      <c r="M131" s="50">
        <v>215</v>
      </c>
      <c r="N131" s="364">
        <f>SUM(D131:M131)</f>
        <v>4187</v>
      </c>
      <c r="O131" s="382">
        <v>14743</v>
      </c>
    </row>
    <row r="132" spans="1:15" x14ac:dyDescent="0.2">
      <c r="A132" s="346">
        <v>128</v>
      </c>
      <c r="B132" s="553"/>
      <c r="C132" s="348" t="s">
        <v>51</v>
      </c>
      <c r="D132" s="232">
        <v>60</v>
      </c>
      <c r="E132" s="26"/>
      <c r="F132" s="26">
        <v>330</v>
      </c>
      <c r="G132" s="26"/>
      <c r="H132" s="26">
        <v>65</v>
      </c>
      <c r="I132" s="26">
        <v>50</v>
      </c>
      <c r="J132" s="84">
        <v>72</v>
      </c>
      <c r="K132" s="84">
        <v>150</v>
      </c>
      <c r="L132" s="84">
        <v>66</v>
      </c>
      <c r="M132" s="76">
        <v>117</v>
      </c>
      <c r="N132" s="267">
        <f>SUM(D132:M132)</f>
        <v>910</v>
      </c>
      <c r="O132" s="399">
        <v>10877</v>
      </c>
    </row>
    <row r="133" spans="1:15" x14ac:dyDescent="0.2">
      <c r="A133" s="346">
        <v>129</v>
      </c>
      <c r="B133" s="553"/>
      <c r="C133" s="348" t="s">
        <v>52</v>
      </c>
      <c r="D133" s="232"/>
      <c r="E133" s="26"/>
      <c r="F133" s="26"/>
      <c r="G133" s="26"/>
      <c r="H133" s="26">
        <v>10</v>
      </c>
      <c r="I133" s="26"/>
      <c r="J133" s="84">
        <v>8</v>
      </c>
      <c r="K133" s="84">
        <v>10</v>
      </c>
      <c r="L133" s="84">
        <v>253</v>
      </c>
      <c r="M133" s="76"/>
      <c r="N133" s="267">
        <f t="shared" ref="N133:N136" si="2">SUM(D133:M133)</f>
        <v>281</v>
      </c>
      <c r="O133" s="399">
        <v>504</v>
      </c>
    </row>
    <row r="134" spans="1:15" x14ac:dyDescent="0.2">
      <c r="A134" s="346">
        <v>130</v>
      </c>
      <c r="B134" s="553"/>
      <c r="C134" s="348" t="s">
        <v>53</v>
      </c>
      <c r="D134" s="232"/>
      <c r="E134" s="26"/>
      <c r="F134" s="26"/>
      <c r="G134" s="26"/>
      <c r="H134" s="26">
        <v>18</v>
      </c>
      <c r="I134" s="26"/>
      <c r="J134" s="84"/>
      <c r="K134" s="84"/>
      <c r="L134" s="84"/>
      <c r="M134" s="76"/>
      <c r="N134" s="267">
        <f t="shared" si="2"/>
        <v>18</v>
      </c>
      <c r="O134" s="399">
        <v>197</v>
      </c>
    </row>
    <row r="135" spans="1:15" x14ac:dyDescent="0.2">
      <c r="A135" s="346">
        <v>131</v>
      </c>
      <c r="B135" s="553"/>
      <c r="C135" s="348" t="s">
        <v>54</v>
      </c>
      <c r="D135" s="232">
        <v>10</v>
      </c>
      <c r="E135" s="26"/>
      <c r="F135" s="26"/>
      <c r="G135" s="26"/>
      <c r="H135" s="26">
        <v>22</v>
      </c>
      <c r="I135" s="26">
        <v>7</v>
      </c>
      <c r="J135" s="84">
        <v>57</v>
      </c>
      <c r="K135" s="84">
        <v>517</v>
      </c>
      <c r="L135" s="84">
        <v>381</v>
      </c>
      <c r="M135" s="76"/>
      <c r="N135" s="267">
        <f t="shared" si="2"/>
        <v>994</v>
      </c>
      <c r="O135" s="399">
        <v>2327</v>
      </c>
    </row>
    <row r="136" spans="1:15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/>
      <c r="H136" s="29"/>
      <c r="I136" s="29"/>
      <c r="J136" s="87"/>
      <c r="K136" s="87"/>
      <c r="L136" s="87"/>
      <c r="M136" s="104"/>
      <c r="N136" s="446">
        <f t="shared" si="2"/>
        <v>0</v>
      </c>
      <c r="O136" s="395">
        <v>0</v>
      </c>
    </row>
    <row r="137" spans="1:15" ht="12.75" thickBot="1" x14ac:dyDescent="0.25">
      <c r="A137" s="359">
        <v>133</v>
      </c>
      <c r="B137" s="554"/>
      <c r="C137" s="398" t="s">
        <v>56</v>
      </c>
      <c r="D137" s="233">
        <f>SUM(D131:D136)</f>
        <v>108</v>
      </c>
      <c r="E137" s="119">
        <f t="shared" ref="E137:M137" si="3">SUM(E131:E136)</f>
        <v>1279</v>
      </c>
      <c r="F137" s="119">
        <f t="shared" si="3"/>
        <v>330</v>
      </c>
      <c r="G137" s="119">
        <f t="shared" si="3"/>
        <v>1120</v>
      </c>
      <c r="H137" s="119">
        <f t="shared" si="3"/>
        <v>224</v>
      </c>
      <c r="I137" s="119">
        <f t="shared" si="3"/>
        <v>248</v>
      </c>
      <c r="J137" s="119">
        <f t="shared" si="3"/>
        <v>321</v>
      </c>
      <c r="K137" s="119">
        <f t="shared" si="3"/>
        <v>879</v>
      </c>
      <c r="L137" s="119">
        <f t="shared" si="3"/>
        <v>1549</v>
      </c>
      <c r="M137" s="308">
        <f t="shared" si="3"/>
        <v>332</v>
      </c>
      <c r="N137" s="447">
        <f>SUM(D137:M137)</f>
        <v>6390</v>
      </c>
      <c r="O137" s="400">
        <f>SUM(O131:O136)</f>
        <v>28648</v>
      </c>
    </row>
    <row r="138" spans="1:15" x14ac:dyDescent="0.2">
      <c r="A138" s="346">
        <v>134</v>
      </c>
      <c r="B138" s="552" t="s">
        <v>57</v>
      </c>
      <c r="C138" s="363" t="s">
        <v>58</v>
      </c>
      <c r="D138" s="112"/>
      <c r="E138" s="21">
        <v>3</v>
      </c>
      <c r="F138" s="21"/>
      <c r="G138" s="21">
        <v>7</v>
      </c>
      <c r="H138" s="21"/>
      <c r="I138" s="21"/>
      <c r="J138" s="79"/>
      <c r="K138" s="79"/>
      <c r="L138" s="79">
        <v>1</v>
      </c>
      <c r="M138" s="50"/>
      <c r="N138" s="364">
        <f>SUM(D138:M138)</f>
        <v>11</v>
      </c>
      <c r="O138" s="382">
        <v>18</v>
      </c>
    </row>
    <row r="139" spans="1:15" x14ac:dyDescent="0.2">
      <c r="A139" s="346">
        <v>135</v>
      </c>
      <c r="B139" s="553"/>
      <c r="C139" s="348" t="s">
        <v>59</v>
      </c>
      <c r="D139" s="232">
        <v>1</v>
      </c>
      <c r="E139" s="26">
        <v>4</v>
      </c>
      <c r="F139" s="26"/>
      <c r="G139" s="26">
        <v>4</v>
      </c>
      <c r="H139" s="26">
        <v>3</v>
      </c>
      <c r="I139" s="26"/>
      <c r="J139" s="84">
        <v>1</v>
      </c>
      <c r="K139" s="84">
        <v>1</v>
      </c>
      <c r="L139" s="84">
        <v>7</v>
      </c>
      <c r="M139" s="76"/>
      <c r="N139" s="267">
        <f>SUM(D139:M139)</f>
        <v>21</v>
      </c>
      <c r="O139" s="399">
        <v>73</v>
      </c>
    </row>
    <row r="140" spans="1:15" x14ac:dyDescent="0.2">
      <c r="A140" s="346">
        <v>136</v>
      </c>
      <c r="B140" s="553"/>
      <c r="C140" s="348" t="s">
        <v>60</v>
      </c>
      <c r="D140" s="232">
        <v>1</v>
      </c>
      <c r="E140" s="26">
        <v>15</v>
      </c>
      <c r="F140" s="26"/>
      <c r="G140" s="26"/>
      <c r="H140" s="26">
        <v>3</v>
      </c>
      <c r="I140" s="26">
        <v>5</v>
      </c>
      <c r="J140" s="84">
        <v>9</v>
      </c>
      <c r="K140" s="84">
        <v>8</v>
      </c>
      <c r="L140" s="84">
        <v>14</v>
      </c>
      <c r="M140" s="76">
        <v>23</v>
      </c>
      <c r="N140" s="267">
        <f t="shared" ref="N140:N143" si="4">SUM(D140:M140)</f>
        <v>78</v>
      </c>
      <c r="O140" s="399">
        <v>139</v>
      </c>
    </row>
    <row r="141" spans="1:15" x14ac:dyDescent="0.2">
      <c r="A141" s="346">
        <v>137</v>
      </c>
      <c r="B141" s="553"/>
      <c r="C141" s="348" t="s">
        <v>61</v>
      </c>
      <c r="D141" s="232">
        <v>2</v>
      </c>
      <c r="E141" s="26">
        <v>9</v>
      </c>
      <c r="F141" s="26"/>
      <c r="G141" s="26"/>
      <c r="H141" s="26"/>
      <c r="I141" s="26">
        <v>2</v>
      </c>
      <c r="J141" s="84"/>
      <c r="K141" s="84">
        <v>2</v>
      </c>
      <c r="L141" s="84">
        <v>11</v>
      </c>
      <c r="M141" s="76">
        <v>2</v>
      </c>
      <c r="N141" s="267">
        <f t="shared" si="4"/>
        <v>28</v>
      </c>
      <c r="O141" s="399">
        <v>77</v>
      </c>
    </row>
    <row r="142" spans="1:15" x14ac:dyDescent="0.2">
      <c r="A142" s="346">
        <v>138</v>
      </c>
      <c r="B142" s="553"/>
      <c r="C142" s="348" t="s">
        <v>62</v>
      </c>
      <c r="D142" s="232"/>
      <c r="E142" s="26"/>
      <c r="F142" s="26"/>
      <c r="G142" s="26"/>
      <c r="H142" s="26"/>
      <c r="I142" s="26"/>
      <c r="J142" s="84"/>
      <c r="K142" s="84"/>
      <c r="L142" s="84"/>
      <c r="M142" s="76">
        <v>1</v>
      </c>
      <c r="N142" s="267">
        <f t="shared" si="4"/>
        <v>1</v>
      </c>
      <c r="O142" s="399">
        <v>40</v>
      </c>
    </row>
    <row r="143" spans="1:15" x14ac:dyDescent="0.2">
      <c r="A143" s="346">
        <v>139</v>
      </c>
      <c r="B143" s="553"/>
      <c r="C143" s="376" t="s">
        <v>63</v>
      </c>
      <c r="D143" s="103">
        <v>8</v>
      </c>
      <c r="E143" s="29"/>
      <c r="F143" s="29">
        <v>35</v>
      </c>
      <c r="G143" s="29"/>
      <c r="H143" s="29">
        <v>12</v>
      </c>
      <c r="I143" s="29">
        <v>2</v>
      </c>
      <c r="J143" s="87">
        <v>15</v>
      </c>
      <c r="K143" s="87">
        <v>38</v>
      </c>
      <c r="L143" s="87">
        <v>71</v>
      </c>
      <c r="M143" s="104">
        <v>10</v>
      </c>
      <c r="N143" s="446">
        <f t="shared" si="4"/>
        <v>191</v>
      </c>
      <c r="O143" s="395">
        <v>604</v>
      </c>
    </row>
    <row r="144" spans="1:15" ht="12.75" thickBot="1" x14ac:dyDescent="0.25">
      <c r="A144" s="359">
        <v>140</v>
      </c>
      <c r="B144" s="554"/>
      <c r="C144" s="398" t="s">
        <v>64</v>
      </c>
      <c r="D144" s="233">
        <f>SUM(D138:D143)</f>
        <v>12</v>
      </c>
      <c r="E144" s="119">
        <f t="shared" ref="E144:M144" si="5">SUM(E138:E143)</f>
        <v>31</v>
      </c>
      <c r="F144" s="119">
        <f t="shared" si="5"/>
        <v>35</v>
      </c>
      <c r="G144" s="119">
        <f t="shared" si="5"/>
        <v>11</v>
      </c>
      <c r="H144" s="119">
        <f t="shared" si="5"/>
        <v>18</v>
      </c>
      <c r="I144" s="119">
        <f t="shared" si="5"/>
        <v>9</v>
      </c>
      <c r="J144" s="119">
        <f t="shared" si="5"/>
        <v>25</v>
      </c>
      <c r="K144" s="119">
        <f t="shared" si="5"/>
        <v>49</v>
      </c>
      <c r="L144" s="119">
        <f t="shared" si="5"/>
        <v>104</v>
      </c>
      <c r="M144" s="119">
        <f t="shared" si="5"/>
        <v>36</v>
      </c>
      <c r="N144" s="447">
        <f>SUM(D144:M144)</f>
        <v>330</v>
      </c>
      <c r="O144" s="400">
        <f>SUM(O138:O143)</f>
        <v>951</v>
      </c>
    </row>
    <row r="145" spans="1:15" x14ac:dyDescent="0.2">
      <c r="A145" s="346">
        <v>141</v>
      </c>
      <c r="B145" s="552" t="s">
        <v>65</v>
      </c>
      <c r="C145" s="363" t="s">
        <v>58</v>
      </c>
      <c r="D145" s="112"/>
      <c r="E145" s="21">
        <v>294</v>
      </c>
      <c r="F145" s="21"/>
      <c r="G145" s="21">
        <v>760</v>
      </c>
      <c r="H145" s="21"/>
      <c r="I145" s="21"/>
      <c r="J145" s="79"/>
      <c r="K145" s="79"/>
      <c r="L145" s="79">
        <v>28</v>
      </c>
      <c r="M145" s="50"/>
      <c r="N145" s="364">
        <f>SUM(D145:M145)</f>
        <v>1082</v>
      </c>
      <c r="O145" s="382">
        <v>1342</v>
      </c>
    </row>
    <row r="146" spans="1:15" x14ac:dyDescent="0.2">
      <c r="A146" s="346">
        <v>142</v>
      </c>
      <c r="B146" s="553"/>
      <c r="C146" s="348" t="s">
        <v>59</v>
      </c>
      <c r="D146" s="232">
        <v>13</v>
      </c>
      <c r="E146" s="26">
        <v>98</v>
      </c>
      <c r="F146" s="26"/>
      <c r="G146" s="26">
        <v>360</v>
      </c>
      <c r="H146" s="26">
        <v>87</v>
      </c>
      <c r="I146" s="26"/>
      <c r="J146" s="84">
        <v>38</v>
      </c>
      <c r="K146" s="84">
        <v>11</v>
      </c>
      <c r="L146" s="84">
        <v>162</v>
      </c>
      <c r="M146" s="76"/>
      <c r="N146" s="267">
        <f>SUM(D146:M146)</f>
        <v>769</v>
      </c>
      <c r="O146" s="399">
        <v>5140</v>
      </c>
    </row>
    <row r="147" spans="1:15" x14ac:dyDescent="0.2">
      <c r="A147" s="346">
        <v>143</v>
      </c>
      <c r="B147" s="553"/>
      <c r="C147" s="348" t="s">
        <v>60</v>
      </c>
      <c r="D147" s="232">
        <v>13</v>
      </c>
      <c r="E147" s="26">
        <v>578</v>
      </c>
      <c r="F147" s="26"/>
      <c r="G147" s="26"/>
      <c r="H147" s="26">
        <v>22</v>
      </c>
      <c r="I147" s="26">
        <v>51</v>
      </c>
      <c r="J147" s="84">
        <v>146</v>
      </c>
      <c r="K147" s="84">
        <v>163</v>
      </c>
      <c r="L147" s="84">
        <v>489</v>
      </c>
      <c r="M147" s="76">
        <v>184</v>
      </c>
      <c r="N147" s="267">
        <f>SUM(D147:M147)</f>
        <v>1646</v>
      </c>
      <c r="O147" s="399">
        <v>5003</v>
      </c>
    </row>
    <row r="148" spans="1:15" x14ac:dyDescent="0.2">
      <c r="A148" s="346">
        <v>144</v>
      </c>
      <c r="B148" s="553"/>
      <c r="C148" s="348" t="s">
        <v>61</v>
      </c>
      <c r="D148" s="232">
        <v>12</v>
      </c>
      <c r="E148" s="26">
        <v>309</v>
      </c>
      <c r="F148" s="26"/>
      <c r="G148" s="26"/>
      <c r="H148" s="26"/>
      <c r="I148" s="26">
        <v>140</v>
      </c>
      <c r="J148" s="84"/>
      <c r="K148" s="84">
        <v>28</v>
      </c>
      <c r="L148" s="84">
        <v>170</v>
      </c>
      <c r="M148" s="76">
        <v>29</v>
      </c>
      <c r="N148" s="267">
        <f t="shared" ref="N148:N150" si="6">SUM(D148:M148)</f>
        <v>688</v>
      </c>
      <c r="O148" s="399">
        <v>2512</v>
      </c>
    </row>
    <row r="149" spans="1:15" x14ac:dyDescent="0.2">
      <c r="A149" s="346">
        <v>145</v>
      </c>
      <c r="B149" s="553"/>
      <c r="C149" s="348" t="s">
        <v>62</v>
      </c>
      <c r="D149" s="232"/>
      <c r="E149" s="26"/>
      <c r="F149" s="26"/>
      <c r="G149" s="26"/>
      <c r="H149" s="26"/>
      <c r="I149" s="26"/>
      <c r="J149" s="84"/>
      <c r="K149" s="84"/>
      <c r="L149" s="84"/>
      <c r="M149" s="76">
        <v>2</v>
      </c>
      <c r="N149" s="267">
        <f t="shared" si="6"/>
        <v>2</v>
      </c>
      <c r="O149" s="399">
        <v>746</v>
      </c>
    </row>
    <row r="150" spans="1:15" x14ac:dyDescent="0.2">
      <c r="A150" s="346">
        <v>146</v>
      </c>
      <c r="B150" s="553"/>
      <c r="C150" s="376" t="s">
        <v>63</v>
      </c>
      <c r="D150" s="103">
        <v>70</v>
      </c>
      <c r="E150" s="29"/>
      <c r="F150" s="29">
        <v>330</v>
      </c>
      <c r="G150" s="29"/>
      <c r="H150" s="29">
        <v>115</v>
      </c>
      <c r="I150" s="29">
        <v>57</v>
      </c>
      <c r="J150" s="87">
        <v>137</v>
      </c>
      <c r="K150" s="87">
        <v>677</v>
      </c>
      <c r="L150" s="87">
        <v>700</v>
      </c>
      <c r="M150" s="104">
        <v>117</v>
      </c>
      <c r="N150" s="446">
        <f t="shared" si="6"/>
        <v>2203</v>
      </c>
      <c r="O150" s="395">
        <v>13905</v>
      </c>
    </row>
    <row r="151" spans="1:15" ht="12.75" thickBot="1" x14ac:dyDescent="0.25">
      <c r="A151" s="359">
        <v>147</v>
      </c>
      <c r="B151" s="554"/>
      <c r="C151" s="398" t="s">
        <v>66</v>
      </c>
      <c r="D151" s="233">
        <f>SUM(D145:D150)</f>
        <v>108</v>
      </c>
      <c r="E151" s="119">
        <f t="shared" ref="E151:M151" si="7">SUM(E145:E150)</f>
        <v>1279</v>
      </c>
      <c r="F151" s="119">
        <f t="shared" si="7"/>
        <v>330</v>
      </c>
      <c r="G151" s="119">
        <f t="shared" si="7"/>
        <v>1120</v>
      </c>
      <c r="H151" s="119">
        <f t="shared" si="7"/>
        <v>224</v>
      </c>
      <c r="I151" s="119">
        <f t="shared" si="7"/>
        <v>248</v>
      </c>
      <c r="J151" s="119">
        <f t="shared" si="7"/>
        <v>321</v>
      </c>
      <c r="K151" s="119">
        <f t="shared" si="7"/>
        <v>879</v>
      </c>
      <c r="L151" s="119">
        <f t="shared" si="7"/>
        <v>1549</v>
      </c>
      <c r="M151" s="308">
        <f t="shared" si="7"/>
        <v>332</v>
      </c>
      <c r="N151" s="447">
        <f>SUM(D151:M151)</f>
        <v>6390</v>
      </c>
      <c r="O151" s="400">
        <f>SUM(O145:O150)</f>
        <v>28648</v>
      </c>
    </row>
    <row r="152" spans="1:15" ht="12.75" thickBot="1" x14ac:dyDescent="0.25">
      <c r="A152" s="402">
        <v>148</v>
      </c>
      <c r="B152" s="403"/>
      <c r="C152" s="358" t="s">
        <v>67</v>
      </c>
      <c r="D152" s="234">
        <v>43</v>
      </c>
      <c r="E152" s="121">
        <v>40</v>
      </c>
      <c r="F152" s="121">
        <v>37</v>
      </c>
      <c r="G152" s="121">
        <v>249</v>
      </c>
      <c r="H152" s="121">
        <v>35</v>
      </c>
      <c r="I152" s="121">
        <v>17</v>
      </c>
      <c r="J152" s="152">
        <v>28</v>
      </c>
      <c r="K152" s="152">
        <v>51</v>
      </c>
      <c r="L152" s="152">
        <v>0</v>
      </c>
      <c r="M152" s="122">
        <v>27</v>
      </c>
      <c r="N152" s="312">
        <f>SUM(D152:M152)</f>
        <v>527</v>
      </c>
      <c r="O152" s="485">
        <v>3173</v>
      </c>
    </row>
    <row r="153" spans="1:15" x14ac:dyDescent="0.2">
      <c r="A153" s="346">
        <v>149</v>
      </c>
      <c r="B153" s="347" t="s">
        <v>166</v>
      </c>
      <c r="C153" s="363" t="s">
        <v>68</v>
      </c>
      <c r="D153" s="112">
        <v>92</v>
      </c>
      <c r="E153" s="21">
        <v>111</v>
      </c>
      <c r="F153" s="21">
        <v>68</v>
      </c>
      <c r="G153" s="21">
        <v>820</v>
      </c>
      <c r="H153" s="21">
        <v>65</v>
      </c>
      <c r="I153" s="21">
        <v>134</v>
      </c>
      <c r="J153" s="79">
        <v>581</v>
      </c>
      <c r="K153" s="79">
        <v>644</v>
      </c>
      <c r="L153" s="79">
        <v>56</v>
      </c>
      <c r="M153" s="50">
        <v>85</v>
      </c>
      <c r="N153" s="381">
        <f>SUM(D153:M153)</f>
        <v>2656</v>
      </c>
      <c r="O153" s="382">
        <v>203783</v>
      </c>
    </row>
    <row r="154" spans="1:15" x14ac:dyDescent="0.2">
      <c r="A154" s="346">
        <v>150</v>
      </c>
      <c r="B154" s="347"/>
      <c r="C154" s="348" t="s">
        <v>69</v>
      </c>
      <c r="D154" s="232"/>
      <c r="E154" s="26"/>
      <c r="F154" s="26"/>
      <c r="G154" s="26">
        <v>77</v>
      </c>
      <c r="H154" s="26"/>
      <c r="I154" s="26">
        <v>15</v>
      </c>
      <c r="J154" s="84">
        <v>8</v>
      </c>
      <c r="K154" s="84">
        <v>35</v>
      </c>
      <c r="L154" s="84"/>
      <c r="M154" s="76"/>
      <c r="N154" s="276">
        <f>SUM(D154:M154)</f>
        <v>135</v>
      </c>
      <c r="O154" s="399">
        <v>5898</v>
      </c>
    </row>
    <row r="155" spans="1:15" x14ac:dyDescent="0.2">
      <c r="A155" s="346">
        <v>151</v>
      </c>
      <c r="B155" s="347"/>
      <c r="C155" s="348" t="s">
        <v>70</v>
      </c>
      <c r="D155" s="232">
        <v>18</v>
      </c>
      <c r="E155" s="26"/>
      <c r="F155" s="26"/>
      <c r="G155" s="26">
        <v>43</v>
      </c>
      <c r="H155" s="26">
        <v>19</v>
      </c>
      <c r="I155" s="26">
        <v>136</v>
      </c>
      <c r="J155" s="84">
        <v>493</v>
      </c>
      <c r="K155" s="84">
        <v>120</v>
      </c>
      <c r="L155" s="84">
        <v>64</v>
      </c>
      <c r="M155" s="76">
        <v>9</v>
      </c>
      <c r="N155" s="276">
        <f t="shared" ref="N155:N218" si="8">SUM(D155:M155)</f>
        <v>902</v>
      </c>
      <c r="O155" s="399">
        <v>88229</v>
      </c>
    </row>
    <row r="156" spans="1:15" x14ac:dyDescent="0.2">
      <c r="A156" s="346">
        <v>152</v>
      </c>
      <c r="B156" s="347"/>
      <c r="C156" s="348" t="s">
        <v>71</v>
      </c>
      <c r="D156" s="232"/>
      <c r="E156" s="26">
        <v>21</v>
      </c>
      <c r="F156" s="26">
        <v>12</v>
      </c>
      <c r="G156" s="26">
        <v>359</v>
      </c>
      <c r="H156" s="26"/>
      <c r="I156" s="26">
        <v>16</v>
      </c>
      <c r="J156" s="84">
        <v>190</v>
      </c>
      <c r="K156" s="84">
        <v>189</v>
      </c>
      <c r="L156" s="84"/>
      <c r="M156" s="76"/>
      <c r="N156" s="276">
        <f t="shared" si="8"/>
        <v>787</v>
      </c>
      <c r="O156" s="399">
        <v>41779</v>
      </c>
    </row>
    <row r="157" spans="1:15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>
        <v>3</v>
      </c>
      <c r="I157" s="26"/>
      <c r="J157" s="84">
        <v>57</v>
      </c>
      <c r="K157" s="84">
        <v>6</v>
      </c>
      <c r="L157" s="84"/>
      <c r="M157" s="76"/>
      <c r="N157" s="276">
        <f t="shared" si="8"/>
        <v>66</v>
      </c>
      <c r="O157" s="399">
        <v>2018</v>
      </c>
    </row>
    <row r="158" spans="1:15" x14ac:dyDescent="0.2">
      <c r="A158" s="346">
        <v>154</v>
      </c>
      <c r="B158" s="347"/>
      <c r="C158" s="348" t="s">
        <v>73</v>
      </c>
      <c r="D158" s="232">
        <v>5562</v>
      </c>
      <c r="E158" s="26">
        <v>20</v>
      </c>
      <c r="F158" s="26">
        <v>45</v>
      </c>
      <c r="G158" s="26">
        <v>614</v>
      </c>
      <c r="H158" s="26">
        <v>32</v>
      </c>
      <c r="I158" s="26">
        <v>177</v>
      </c>
      <c r="J158" s="84">
        <v>257</v>
      </c>
      <c r="K158" s="84">
        <v>239</v>
      </c>
      <c r="L158" s="84">
        <v>77</v>
      </c>
      <c r="M158" s="76">
        <v>1599</v>
      </c>
      <c r="N158" s="276">
        <f t="shared" si="8"/>
        <v>8622</v>
      </c>
      <c r="O158" s="399">
        <v>291151</v>
      </c>
    </row>
    <row r="159" spans="1:15" x14ac:dyDescent="0.2">
      <c r="A159" s="346">
        <v>155</v>
      </c>
      <c r="B159" s="347"/>
      <c r="C159" s="348" t="s">
        <v>74</v>
      </c>
      <c r="D159" s="232">
        <v>4</v>
      </c>
      <c r="E159" s="26"/>
      <c r="F159" s="26"/>
      <c r="G159" s="26"/>
      <c r="H159" s="26"/>
      <c r="I159" s="26"/>
      <c r="J159" s="84">
        <v>4</v>
      </c>
      <c r="K159" s="84"/>
      <c r="L159" s="84"/>
      <c r="M159" s="76"/>
      <c r="N159" s="276">
        <f t="shared" si="8"/>
        <v>8</v>
      </c>
      <c r="O159" s="399">
        <v>1764</v>
      </c>
    </row>
    <row r="160" spans="1:15" x14ac:dyDescent="0.2">
      <c r="A160" s="346">
        <v>156</v>
      </c>
      <c r="B160" s="347"/>
      <c r="C160" s="348" t="s">
        <v>75</v>
      </c>
      <c r="D160" s="232">
        <v>24</v>
      </c>
      <c r="E160" s="26"/>
      <c r="F160" s="26"/>
      <c r="G160" s="26">
        <v>28</v>
      </c>
      <c r="H160" s="26">
        <v>4</v>
      </c>
      <c r="I160" s="26">
        <v>9</v>
      </c>
      <c r="J160" s="84">
        <v>130</v>
      </c>
      <c r="K160" s="84">
        <v>40</v>
      </c>
      <c r="L160" s="84"/>
      <c r="M160" s="76">
        <v>18</v>
      </c>
      <c r="N160" s="276">
        <f t="shared" si="8"/>
        <v>253</v>
      </c>
      <c r="O160" s="399">
        <v>30012</v>
      </c>
    </row>
    <row r="161" spans="1:15" x14ac:dyDescent="0.2">
      <c r="A161" s="346">
        <v>157</v>
      </c>
      <c r="B161" s="347"/>
      <c r="C161" s="348" t="s">
        <v>76</v>
      </c>
      <c r="D161" s="232">
        <v>38</v>
      </c>
      <c r="E161" s="26">
        <v>7</v>
      </c>
      <c r="F161" s="26">
        <v>6</v>
      </c>
      <c r="G161" s="26">
        <v>994</v>
      </c>
      <c r="H161" s="26">
        <v>11288</v>
      </c>
      <c r="I161" s="26"/>
      <c r="J161" s="84"/>
      <c r="K161" s="84">
        <v>96</v>
      </c>
      <c r="L161" s="84">
        <v>1013</v>
      </c>
      <c r="M161" s="76">
        <v>68</v>
      </c>
      <c r="N161" s="276">
        <f t="shared" si="8"/>
        <v>13510</v>
      </c>
      <c r="O161" s="399">
        <v>300808</v>
      </c>
    </row>
    <row r="162" spans="1:15" x14ac:dyDescent="0.2">
      <c r="A162" s="346">
        <v>158</v>
      </c>
      <c r="B162" s="347"/>
      <c r="C162" s="348" t="s">
        <v>77</v>
      </c>
      <c r="D162" s="232">
        <v>20</v>
      </c>
      <c r="E162" s="26"/>
      <c r="F162" s="26"/>
      <c r="G162" s="26">
        <v>36</v>
      </c>
      <c r="H162" s="26">
        <v>6</v>
      </c>
      <c r="I162" s="26">
        <v>36</v>
      </c>
      <c r="J162" s="84">
        <v>29</v>
      </c>
      <c r="K162" s="84">
        <v>38</v>
      </c>
      <c r="L162" s="84"/>
      <c r="M162" s="76">
        <v>12</v>
      </c>
      <c r="N162" s="276">
        <f t="shared" si="8"/>
        <v>177</v>
      </c>
      <c r="O162" s="399">
        <v>39891</v>
      </c>
    </row>
    <row r="163" spans="1:15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26"/>
      <c r="J163" s="84">
        <v>30</v>
      </c>
      <c r="K163" s="84"/>
      <c r="L163" s="84"/>
      <c r="M163" s="76"/>
      <c r="N163" s="276">
        <f t="shared" si="8"/>
        <v>30</v>
      </c>
      <c r="O163" s="399">
        <v>707</v>
      </c>
    </row>
    <row r="164" spans="1:15" x14ac:dyDescent="0.2">
      <c r="A164" s="346">
        <v>160</v>
      </c>
      <c r="B164" s="347"/>
      <c r="C164" s="348" t="s">
        <v>79</v>
      </c>
      <c r="D164" s="232"/>
      <c r="E164" s="26"/>
      <c r="F164" s="26"/>
      <c r="G164" s="26"/>
      <c r="H164" s="26"/>
      <c r="I164" s="26"/>
      <c r="J164" s="84">
        <v>12</v>
      </c>
      <c r="K164" s="84"/>
      <c r="L164" s="84"/>
      <c r="M164" s="76"/>
      <c r="N164" s="276">
        <f t="shared" si="8"/>
        <v>12</v>
      </c>
      <c r="O164" s="399">
        <v>3229</v>
      </c>
    </row>
    <row r="165" spans="1:15" x14ac:dyDescent="0.2">
      <c r="A165" s="346">
        <v>161</v>
      </c>
      <c r="B165" s="347"/>
      <c r="C165" s="348" t="s">
        <v>80</v>
      </c>
      <c r="D165" s="232"/>
      <c r="E165" s="26"/>
      <c r="F165" s="26"/>
      <c r="G165" s="26">
        <v>212</v>
      </c>
      <c r="H165" s="26"/>
      <c r="I165" s="26"/>
      <c r="J165" s="84">
        <v>18</v>
      </c>
      <c r="K165" s="84">
        <v>66</v>
      </c>
      <c r="L165" s="84">
        <v>8</v>
      </c>
      <c r="M165" s="76">
        <v>16</v>
      </c>
      <c r="N165" s="276">
        <f t="shared" si="8"/>
        <v>320</v>
      </c>
      <c r="O165" s="399">
        <v>4303</v>
      </c>
    </row>
    <row r="166" spans="1:15" x14ac:dyDescent="0.2">
      <c r="A166" s="346">
        <v>162</v>
      </c>
      <c r="B166" s="347"/>
      <c r="C166" s="348" t="s">
        <v>81</v>
      </c>
      <c r="D166" s="232">
        <v>8</v>
      </c>
      <c r="E166" s="26">
        <v>24</v>
      </c>
      <c r="F166" s="26"/>
      <c r="G166" s="26"/>
      <c r="H166" s="26"/>
      <c r="I166" s="26"/>
      <c r="J166" s="84">
        <v>42</v>
      </c>
      <c r="K166" s="84">
        <v>12</v>
      </c>
      <c r="L166" s="84"/>
      <c r="M166" s="76"/>
      <c r="N166" s="276">
        <f t="shared" si="8"/>
        <v>86</v>
      </c>
      <c r="O166" s="399">
        <v>6412</v>
      </c>
    </row>
    <row r="167" spans="1:15" x14ac:dyDescent="0.2">
      <c r="A167" s="346">
        <v>163</v>
      </c>
      <c r="B167" s="347"/>
      <c r="C167" s="348" t="s">
        <v>82</v>
      </c>
      <c r="D167" s="232"/>
      <c r="E167" s="26"/>
      <c r="F167" s="26"/>
      <c r="G167" s="26"/>
      <c r="H167" s="26"/>
      <c r="I167" s="26">
        <v>10</v>
      </c>
      <c r="J167" s="84">
        <v>134</v>
      </c>
      <c r="K167" s="84">
        <v>48</v>
      </c>
      <c r="L167" s="84"/>
      <c r="M167" s="76">
        <v>24</v>
      </c>
      <c r="N167" s="276">
        <f t="shared" si="8"/>
        <v>216</v>
      </c>
      <c r="O167" s="399">
        <v>15674</v>
      </c>
    </row>
    <row r="168" spans="1:15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26"/>
      <c r="J168" s="84"/>
      <c r="K168" s="84"/>
      <c r="L168" s="84"/>
      <c r="M168" s="76">
        <v>20</v>
      </c>
      <c r="N168" s="276">
        <f t="shared" si="8"/>
        <v>20</v>
      </c>
      <c r="O168" s="399">
        <v>5396</v>
      </c>
    </row>
    <row r="169" spans="1:15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26"/>
      <c r="I169" s="26"/>
      <c r="J169" s="84"/>
      <c r="K169" s="84"/>
      <c r="L169" s="84"/>
      <c r="M169" s="76"/>
      <c r="N169" s="276">
        <f t="shared" si="8"/>
        <v>0</v>
      </c>
      <c r="O169" s="399">
        <v>299</v>
      </c>
    </row>
    <row r="170" spans="1:15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26"/>
      <c r="J170" s="84"/>
      <c r="K170" s="84"/>
      <c r="L170" s="84"/>
      <c r="M170" s="76"/>
      <c r="N170" s="276">
        <f t="shared" si="8"/>
        <v>0</v>
      </c>
      <c r="O170" s="399"/>
    </row>
    <row r="171" spans="1:15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26"/>
      <c r="J171" s="84"/>
      <c r="K171" s="84"/>
      <c r="L171" s="84"/>
      <c r="M171" s="76"/>
      <c r="N171" s="276">
        <f t="shared" si="8"/>
        <v>0</v>
      </c>
      <c r="O171" s="399">
        <v>336</v>
      </c>
    </row>
    <row r="172" spans="1:15" x14ac:dyDescent="0.2">
      <c r="A172" s="346">
        <v>168</v>
      </c>
      <c r="B172" s="347"/>
      <c r="C172" s="348" t="s">
        <v>87</v>
      </c>
      <c r="D172" s="232"/>
      <c r="E172" s="26"/>
      <c r="F172" s="26"/>
      <c r="G172" s="26">
        <v>93</v>
      </c>
      <c r="H172" s="26"/>
      <c r="I172" s="26"/>
      <c r="J172" s="84"/>
      <c r="K172" s="84">
        <v>56</v>
      </c>
      <c r="L172" s="84"/>
      <c r="M172" s="76"/>
      <c r="N172" s="276">
        <f t="shared" si="8"/>
        <v>149</v>
      </c>
      <c r="O172" s="399">
        <v>2858</v>
      </c>
    </row>
    <row r="173" spans="1:15" x14ac:dyDescent="0.2">
      <c r="A173" s="346">
        <v>169</v>
      </c>
      <c r="B173" s="347"/>
      <c r="C173" s="348" t="s">
        <v>88</v>
      </c>
      <c r="D173" s="232">
        <v>6</v>
      </c>
      <c r="E173" s="26"/>
      <c r="F173" s="26"/>
      <c r="G173" s="26"/>
      <c r="H173" s="26"/>
      <c r="I173" s="26"/>
      <c r="J173" s="84"/>
      <c r="K173" s="84"/>
      <c r="L173" s="84"/>
      <c r="M173" s="76"/>
      <c r="N173" s="276">
        <f t="shared" si="8"/>
        <v>6</v>
      </c>
      <c r="O173" s="399">
        <v>767</v>
      </c>
    </row>
    <row r="174" spans="1:15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26"/>
      <c r="J174" s="84"/>
      <c r="K174" s="84"/>
      <c r="L174" s="84"/>
      <c r="M174" s="76"/>
      <c r="N174" s="276">
        <f t="shared" si="8"/>
        <v>0</v>
      </c>
      <c r="O174" s="399">
        <v>203</v>
      </c>
    </row>
    <row r="175" spans="1:15" x14ac:dyDescent="0.2">
      <c r="A175" s="346">
        <v>171</v>
      </c>
      <c r="B175" s="347"/>
      <c r="C175" s="348" t="s">
        <v>90</v>
      </c>
      <c r="D175" s="232"/>
      <c r="E175" s="26"/>
      <c r="F175" s="26"/>
      <c r="G175" s="26">
        <v>14</v>
      </c>
      <c r="H175" s="26"/>
      <c r="I175" s="26">
        <v>2</v>
      </c>
      <c r="J175" s="84">
        <v>15</v>
      </c>
      <c r="K175" s="84"/>
      <c r="L175" s="84"/>
      <c r="M175" s="76"/>
      <c r="N175" s="276">
        <f t="shared" si="8"/>
        <v>31</v>
      </c>
      <c r="O175" s="399">
        <v>695</v>
      </c>
    </row>
    <row r="176" spans="1:15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26"/>
      <c r="J176" s="84"/>
      <c r="K176" s="84"/>
      <c r="L176" s="84"/>
      <c r="M176" s="76"/>
      <c r="N176" s="276">
        <f t="shared" si="8"/>
        <v>0</v>
      </c>
      <c r="O176" s="399"/>
    </row>
    <row r="177" spans="1:15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26"/>
      <c r="J177" s="84"/>
      <c r="K177" s="84"/>
      <c r="L177" s="84"/>
      <c r="M177" s="76"/>
      <c r="N177" s="276">
        <f t="shared" si="8"/>
        <v>0</v>
      </c>
      <c r="O177" s="399"/>
    </row>
    <row r="178" spans="1:15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26"/>
      <c r="J178" s="84"/>
      <c r="K178" s="84"/>
      <c r="L178" s="84"/>
      <c r="M178" s="76"/>
      <c r="N178" s="276">
        <f t="shared" si="8"/>
        <v>0</v>
      </c>
      <c r="O178" s="399"/>
    </row>
    <row r="179" spans="1:15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26"/>
      <c r="J179" s="84"/>
      <c r="K179" s="84"/>
      <c r="L179" s="84"/>
      <c r="M179" s="76"/>
      <c r="N179" s="276">
        <f t="shared" si="8"/>
        <v>0</v>
      </c>
      <c r="O179" s="399">
        <v>4</v>
      </c>
    </row>
    <row r="180" spans="1:15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26"/>
      <c r="J180" s="84">
        <v>9</v>
      </c>
      <c r="K180" s="84">
        <v>21</v>
      </c>
      <c r="L180" s="84"/>
      <c r="M180" s="76"/>
      <c r="N180" s="276">
        <f t="shared" si="8"/>
        <v>30</v>
      </c>
      <c r="O180" s="399">
        <v>3602</v>
      </c>
    </row>
    <row r="181" spans="1:15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26"/>
      <c r="J181" s="84"/>
      <c r="K181" s="84"/>
      <c r="L181" s="84"/>
      <c r="M181" s="76"/>
      <c r="N181" s="276">
        <f t="shared" si="8"/>
        <v>0</v>
      </c>
      <c r="O181" s="399">
        <v>392</v>
      </c>
    </row>
    <row r="182" spans="1:15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26"/>
      <c r="J182" s="84"/>
      <c r="K182" s="84"/>
      <c r="L182" s="84"/>
      <c r="M182" s="76"/>
      <c r="N182" s="276">
        <f t="shared" si="8"/>
        <v>0</v>
      </c>
      <c r="O182" s="399">
        <v>209</v>
      </c>
    </row>
    <row r="183" spans="1:15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26"/>
      <c r="J183" s="84"/>
      <c r="K183" s="84"/>
      <c r="L183" s="84"/>
      <c r="M183" s="76"/>
      <c r="N183" s="276">
        <f t="shared" si="8"/>
        <v>0</v>
      </c>
      <c r="O183" s="399">
        <v>15</v>
      </c>
    </row>
    <row r="184" spans="1:15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26"/>
      <c r="J184" s="84"/>
      <c r="K184" s="84"/>
      <c r="L184" s="84"/>
      <c r="M184" s="76"/>
      <c r="N184" s="276">
        <f t="shared" si="8"/>
        <v>0</v>
      </c>
      <c r="O184" s="399">
        <v>482</v>
      </c>
    </row>
    <row r="185" spans="1:15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26"/>
      <c r="J185" s="84"/>
      <c r="K185" s="84"/>
      <c r="L185" s="84"/>
      <c r="M185" s="76"/>
      <c r="N185" s="276">
        <f t="shared" si="8"/>
        <v>0</v>
      </c>
      <c r="O185" s="399">
        <v>1130</v>
      </c>
    </row>
    <row r="186" spans="1:15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26"/>
      <c r="J186" s="84"/>
      <c r="K186" s="84"/>
      <c r="L186" s="84"/>
      <c r="M186" s="76"/>
      <c r="N186" s="276">
        <f t="shared" si="8"/>
        <v>0</v>
      </c>
      <c r="O186" s="399">
        <v>221</v>
      </c>
    </row>
    <row r="187" spans="1:15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26"/>
      <c r="J187" s="84"/>
      <c r="K187" s="84"/>
      <c r="L187" s="84"/>
      <c r="M187" s="76"/>
      <c r="N187" s="276">
        <f t="shared" si="8"/>
        <v>0</v>
      </c>
      <c r="O187" s="399">
        <v>2105</v>
      </c>
    </row>
    <row r="188" spans="1:15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26"/>
      <c r="J188" s="84"/>
      <c r="K188" s="84"/>
      <c r="L188" s="84"/>
      <c r="M188" s="76"/>
      <c r="N188" s="276">
        <f t="shared" si="8"/>
        <v>0</v>
      </c>
      <c r="O188" s="399"/>
    </row>
    <row r="189" spans="1:15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26"/>
      <c r="J189" s="84"/>
      <c r="K189" s="84"/>
      <c r="L189" s="84"/>
      <c r="M189" s="76"/>
      <c r="N189" s="276">
        <f t="shared" si="8"/>
        <v>0</v>
      </c>
      <c r="O189" s="399">
        <v>236</v>
      </c>
    </row>
    <row r="190" spans="1:15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26"/>
      <c r="J190" s="84"/>
      <c r="K190" s="84"/>
      <c r="L190" s="84"/>
      <c r="M190" s="76"/>
      <c r="N190" s="276">
        <f t="shared" si="8"/>
        <v>0</v>
      </c>
      <c r="O190" s="399"/>
    </row>
    <row r="191" spans="1:15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26"/>
      <c r="J191" s="84"/>
      <c r="K191" s="84"/>
      <c r="L191" s="84"/>
      <c r="M191" s="76"/>
      <c r="N191" s="276">
        <f t="shared" si="8"/>
        <v>0</v>
      </c>
      <c r="O191" s="399"/>
    </row>
    <row r="192" spans="1:15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26"/>
      <c r="J192" s="84"/>
      <c r="K192" s="84"/>
      <c r="L192" s="84"/>
      <c r="M192" s="76"/>
      <c r="N192" s="276">
        <f t="shared" si="8"/>
        <v>0</v>
      </c>
      <c r="O192" s="399">
        <v>68</v>
      </c>
    </row>
    <row r="193" spans="1:15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26"/>
      <c r="J193" s="84"/>
      <c r="K193" s="84"/>
      <c r="L193" s="84"/>
      <c r="M193" s="76"/>
      <c r="N193" s="276">
        <f t="shared" si="8"/>
        <v>0</v>
      </c>
      <c r="O193" s="399"/>
    </row>
    <row r="194" spans="1:15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26"/>
      <c r="J194" s="84"/>
      <c r="K194" s="84"/>
      <c r="L194" s="84"/>
      <c r="M194" s="76"/>
      <c r="N194" s="276">
        <f t="shared" si="8"/>
        <v>0</v>
      </c>
      <c r="O194" s="399">
        <v>2867</v>
      </c>
    </row>
    <row r="195" spans="1:15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26"/>
      <c r="J195" s="84"/>
      <c r="K195" s="84"/>
      <c r="L195" s="84"/>
      <c r="M195" s="76"/>
      <c r="N195" s="276">
        <f t="shared" si="8"/>
        <v>0</v>
      </c>
      <c r="O195" s="399"/>
    </row>
    <row r="196" spans="1:15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26"/>
      <c r="J196" s="84"/>
      <c r="K196" s="84"/>
      <c r="L196" s="84"/>
      <c r="M196" s="76"/>
      <c r="N196" s="276">
        <f t="shared" si="8"/>
        <v>0</v>
      </c>
      <c r="O196" s="399"/>
    </row>
    <row r="197" spans="1:15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26"/>
      <c r="J197" s="84"/>
      <c r="K197" s="84"/>
      <c r="L197" s="84"/>
      <c r="M197" s="76"/>
      <c r="N197" s="276">
        <f t="shared" si="8"/>
        <v>0</v>
      </c>
      <c r="O197" s="399">
        <v>2813</v>
      </c>
    </row>
    <row r="198" spans="1:15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26"/>
      <c r="J198" s="84"/>
      <c r="K198" s="84"/>
      <c r="L198" s="84"/>
      <c r="M198" s="76"/>
      <c r="N198" s="276">
        <f t="shared" si="8"/>
        <v>0</v>
      </c>
      <c r="O198" s="399">
        <v>9</v>
      </c>
    </row>
    <row r="199" spans="1:15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26"/>
      <c r="J199" s="84"/>
      <c r="K199" s="84"/>
      <c r="L199" s="84"/>
      <c r="M199" s="76"/>
      <c r="N199" s="276">
        <f t="shared" si="8"/>
        <v>0</v>
      </c>
      <c r="O199" s="399">
        <v>9</v>
      </c>
    </row>
    <row r="200" spans="1:15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26"/>
      <c r="J200" s="84"/>
      <c r="K200" s="84"/>
      <c r="L200" s="84"/>
      <c r="M200" s="76"/>
      <c r="N200" s="276">
        <f t="shared" si="8"/>
        <v>0</v>
      </c>
      <c r="O200" s="399">
        <v>12</v>
      </c>
    </row>
    <row r="201" spans="1:15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26"/>
      <c r="J201" s="84"/>
      <c r="K201" s="84"/>
      <c r="L201" s="84"/>
      <c r="M201" s="76"/>
      <c r="N201" s="276">
        <f t="shared" si="8"/>
        <v>0</v>
      </c>
      <c r="O201" s="399"/>
    </row>
    <row r="202" spans="1:15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26"/>
      <c r="J202" s="84"/>
      <c r="K202" s="84"/>
      <c r="L202" s="84"/>
      <c r="M202" s="76"/>
      <c r="N202" s="276">
        <f t="shared" si="8"/>
        <v>0</v>
      </c>
      <c r="O202" s="399"/>
    </row>
    <row r="203" spans="1:15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26"/>
      <c r="J203" s="84"/>
      <c r="K203" s="84"/>
      <c r="L203" s="84"/>
      <c r="M203" s="76"/>
      <c r="N203" s="276">
        <f t="shared" si="8"/>
        <v>0</v>
      </c>
      <c r="O203" s="399">
        <v>95</v>
      </c>
    </row>
    <row r="204" spans="1:15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26"/>
      <c r="J204" s="84"/>
      <c r="K204" s="84"/>
      <c r="L204" s="84"/>
      <c r="M204" s="76"/>
      <c r="N204" s="276">
        <f t="shared" si="8"/>
        <v>0</v>
      </c>
      <c r="O204" s="399"/>
    </row>
    <row r="205" spans="1:15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26"/>
      <c r="J205" s="84"/>
      <c r="K205" s="84"/>
      <c r="L205" s="84"/>
      <c r="M205" s="76"/>
      <c r="N205" s="276">
        <f t="shared" si="8"/>
        <v>0</v>
      </c>
      <c r="O205" s="399"/>
    </row>
    <row r="206" spans="1:15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26"/>
      <c r="J206" s="84"/>
      <c r="K206" s="84"/>
      <c r="L206" s="84"/>
      <c r="M206" s="76"/>
      <c r="N206" s="276">
        <f t="shared" si="8"/>
        <v>0</v>
      </c>
      <c r="O206" s="399">
        <v>12</v>
      </c>
    </row>
    <row r="207" spans="1:15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26"/>
      <c r="J207" s="84"/>
      <c r="K207" s="84"/>
      <c r="L207" s="84"/>
      <c r="M207" s="76"/>
      <c r="N207" s="276">
        <f t="shared" si="8"/>
        <v>0</v>
      </c>
      <c r="O207" s="399"/>
    </row>
    <row r="208" spans="1:15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26"/>
      <c r="J208" s="84"/>
      <c r="K208" s="84"/>
      <c r="L208" s="84"/>
      <c r="M208" s="76"/>
      <c r="N208" s="276">
        <f t="shared" si="8"/>
        <v>0</v>
      </c>
      <c r="O208" s="399"/>
    </row>
    <row r="209" spans="1:15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26"/>
      <c r="J209" s="84"/>
      <c r="K209" s="84"/>
      <c r="L209" s="84"/>
      <c r="M209" s="76"/>
      <c r="N209" s="276">
        <f t="shared" si="8"/>
        <v>0</v>
      </c>
      <c r="O209" s="399"/>
    </row>
    <row r="210" spans="1:15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26"/>
      <c r="J210" s="84"/>
      <c r="K210" s="84"/>
      <c r="L210" s="84"/>
      <c r="M210" s="76"/>
      <c r="N210" s="276">
        <f t="shared" si="8"/>
        <v>0</v>
      </c>
      <c r="O210" s="399"/>
    </row>
    <row r="211" spans="1:15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26"/>
      <c r="J211" s="84"/>
      <c r="K211" s="84"/>
      <c r="L211" s="84"/>
      <c r="M211" s="76"/>
      <c r="N211" s="276">
        <f t="shared" si="8"/>
        <v>0</v>
      </c>
      <c r="O211" s="399"/>
    </row>
    <row r="212" spans="1:15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26"/>
      <c r="J212" s="84"/>
      <c r="K212" s="84"/>
      <c r="L212" s="84"/>
      <c r="M212" s="76"/>
      <c r="N212" s="276">
        <f t="shared" si="8"/>
        <v>0</v>
      </c>
      <c r="O212" s="399"/>
    </row>
    <row r="213" spans="1:15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26"/>
      <c r="J213" s="84"/>
      <c r="K213" s="84"/>
      <c r="L213" s="84"/>
      <c r="M213" s="76"/>
      <c r="N213" s="276">
        <f t="shared" si="8"/>
        <v>0</v>
      </c>
      <c r="O213" s="399"/>
    </row>
    <row r="214" spans="1:15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26"/>
      <c r="J214" s="84"/>
      <c r="K214" s="84"/>
      <c r="L214" s="84"/>
      <c r="M214" s="76"/>
      <c r="N214" s="276">
        <f t="shared" si="8"/>
        <v>0</v>
      </c>
      <c r="O214" s="399"/>
    </row>
    <row r="215" spans="1:15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26"/>
      <c r="J215" s="84"/>
      <c r="K215" s="84"/>
      <c r="L215" s="84"/>
      <c r="M215" s="76"/>
      <c r="N215" s="276">
        <f t="shared" si="8"/>
        <v>0</v>
      </c>
      <c r="O215" s="399"/>
    </row>
    <row r="216" spans="1:15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26"/>
      <c r="J216" s="84"/>
      <c r="K216" s="84"/>
      <c r="L216" s="84"/>
      <c r="M216" s="76"/>
      <c r="N216" s="276">
        <f t="shared" si="8"/>
        <v>0</v>
      </c>
      <c r="O216" s="399">
        <v>3</v>
      </c>
    </row>
    <row r="217" spans="1:15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26"/>
      <c r="J217" s="84"/>
      <c r="K217" s="84"/>
      <c r="L217" s="84"/>
      <c r="M217" s="76"/>
      <c r="N217" s="276">
        <f t="shared" si="8"/>
        <v>0</v>
      </c>
      <c r="O217" s="399"/>
    </row>
    <row r="218" spans="1:15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29"/>
      <c r="J218" s="87"/>
      <c r="K218" s="87"/>
      <c r="L218" s="87"/>
      <c r="M218" s="104"/>
      <c r="N218" s="405">
        <f t="shared" si="8"/>
        <v>0</v>
      </c>
      <c r="O218" s="395"/>
    </row>
    <row r="219" spans="1:15" ht="12.75" thickBot="1" x14ac:dyDescent="0.25">
      <c r="A219" s="359">
        <v>215</v>
      </c>
      <c r="B219" s="360"/>
      <c r="C219" s="398" t="s">
        <v>134</v>
      </c>
      <c r="D219" s="233">
        <f>SUM(D153:D218)</f>
        <v>5772</v>
      </c>
      <c r="E219" s="119">
        <f t="shared" ref="E219:M219" si="9">SUM(E153:E218)</f>
        <v>183</v>
      </c>
      <c r="F219" s="119">
        <f t="shared" si="9"/>
        <v>131</v>
      </c>
      <c r="G219" s="119">
        <f t="shared" si="9"/>
        <v>3290</v>
      </c>
      <c r="H219" s="119">
        <f t="shared" si="9"/>
        <v>11417</v>
      </c>
      <c r="I219" s="119">
        <f t="shared" si="9"/>
        <v>535</v>
      </c>
      <c r="J219" s="119">
        <f t="shared" si="9"/>
        <v>2009</v>
      </c>
      <c r="K219" s="119">
        <f t="shared" si="9"/>
        <v>1610</v>
      </c>
      <c r="L219" s="119">
        <f t="shared" si="9"/>
        <v>1218</v>
      </c>
      <c r="M219" s="119">
        <f t="shared" si="9"/>
        <v>1851</v>
      </c>
      <c r="N219" s="447">
        <f>SUM(D219:M219)</f>
        <v>28016</v>
      </c>
      <c r="O219" s="400">
        <f>SUM(O153:O218)</f>
        <v>1060496</v>
      </c>
    </row>
    <row r="220" spans="1:15" x14ac:dyDescent="0.2">
      <c r="A220" s="346">
        <v>216</v>
      </c>
      <c r="B220" s="552" t="s">
        <v>135</v>
      </c>
      <c r="C220" s="363" t="s">
        <v>136</v>
      </c>
      <c r="D220" s="235"/>
      <c r="E220" s="38" t="s">
        <v>155</v>
      </c>
      <c r="F220" s="38" t="s">
        <v>155</v>
      </c>
      <c r="G220" s="38" t="s">
        <v>155</v>
      </c>
      <c r="H220" s="38" t="s">
        <v>155</v>
      </c>
      <c r="I220" s="38" t="s">
        <v>155</v>
      </c>
      <c r="J220" s="142" t="s">
        <v>155</v>
      </c>
      <c r="K220" s="142" t="s">
        <v>155</v>
      </c>
      <c r="L220" s="142" t="s">
        <v>155</v>
      </c>
      <c r="M220" s="123" t="s">
        <v>155</v>
      </c>
      <c r="N220" s="406">
        <f>COUNTA(D220:M220)</f>
        <v>9</v>
      </c>
      <c r="O220" s="407"/>
    </row>
    <row r="221" spans="1:15" x14ac:dyDescent="0.2">
      <c r="A221" s="346">
        <v>217</v>
      </c>
      <c r="B221" s="553"/>
      <c r="C221" s="376" t="s">
        <v>137</v>
      </c>
      <c r="D221" s="236" t="s">
        <v>155</v>
      </c>
      <c r="E221" s="39" t="s">
        <v>632</v>
      </c>
      <c r="F221" s="39" t="s">
        <v>632</v>
      </c>
      <c r="G221" s="39"/>
      <c r="H221" s="39" t="s">
        <v>632</v>
      </c>
      <c r="I221" s="39"/>
      <c r="J221" s="143" t="s">
        <v>632</v>
      </c>
      <c r="K221" s="143" t="s">
        <v>632</v>
      </c>
      <c r="L221" s="143" t="s">
        <v>632</v>
      </c>
      <c r="M221" s="124" t="s">
        <v>632</v>
      </c>
      <c r="N221" s="279"/>
      <c r="O221" s="310"/>
    </row>
    <row r="222" spans="1:15" x14ac:dyDescent="0.2">
      <c r="A222" s="346">
        <v>218</v>
      </c>
      <c r="B222" s="553"/>
      <c r="C222" s="378" t="s">
        <v>138</v>
      </c>
      <c r="D222" s="40" t="s">
        <v>664</v>
      </c>
      <c r="E222" s="40" t="s">
        <v>221</v>
      </c>
      <c r="F222" s="40" t="s">
        <v>221</v>
      </c>
      <c r="G222" s="40" t="s">
        <v>221</v>
      </c>
      <c r="H222" s="40" t="s">
        <v>221</v>
      </c>
      <c r="I222" s="40" t="s">
        <v>221</v>
      </c>
      <c r="J222" s="40" t="s">
        <v>221</v>
      </c>
      <c r="K222" s="40" t="s">
        <v>221</v>
      </c>
      <c r="L222" s="40" t="s">
        <v>221</v>
      </c>
      <c r="M222" s="125" t="s">
        <v>221</v>
      </c>
      <c r="N222" s="280"/>
      <c r="O222" s="309"/>
    </row>
    <row r="223" spans="1:15" ht="12.75" thickBot="1" x14ac:dyDescent="0.25">
      <c r="A223" s="346">
        <v>219</v>
      </c>
      <c r="B223" s="554"/>
      <c r="C223" s="363" t="s">
        <v>139</v>
      </c>
      <c r="D223" s="238" t="s">
        <v>159</v>
      </c>
      <c r="E223" s="41" t="s">
        <v>159</v>
      </c>
      <c r="F223" s="41" t="s">
        <v>348</v>
      </c>
      <c r="G223" s="41" t="s">
        <v>158</v>
      </c>
      <c r="H223" s="41" t="s">
        <v>201</v>
      </c>
      <c r="I223" s="41" t="s">
        <v>159</v>
      </c>
      <c r="J223" s="145" t="s">
        <v>159</v>
      </c>
      <c r="K223" s="145" t="s">
        <v>229</v>
      </c>
      <c r="L223" s="145" t="s">
        <v>323</v>
      </c>
      <c r="M223" s="126" t="s">
        <v>159</v>
      </c>
      <c r="N223" s="456"/>
      <c r="O223" s="410"/>
    </row>
    <row r="224" spans="1:15" ht="12.75" thickBot="1" x14ac:dyDescent="0.25">
      <c r="A224" s="402">
        <v>220</v>
      </c>
      <c r="B224" s="403"/>
      <c r="C224" s="411" t="s">
        <v>140</v>
      </c>
      <c r="D224" s="239"/>
      <c r="E224" s="36"/>
      <c r="F224" s="36">
        <v>1</v>
      </c>
      <c r="G224" s="36"/>
      <c r="H224" s="36"/>
      <c r="I224" s="36"/>
      <c r="J224" s="141">
        <v>1</v>
      </c>
      <c r="K224" s="141"/>
      <c r="L224" s="141"/>
      <c r="M224" s="77"/>
      <c r="N224" s="282">
        <f>SUM(D224:M224)</f>
        <v>2</v>
      </c>
      <c r="O224" s="412"/>
    </row>
    <row r="225" spans="1:15" x14ac:dyDescent="0.2">
      <c r="A225" s="346">
        <v>221</v>
      </c>
      <c r="B225" s="552" t="s">
        <v>141</v>
      </c>
      <c r="C225" s="370" t="s">
        <v>142</v>
      </c>
      <c r="D225" s="240"/>
      <c r="E225" s="43"/>
      <c r="F225" s="43"/>
      <c r="G225" s="43"/>
      <c r="H225" s="43"/>
      <c r="I225" s="43"/>
      <c r="J225" s="146"/>
      <c r="K225" s="146"/>
      <c r="L225" s="146"/>
      <c r="M225" s="127"/>
      <c r="N225" s="283">
        <f>SUM(D225:M225)</f>
        <v>0</v>
      </c>
      <c r="O225" s="413"/>
    </row>
    <row r="226" spans="1:15" ht="12.75" thickBot="1" x14ac:dyDescent="0.25">
      <c r="A226" s="346">
        <v>222</v>
      </c>
      <c r="B226" s="554"/>
      <c r="C226" s="363" t="s">
        <v>143</v>
      </c>
      <c r="D226" s="235"/>
      <c r="E226" s="38"/>
      <c r="F226" s="38">
        <v>2</v>
      </c>
      <c r="G226" s="38">
        <v>1</v>
      </c>
      <c r="H226" s="38">
        <v>1</v>
      </c>
      <c r="I226" s="38">
        <v>1</v>
      </c>
      <c r="J226" s="142">
        <v>2</v>
      </c>
      <c r="K226" s="142">
        <v>1</v>
      </c>
      <c r="L226" s="142">
        <v>2</v>
      </c>
      <c r="M226" s="123"/>
      <c r="N226" s="406">
        <f>SUM(D226:M226)</f>
        <v>10</v>
      </c>
      <c r="O226" s="407"/>
    </row>
    <row r="227" spans="1:15" ht="12.75" thickBot="1" x14ac:dyDescent="0.25">
      <c r="A227" s="402">
        <v>223</v>
      </c>
      <c r="B227" s="403"/>
      <c r="C227" s="411" t="s">
        <v>659</v>
      </c>
      <c r="D227" s="239"/>
      <c r="E227" s="36"/>
      <c r="F227" s="36"/>
      <c r="G227" s="36"/>
      <c r="H227" s="36"/>
      <c r="I227" s="36"/>
      <c r="J227" s="141"/>
      <c r="K227" s="141"/>
      <c r="L227" s="141">
        <v>1</v>
      </c>
      <c r="M227" s="77"/>
      <c r="N227" s="282">
        <f>SUM(D227:M227)</f>
        <v>1</v>
      </c>
      <c r="O227" s="412"/>
    </row>
    <row r="228" spans="1:15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163">
        <v>1</v>
      </c>
      <c r="K228" s="164">
        <v>1</v>
      </c>
      <c r="L228" s="163">
        <v>1</v>
      </c>
      <c r="M228" s="163">
        <v>1</v>
      </c>
      <c r="N228" s="451">
        <v>1</v>
      </c>
      <c r="O228" s="457">
        <v>0.99</v>
      </c>
    </row>
    <row r="229" spans="1:15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1</v>
      </c>
      <c r="H229" s="153">
        <v>1</v>
      </c>
      <c r="I229" s="153">
        <v>1</v>
      </c>
      <c r="J229" s="165">
        <v>1</v>
      </c>
      <c r="K229" s="166">
        <v>1</v>
      </c>
      <c r="L229" s="165">
        <v>1</v>
      </c>
      <c r="M229" s="165">
        <v>1</v>
      </c>
      <c r="N229" s="458">
        <v>1</v>
      </c>
      <c r="O229" s="459">
        <v>0.98</v>
      </c>
    </row>
    <row r="230" spans="1:15" ht="12.75" thickBot="1" x14ac:dyDescent="0.25">
      <c r="A230" s="359">
        <v>226</v>
      </c>
      <c r="B230" s="561"/>
      <c r="C230" s="388" t="s">
        <v>635</v>
      </c>
      <c r="D230" s="270">
        <v>1</v>
      </c>
      <c r="E230" s="154">
        <v>1</v>
      </c>
      <c r="F230" s="154">
        <v>1</v>
      </c>
      <c r="G230" s="154">
        <v>1</v>
      </c>
      <c r="H230" s="154">
        <v>1</v>
      </c>
      <c r="I230" s="154">
        <v>0</v>
      </c>
      <c r="J230" s="167">
        <v>0</v>
      </c>
      <c r="K230" s="168">
        <v>0</v>
      </c>
      <c r="L230" s="167">
        <v>0</v>
      </c>
      <c r="M230" s="167">
        <v>0</v>
      </c>
      <c r="N230" s="460">
        <v>0.5</v>
      </c>
      <c r="O230" s="461">
        <v>0.45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5" tint="-0.249977111117893"/>
  </sheetPr>
  <dimension ref="A2:M230"/>
  <sheetViews>
    <sheetView zoomScale="90" zoomScaleNormal="90" workbookViewId="0">
      <pane ySplit="13" topLeftCell="A14" activePane="bottomLeft" state="frozen"/>
      <selection pane="bottomLef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8" width="20.140625" style="78" customWidth="1"/>
    <col min="9" max="9" width="20.140625" style="78" bestFit="1" customWidth="1"/>
    <col min="10" max="10" width="20.140625" style="78" customWidth="1"/>
    <col min="11" max="11" width="20.140625" style="78" bestFit="1" customWidth="1"/>
    <col min="12" max="13" width="16.28515625" style="78" customWidth="1"/>
    <col min="14" max="16384" width="11.42578125" style="78"/>
  </cols>
  <sheetData>
    <row r="2" spans="1:13" ht="12.75" x14ac:dyDescent="0.2">
      <c r="A2" s="331" t="s">
        <v>615</v>
      </c>
    </row>
    <row r="3" spans="1:13" ht="12.75" thickBot="1" x14ac:dyDescent="0.25"/>
    <row r="4" spans="1:13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4"/>
      <c r="G4" s="334"/>
      <c r="H4" s="334"/>
      <c r="I4" s="334"/>
      <c r="J4" s="334"/>
      <c r="K4" s="335"/>
      <c r="L4" s="312" t="s">
        <v>167</v>
      </c>
      <c r="M4" s="404" t="s">
        <v>529</v>
      </c>
    </row>
    <row r="5" spans="1:13" x14ac:dyDescent="0.2">
      <c r="A5" s="338">
        <v>1</v>
      </c>
      <c r="B5" s="339"/>
      <c r="C5" s="340" t="s">
        <v>0</v>
      </c>
      <c r="D5" s="342">
        <v>55</v>
      </c>
      <c r="E5" s="342">
        <v>56</v>
      </c>
      <c r="F5" s="342">
        <v>57</v>
      </c>
      <c r="G5" s="342">
        <v>58</v>
      </c>
      <c r="H5" s="342">
        <v>59</v>
      </c>
      <c r="I5" s="342">
        <v>60</v>
      </c>
      <c r="J5" s="423">
        <v>61</v>
      </c>
      <c r="K5" s="343">
        <v>62</v>
      </c>
      <c r="L5" s="344"/>
      <c r="M5" s="345"/>
    </row>
    <row r="6" spans="1:13" x14ac:dyDescent="0.2">
      <c r="A6" s="346">
        <v>2</v>
      </c>
      <c r="B6" s="347"/>
      <c r="C6" s="348" t="s">
        <v>1</v>
      </c>
      <c r="D6" s="350" t="s">
        <v>145</v>
      </c>
      <c r="E6" s="350" t="s">
        <v>145</v>
      </c>
      <c r="F6" s="350" t="s">
        <v>145</v>
      </c>
      <c r="G6" s="350" t="s">
        <v>145</v>
      </c>
      <c r="H6" s="350" t="s">
        <v>145</v>
      </c>
      <c r="I6" s="350" t="s">
        <v>145</v>
      </c>
      <c r="J6" s="424" t="s">
        <v>145</v>
      </c>
      <c r="K6" s="351" t="s">
        <v>145</v>
      </c>
      <c r="L6" s="135"/>
      <c r="M6" s="352"/>
    </row>
    <row r="7" spans="1:13" x14ac:dyDescent="0.2">
      <c r="A7" s="346">
        <v>3</v>
      </c>
      <c r="B7" s="347"/>
      <c r="C7" s="348" t="s">
        <v>2</v>
      </c>
      <c r="D7" s="350" t="s">
        <v>146</v>
      </c>
      <c r="E7" s="350" t="s">
        <v>146</v>
      </c>
      <c r="F7" s="350" t="s">
        <v>146</v>
      </c>
      <c r="G7" s="350" t="s">
        <v>146</v>
      </c>
      <c r="H7" s="350" t="s">
        <v>146</v>
      </c>
      <c r="I7" s="350" t="s">
        <v>146</v>
      </c>
      <c r="J7" s="424" t="s">
        <v>146</v>
      </c>
      <c r="K7" s="351" t="s">
        <v>146</v>
      </c>
      <c r="L7" s="135"/>
      <c r="M7" s="352"/>
    </row>
    <row r="8" spans="1:13" x14ac:dyDescent="0.2">
      <c r="A8" s="346">
        <v>4</v>
      </c>
      <c r="B8" s="347"/>
      <c r="C8" s="348" t="s">
        <v>3</v>
      </c>
      <c r="D8" s="350" t="s">
        <v>349</v>
      </c>
      <c r="E8" s="350" t="s">
        <v>349</v>
      </c>
      <c r="F8" s="350" t="s">
        <v>349</v>
      </c>
      <c r="G8" s="350" t="s">
        <v>349</v>
      </c>
      <c r="H8" s="350" t="s">
        <v>349</v>
      </c>
      <c r="I8" s="350" t="s">
        <v>349</v>
      </c>
      <c r="J8" s="424" t="s">
        <v>349</v>
      </c>
      <c r="K8" s="351" t="s">
        <v>349</v>
      </c>
      <c r="L8" s="135"/>
      <c r="M8" s="352"/>
    </row>
    <row r="9" spans="1:13" x14ac:dyDescent="0.2">
      <c r="A9" s="346">
        <v>5</v>
      </c>
      <c r="B9" s="347"/>
      <c r="C9" s="348" t="s">
        <v>4</v>
      </c>
      <c r="D9" s="350" t="s">
        <v>350</v>
      </c>
      <c r="E9" s="350" t="s">
        <v>350</v>
      </c>
      <c r="F9" s="350" t="s">
        <v>350</v>
      </c>
      <c r="G9" s="350" t="s">
        <v>350</v>
      </c>
      <c r="H9" s="350" t="s">
        <v>350</v>
      </c>
      <c r="I9" s="350" t="s">
        <v>350</v>
      </c>
      <c r="J9" s="424" t="s">
        <v>350</v>
      </c>
      <c r="K9" s="351" t="s">
        <v>350</v>
      </c>
      <c r="L9" s="135"/>
      <c r="M9" s="352"/>
    </row>
    <row r="10" spans="1:13" x14ac:dyDescent="0.2">
      <c r="A10" s="346">
        <v>6</v>
      </c>
      <c r="B10" s="347" t="s">
        <v>5</v>
      </c>
      <c r="C10" s="348" t="s">
        <v>6</v>
      </c>
      <c r="D10" s="350"/>
      <c r="E10" s="350"/>
      <c r="F10" s="350"/>
      <c r="G10" s="350"/>
      <c r="H10" s="350"/>
      <c r="I10" s="350"/>
      <c r="J10" s="424"/>
      <c r="K10" s="351"/>
      <c r="L10" s="135"/>
      <c r="M10" s="352"/>
    </row>
    <row r="11" spans="1:13" x14ac:dyDescent="0.2">
      <c r="A11" s="346">
        <v>7</v>
      </c>
      <c r="B11" s="347"/>
      <c r="C11" s="348" t="s">
        <v>7</v>
      </c>
      <c r="D11" s="350"/>
      <c r="E11" s="350"/>
      <c r="F11" s="350"/>
      <c r="G11" s="350"/>
      <c r="H11" s="350"/>
      <c r="I11" s="350"/>
      <c r="J11" s="424"/>
      <c r="K11" s="351"/>
      <c r="L11" s="135"/>
      <c r="M11" s="352"/>
    </row>
    <row r="12" spans="1:13" ht="12.75" thickBot="1" x14ac:dyDescent="0.25">
      <c r="A12" s="346">
        <v>8</v>
      </c>
      <c r="B12" s="347"/>
      <c r="C12" s="353" t="s">
        <v>8</v>
      </c>
      <c r="D12" s="355" t="s">
        <v>351</v>
      </c>
      <c r="E12" s="355" t="s">
        <v>352</v>
      </c>
      <c r="F12" s="355" t="s">
        <v>353</v>
      </c>
      <c r="G12" s="355" t="s">
        <v>354</v>
      </c>
      <c r="H12" s="355" t="s">
        <v>355</v>
      </c>
      <c r="I12" s="355" t="s">
        <v>356</v>
      </c>
      <c r="J12" s="425" t="s">
        <v>357</v>
      </c>
      <c r="K12" s="356" t="s">
        <v>358</v>
      </c>
      <c r="L12" s="135"/>
      <c r="M12" s="352"/>
    </row>
    <row r="13" spans="1:13" ht="12.75" thickBot="1" x14ac:dyDescent="0.25">
      <c r="A13" s="346">
        <v>9</v>
      </c>
      <c r="B13" s="347"/>
      <c r="C13" s="358" t="s">
        <v>194</v>
      </c>
      <c r="D13" s="121" t="s">
        <v>359</v>
      </c>
      <c r="E13" s="121" t="s">
        <v>360</v>
      </c>
      <c r="F13" s="121" t="s">
        <v>361</v>
      </c>
      <c r="G13" s="121" t="s">
        <v>362</v>
      </c>
      <c r="H13" s="121" t="s">
        <v>363</v>
      </c>
      <c r="I13" s="121" t="s">
        <v>364</v>
      </c>
      <c r="J13" s="152" t="s">
        <v>365</v>
      </c>
      <c r="K13" s="122" t="s">
        <v>366</v>
      </c>
      <c r="L13" s="135"/>
      <c r="M13" s="352"/>
    </row>
    <row r="14" spans="1:13" ht="12.75" thickBot="1" x14ac:dyDescent="0.25">
      <c r="A14" s="359">
        <v>10</v>
      </c>
      <c r="B14" s="360"/>
      <c r="C14" s="361" t="s">
        <v>9</v>
      </c>
      <c r="D14" s="37"/>
      <c r="E14" s="37"/>
      <c r="F14" s="37"/>
      <c r="G14" s="37"/>
      <c r="H14" s="37"/>
      <c r="I14" s="37"/>
      <c r="J14" s="443"/>
      <c r="K14" s="95"/>
      <c r="L14" s="359"/>
      <c r="M14" s="362"/>
    </row>
    <row r="15" spans="1:13" x14ac:dyDescent="0.2">
      <c r="A15" s="346">
        <v>11</v>
      </c>
      <c r="B15" s="552" t="s">
        <v>13</v>
      </c>
      <c r="C15" s="363" t="s">
        <v>165</v>
      </c>
      <c r="D15" s="21">
        <v>13013</v>
      </c>
      <c r="E15" s="21">
        <v>24732</v>
      </c>
      <c r="F15" s="21">
        <v>38482</v>
      </c>
      <c r="G15" s="21">
        <v>91308</v>
      </c>
      <c r="H15" s="21">
        <v>44388</v>
      </c>
      <c r="I15" s="21">
        <v>81447</v>
      </c>
      <c r="J15" s="79">
        <v>34700</v>
      </c>
      <c r="K15" s="50">
        <v>14204</v>
      </c>
      <c r="L15" s="381">
        <f>SUM(D15:K15)</f>
        <v>342274</v>
      </c>
      <c r="M15" s="382">
        <v>4430692</v>
      </c>
    </row>
    <row r="16" spans="1:13" x14ac:dyDescent="0.2">
      <c r="A16" s="346">
        <v>12</v>
      </c>
      <c r="B16" s="553"/>
      <c r="C16" s="365" t="s">
        <v>164</v>
      </c>
      <c r="D16" s="22">
        <v>10172</v>
      </c>
      <c r="E16" s="22">
        <v>26180</v>
      </c>
      <c r="F16" s="22">
        <v>33079</v>
      </c>
      <c r="G16" s="22">
        <v>86166</v>
      </c>
      <c r="H16" s="22">
        <v>48199</v>
      </c>
      <c r="I16" s="22">
        <v>81499</v>
      </c>
      <c r="J16" s="80">
        <v>29458</v>
      </c>
      <c r="K16" s="98">
        <v>14875</v>
      </c>
      <c r="L16" s="367">
        <f>SUM(D16:K16)</f>
        <v>329628</v>
      </c>
      <c r="M16" s="444">
        <v>4605970</v>
      </c>
    </row>
    <row r="17" spans="1:13" ht="12.75" thickBot="1" x14ac:dyDescent="0.25">
      <c r="A17" s="359">
        <v>13</v>
      </c>
      <c r="B17" s="554"/>
      <c r="C17" s="361" t="s">
        <v>10</v>
      </c>
      <c r="D17" s="23">
        <v>-0.21832014139706446</v>
      </c>
      <c r="E17" s="23">
        <v>5.8547630600032319E-2</v>
      </c>
      <c r="F17" s="23">
        <v>-0.14040330544150514</v>
      </c>
      <c r="G17" s="23">
        <v>-5.6314890261532358E-2</v>
      </c>
      <c r="H17" s="23">
        <v>8.5856537803009836E-2</v>
      </c>
      <c r="I17" s="23">
        <v>6.3845199945977704E-4</v>
      </c>
      <c r="J17" s="81">
        <v>-0.15106628242074926</v>
      </c>
      <c r="K17" s="159">
        <v>4.7240214024218519E-2</v>
      </c>
      <c r="L17" s="161">
        <f>(L16/L15)-1</f>
        <v>-3.6947007368365647E-2</v>
      </c>
      <c r="M17" s="210">
        <f>(M16/M15)-1</f>
        <v>3.9559960385420645E-2</v>
      </c>
    </row>
    <row r="18" spans="1:13" ht="14.25" x14ac:dyDescent="0.2">
      <c r="A18" s="369">
        <v>14</v>
      </c>
      <c r="B18" s="552" t="s">
        <v>168</v>
      </c>
      <c r="C18" s="370" t="s">
        <v>530</v>
      </c>
      <c r="D18" s="24">
        <v>77</v>
      </c>
      <c r="E18" s="24">
        <v>254</v>
      </c>
      <c r="F18" s="24">
        <v>243</v>
      </c>
      <c r="G18" s="24">
        <v>439</v>
      </c>
      <c r="H18" s="24">
        <v>488</v>
      </c>
      <c r="I18" s="24">
        <v>787</v>
      </c>
      <c r="J18" s="82">
        <v>191</v>
      </c>
      <c r="K18" s="160">
        <v>168</v>
      </c>
      <c r="L18" s="428">
        <f>SUM(D18:K18)</f>
        <v>2647</v>
      </c>
      <c r="M18" s="371">
        <v>59864</v>
      </c>
    </row>
    <row r="19" spans="1:13" ht="12.75" thickBot="1" x14ac:dyDescent="0.25">
      <c r="A19" s="359">
        <v>15</v>
      </c>
      <c r="B19" s="557"/>
      <c r="C19" s="361" t="s">
        <v>11</v>
      </c>
      <c r="D19" s="25"/>
      <c r="E19" s="25"/>
      <c r="F19" s="25"/>
      <c r="G19" s="25"/>
      <c r="H19" s="25"/>
      <c r="I19" s="25"/>
      <c r="J19" s="83"/>
      <c r="K19" s="60"/>
      <c r="L19" s="62"/>
      <c r="M19" s="373"/>
    </row>
    <row r="20" spans="1:13" x14ac:dyDescent="0.2">
      <c r="A20" s="346">
        <v>16</v>
      </c>
      <c r="B20" s="558" t="s">
        <v>175</v>
      </c>
      <c r="C20" s="363" t="s">
        <v>12</v>
      </c>
      <c r="D20" s="21">
        <v>22</v>
      </c>
      <c r="E20" s="21">
        <v>23</v>
      </c>
      <c r="F20" s="21">
        <v>35</v>
      </c>
      <c r="G20" s="21">
        <v>82</v>
      </c>
      <c r="H20" s="21">
        <v>95</v>
      </c>
      <c r="I20" s="21">
        <v>182</v>
      </c>
      <c r="J20" s="79">
        <v>64</v>
      </c>
      <c r="K20" s="50">
        <v>33</v>
      </c>
      <c r="L20" s="381">
        <f>SUM(D20:K20)</f>
        <v>536</v>
      </c>
      <c r="M20" s="382">
        <v>13928</v>
      </c>
    </row>
    <row r="21" spans="1:13" x14ac:dyDescent="0.2">
      <c r="A21" s="346">
        <v>17</v>
      </c>
      <c r="B21" s="553"/>
      <c r="C21" s="348" t="s">
        <v>176</v>
      </c>
      <c r="D21" s="26">
        <v>4601</v>
      </c>
      <c r="E21" s="26">
        <v>10239</v>
      </c>
      <c r="F21" s="26">
        <v>24233</v>
      </c>
      <c r="G21" s="26">
        <v>55298</v>
      </c>
      <c r="H21" s="26">
        <v>14359</v>
      </c>
      <c r="I21" s="26">
        <v>25665</v>
      </c>
      <c r="J21" s="84">
        <v>3530</v>
      </c>
      <c r="K21" s="76">
        <v>3534</v>
      </c>
      <c r="L21" s="276">
        <f>SUM(D21:K21)</f>
        <v>141459</v>
      </c>
      <c r="M21" s="399"/>
    </row>
    <row r="22" spans="1:13" ht="12.75" thickBot="1" x14ac:dyDescent="0.25">
      <c r="A22" s="359">
        <v>18</v>
      </c>
      <c r="B22" s="554"/>
      <c r="C22" s="361" t="s">
        <v>14</v>
      </c>
      <c r="D22" s="23">
        <v>0.45232009437672038</v>
      </c>
      <c r="E22" s="23">
        <v>0.39110007639419403</v>
      </c>
      <c r="F22" s="23">
        <v>0.7325795822122797</v>
      </c>
      <c r="G22" s="23">
        <v>0.64176125153772945</v>
      </c>
      <c r="H22" s="23">
        <v>0.29791074503620407</v>
      </c>
      <c r="I22" s="23">
        <v>0.31491183940907252</v>
      </c>
      <c r="J22" s="81">
        <v>0.11983162468599362</v>
      </c>
      <c r="K22" s="159">
        <v>0.2375798319327731</v>
      </c>
      <c r="L22" s="161">
        <f>L21/L16</f>
        <v>0.42914740252648442</v>
      </c>
      <c r="M22" s="210"/>
    </row>
    <row r="23" spans="1:13" x14ac:dyDescent="0.2">
      <c r="A23" s="346">
        <v>19</v>
      </c>
      <c r="B23" s="552" t="s">
        <v>15</v>
      </c>
      <c r="C23" s="363" t="s">
        <v>169</v>
      </c>
      <c r="D23" s="27">
        <v>64.050520909300005</v>
      </c>
      <c r="E23" s="27">
        <v>71.068467107000004</v>
      </c>
      <c r="F23" s="27">
        <v>46.322712342099997</v>
      </c>
      <c r="G23" s="27">
        <v>61.2223056562</v>
      </c>
      <c r="H23" s="27">
        <v>68.6617884291</v>
      </c>
      <c r="I23" s="27">
        <v>56.866146866500003</v>
      </c>
      <c r="J23" s="85">
        <v>54.185181649900002</v>
      </c>
      <c r="K23" s="46">
        <v>67.656024452599993</v>
      </c>
      <c r="L23" s="68">
        <f>(L25/$L$15)*100</f>
        <v>59.848250232270047</v>
      </c>
      <c r="M23" s="69">
        <v>54.7282230406</v>
      </c>
    </row>
    <row r="24" spans="1:13" x14ac:dyDescent="0.2">
      <c r="A24" s="346">
        <v>20</v>
      </c>
      <c r="B24" s="553"/>
      <c r="C24" s="376" t="s">
        <v>170</v>
      </c>
      <c r="D24" s="28">
        <v>68.628759652100001</v>
      </c>
      <c r="E24" s="28">
        <v>75.477204860599997</v>
      </c>
      <c r="F24" s="28">
        <v>53.354375064000003</v>
      </c>
      <c r="G24" s="28">
        <v>64.501936490099993</v>
      </c>
      <c r="H24" s="28">
        <v>78.682860284499995</v>
      </c>
      <c r="I24" s="28">
        <v>60.2214163075</v>
      </c>
      <c r="J24" s="86">
        <v>68.932095957000001</v>
      </c>
      <c r="K24" s="48">
        <v>66.896215424199994</v>
      </c>
      <c r="L24" s="49">
        <f>(L26/$L$16)*100</f>
        <v>65.901561760530043</v>
      </c>
      <c r="M24" s="67">
        <v>57.2038680235</v>
      </c>
    </row>
    <row r="25" spans="1:13" x14ac:dyDescent="0.2">
      <c r="A25" s="346">
        <v>21</v>
      </c>
      <c r="B25" s="553"/>
      <c r="C25" s="363" t="s">
        <v>171</v>
      </c>
      <c r="D25" s="21">
        <v>8335</v>
      </c>
      <c r="E25" s="21">
        <v>17577</v>
      </c>
      <c r="F25" s="21">
        <v>17826</v>
      </c>
      <c r="G25" s="21">
        <v>55901</v>
      </c>
      <c r="H25" s="21">
        <v>30478</v>
      </c>
      <c r="I25" s="21">
        <v>46316</v>
      </c>
      <c r="J25" s="79">
        <v>18802</v>
      </c>
      <c r="K25" s="50">
        <v>9610</v>
      </c>
      <c r="L25" s="381">
        <f>SUM(D25:K25)</f>
        <v>204845</v>
      </c>
      <c r="M25" s="382">
        <v>2424839</v>
      </c>
    </row>
    <row r="26" spans="1:13" x14ac:dyDescent="0.2">
      <c r="A26" s="346">
        <v>22</v>
      </c>
      <c r="B26" s="553"/>
      <c r="C26" s="376" t="s">
        <v>172</v>
      </c>
      <c r="D26" s="29">
        <v>6981</v>
      </c>
      <c r="E26" s="29">
        <v>19760</v>
      </c>
      <c r="F26" s="29">
        <v>17649</v>
      </c>
      <c r="G26" s="29">
        <v>55579</v>
      </c>
      <c r="H26" s="29">
        <v>37924</v>
      </c>
      <c r="I26" s="29">
        <v>49080</v>
      </c>
      <c r="J26" s="87">
        <v>20306</v>
      </c>
      <c r="K26" s="104">
        <v>9951</v>
      </c>
      <c r="L26" s="54">
        <f>SUM(D26:K26)</f>
        <v>217230</v>
      </c>
      <c r="M26" s="395">
        <v>2634793</v>
      </c>
    </row>
    <row r="27" spans="1:13" x14ac:dyDescent="0.2">
      <c r="A27" s="346">
        <v>23</v>
      </c>
      <c r="B27" s="553"/>
      <c r="C27" s="378" t="s">
        <v>173</v>
      </c>
      <c r="D27" s="30">
        <v>2.8964924785999999</v>
      </c>
      <c r="E27" s="30">
        <v>2.9967760583</v>
      </c>
      <c r="F27" s="30">
        <v>2.3637370839999998</v>
      </c>
      <c r="G27" s="30">
        <v>2.9541180824</v>
      </c>
      <c r="H27" s="30">
        <v>3.0077369760999999</v>
      </c>
      <c r="I27" s="30">
        <v>2.8819254910000001</v>
      </c>
      <c r="J27" s="88">
        <v>2.8062409218000002</v>
      </c>
      <c r="K27" s="56">
        <v>3.0993930536000001</v>
      </c>
      <c r="L27" s="58">
        <f>((D27*D25)+(E27*E25)+(F27*F25)+(G27*G25)+(H27*H25)+(I27*I25)+(J27*J25)+(K27*K25))/L25</f>
        <v>2.8889546116576335</v>
      </c>
      <c r="M27" s="66">
        <v>2.8146020744000002</v>
      </c>
    </row>
    <row r="28" spans="1:13" ht="12.75" thickBot="1" x14ac:dyDescent="0.25">
      <c r="A28" s="359">
        <v>24</v>
      </c>
      <c r="B28" s="554"/>
      <c r="C28" s="361" t="s">
        <v>174</v>
      </c>
      <c r="D28" s="25">
        <v>2.4359524877999998</v>
      </c>
      <c r="E28" s="25">
        <v>2.4286968119000001</v>
      </c>
      <c r="F28" s="25">
        <v>2.1323138574999998</v>
      </c>
      <c r="G28" s="25">
        <v>2.5243013794000002</v>
      </c>
      <c r="H28" s="25">
        <v>2.9618838609</v>
      </c>
      <c r="I28" s="25">
        <v>2.4066631855999998</v>
      </c>
      <c r="J28" s="83">
        <v>2.5786905919000001</v>
      </c>
      <c r="K28" s="60">
        <v>2.6480641704000001</v>
      </c>
      <c r="L28" s="62">
        <f>((D28*D26)+(E28*E26)+(F28*F26)+(G28*G26)+(H28*H26)+(I28*I26)+(J28*J26)+(K28*K26))/L26</f>
        <v>2.5414863387467537</v>
      </c>
      <c r="M28" s="373">
        <v>2.4687697333999998</v>
      </c>
    </row>
    <row r="29" spans="1:13" x14ac:dyDescent="0.2">
      <c r="A29" s="346">
        <v>25</v>
      </c>
      <c r="B29" s="347" t="s">
        <v>16</v>
      </c>
      <c r="C29" s="363" t="s">
        <v>169</v>
      </c>
      <c r="D29" s="27">
        <v>17.698107529000001</v>
      </c>
      <c r="E29" s="27">
        <v>22.857391657000001</v>
      </c>
      <c r="F29" s="27">
        <v>6.6235965002999997</v>
      </c>
      <c r="G29" s="27">
        <v>16.771644986399998</v>
      </c>
      <c r="H29" s="27">
        <v>19.4836744242</v>
      </c>
      <c r="I29" s="27">
        <v>12.7165138969</v>
      </c>
      <c r="J29" s="85">
        <v>11.409766381100001</v>
      </c>
      <c r="K29" s="46">
        <v>21.870547759000001</v>
      </c>
      <c r="L29" s="68">
        <f>(L31/$L$15)*100</f>
        <v>15.160076429994682</v>
      </c>
      <c r="M29" s="69">
        <v>13.4958376705</v>
      </c>
    </row>
    <row r="30" spans="1:13" x14ac:dyDescent="0.2">
      <c r="A30" s="346">
        <v>26</v>
      </c>
      <c r="B30" s="347"/>
      <c r="C30" s="376" t="s">
        <v>170</v>
      </c>
      <c r="D30" s="28">
        <v>16.870246371299999</v>
      </c>
      <c r="E30" s="28">
        <v>19.034914871400002</v>
      </c>
      <c r="F30" s="28">
        <v>7.1582268609000002</v>
      </c>
      <c r="G30" s="28">
        <v>16.142368808400001</v>
      </c>
      <c r="H30" s="28">
        <v>26.951176814299998</v>
      </c>
      <c r="I30" s="28">
        <v>9.8428925388999993</v>
      </c>
      <c r="J30" s="86">
        <v>17.051846018599999</v>
      </c>
      <c r="K30" s="48">
        <v>17.703167878799999</v>
      </c>
      <c r="L30" s="49">
        <f>(L32/$L$16)*100</f>
        <v>15.667358355479511</v>
      </c>
      <c r="M30" s="67">
        <v>11.986595657400001</v>
      </c>
    </row>
    <row r="31" spans="1:13" x14ac:dyDescent="0.2">
      <c r="A31" s="346">
        <v>27</v>
      </c>
      <c r="B31" s="347"/>
      <c r="C31" s="363" t="s">
        <v>171</v>
      </c>
      <c r="D31" s="21">
        <v>2303</v>
      </c>
      <c r="E31" s="21">
        <v>5653</v>
      </c>
      <c r="F31" s="21">
        <v>2549</v>
      </c>
      <c r="G31" s="21">
        <v>15314</v>
      </c>
      <c r="H31" s="21">
        <v>8648</v>
      </c>
      <c r="I31" s="21">
        <v>10357</v>
      </c>
      <c r="J31" s="79">
        <v>3959</v>
      </c>
      <c r="K31" s="50">
        <v>3106</v>
      </c>
      <c r="L31" s="381">
        <f>SUM(D31:K31)</f>
        <v>51889</v>
      </c>
      <c r="M31" s="382">
        <v>597959</v>
      </c>
    </row>
    <row r="32" spans="1:13" x14ac:dyDescent="0.2">
      <c r="A32" s="346">
        <v>28</v>
      </c>
      <c r="B32" s="347"/>
      <c r="C32" s="376" t="s">
        <v>172</v>
      </c>
      <c r="D32" s="29">
        <v>1716</v>
      </c>
      <c r="E32" s="29">
        <v>4983</v>
      </c>
      <c r="F32" s="29">
        <v>2368</v>
      </c>
      <c r="G32" s="29">
        <v>13909</v>
      </c>
      <c r="H32" s="29">
        <v>12990</v>
      </c>
      <c r="I32" s="29">
        <v>8022</v>
      </c>
      <c r="J32" s="87">
        <v>5023</v>
      </c>
      <c r="K32" s="104">
        <v>2633</v>
      </c>
      <c r="L32" s="54">
        <f>SUM(D32:K32)</f>
        <v>51644</v>
      </c>
      <c r="M32" s="395">
        <v>552099</v>
      </c>
    </row>
    <row r="33" spans="1:13" x14ac:dyDescent="0.2">
      <c r="A33" s="346">
        <v>29</v>
      </c>
      <c r="B33" s="347"/>
      <c r="C33" s="378" t="s">
        <v>173</v>
      </c>
      <c r="D33" s="30">
        <v>3.7555273877999999</v>
      </c>
      <c r="E33" s="30">
        <v>3.8926506430000001</v>
      </c>
      <c r="F33" s="30">
        <v>3.6182805904999999</v>
      </c>
      <c r="G33" s="30">
        <v>3.9218507913999998</v>
      </c>
      <c r="H33" s="30">
        <v>3.9062821695999999</v>
      </c>
      <c r="I33" s="30">
        <v>3.7521019441000001</v>
      </c>
      <c r="J33" s="88">
        <v>3.7246763822000002</v>
      </c>
      <c r="K33" s="56">
        <v>3.8105848468999999</v>
      </c>
      <c r="L33" s="58">
        <f>((D33*D31)+(E33*E31)+(F33*F31)+(G33*G31)+(H33*H31)+(I33*I31)+(J33*J31)+(K33*K31))/L31</f>
        <v>3.8381944588065329</v>
      </c>
      <c r="M33" s="66">
        <v>3.8781235662000002</v>
      </c>
    </row>
    <row r="34" spans="1:13" ht="12.75" thickBot="1" x14ac:dyDescent="0.25">
      <c r="A34" s="359">
        <v>30</v>
      </c>
      <c r="B34" s="360"/>
      <c r="C34" s="361" t="s">
        <v>174</v>
      </c>
      <c r="D34" s="25">
        <v>3.6199472214999999</v>
      </c>
      <c r="E34" s="25">
        <v>3.5539223576999999</v>
      </c>
      <c r="F34" s="25">
        <v>3.4159695498999998</v>
      </c>
      <c r="G34" s="25">
        <v>3.6526279564999999</v>
      </c>
      <c r="H34" s="25">
        <v>3.7840932104</v>
      </c>
      <c r="I34" s="25">
        <v>3.5889315458</v>
      </c>
      <c r="J34" s="83">
        <v>3.6389983507000001</v>
      </c>
      <c r="K34" s="60">
        <v>3.6248323217</v>
      </c>
      <c r="L34" s="62">
        <f>((D34*D32)+(E34*E32)+(F34*F32)+(G34*G32)+(H34*H32)+(I34*I32)+(J34*J32)+(K34*K32))/L32</f>
        <v>3.6515973697571948</v>
      </c>
      <c r="M34" s="373">
        <v>3.6542702466999999</v>
      </c>
    </row>
    <row r="35" spans="1:13" x14ac:dyDescent="0.2">
      <c r="A35" s="346">
        <v>31</v>
      </c>
      <c r="B35" s="347" t="s">
        <v>17</v>
      </c>
      <c r="C35" s="363" t="s">
        <v>169</v>
      </c>
      <c r="D35" s="27">
        <v>46.3524133803</v>
      </c>
      <c r="E35" s="27">
        <v>48.211075450000003</v>
      </c>
      <c r="F35" s="27">
        <v>39.699115841800001</v>
      </c>
      <c r="G35" s="27">
        <v>44.450660669800001</v>
      </c>
      <c r="H35" s="27">
        <v>49.178114004900003</v>
      </c>
      <c r="I35" s="27">
        <v>44.149632969599999</v>
      </c>
      <c r="J35" s="85">
        <v>42.775415268800003</v>
      </c>
      <c r="K35" s="46">
        <v>45.785476693699998</v>
      </c>
      <c r="L35" s="68">
        <f>(L37/$L$15)*100</f>
        <v>44.687589475098896</v>
      </c>
      <c r="M35" s="69">
        <v>41.232385370099998</v>
      </c>
    </row>
    <row r="36" spans="1:13" x14ac:dyDescent="0.2">
      <c r="A36" s="346">
        <v>32</v>
      </c>
      <c r="B36" s="347"/>
      <c r="C36" s="376" t="s">
        <v>170</v>
      </c>
      <c r="D36" s="28">
        <v>51.758513280800003</v>
      </c>
      <c r="E36" s="28">
        <v>56.442289989199999</v>
      </c>
      <c r="F36" s="28">
        <v>46.196148203100002</v>
      </c>
      <c r="G36" s="28">
        <v>48.3595676817</v>
      </c>
      <c r="H36" s="28">
        <v>51.731683470199997</v>
      </c>
      <c r="I36" s="28">
        <v>50.378523768599997</v>
      </c>
      <c r="J36" s="86">
        <v>51.880249938399999</v>
      </c>
      <c r="K36" s="48">
        <v>49.193047545399999</v>
      </c>
      <c r="L36" s="49">
        <f>(L38/$L$16)*100</f>
        <v>50.233900032764211</v>
      </c>
      <c r="M36" s="67">
        <v>45.2172723662</v>
      </c>
    </row>
    <row r="37" spans="1:13" x14ac:dyDescent="0.2">
      <c r="A37" s="346">
        <v>33</v>
      </c>
      <c r="B37" s="347"/>
      <c r="C37" s="363" t="s">
        <v>171</v>
      </c>
      <c r="D37" s="21">
        <v>6032</v>
      </c>
      <c r="E37" s="21">
        <v>11924</v>
      </c>
      <c r="F37" s="21">
        <v>15277</v>
      </c>
      <c r="G37" s="21">
        <v>40587</v>
      </c>
      <c r="H37" s="21">
        <v>21829</v>
      </c>
      <c r="I37" s="21">
        <v>35959</v>
      </c>
      <c r="J37" s="79">
        <v>14843</v>
      </c>
      <c r="K37" s="50">
        <v>6503</v>
      </c>
      <c r="L37" s="381">
        <f>SUM(D37:K37)</f>
        <v>152954</v>
      </c>
      <c r="M37" s="382">
        <v>1826880</v>
      </c>
    </row>
    <row r="38" spans="1:13" x14ac:dyDescent="0.2">
      <c r="A38" s="346">
        <v>34</v>
      </c>
      <c r="B38" s="347"/>
      <c r="C38" s="376" t="s">
        <v>172</v>
      </c>
      <c r="D38" s="29">
        <v>5265</v>
      </c>
      <c r="E38" s="29">
        <v>14777</v>
      </c>
      <c r="F38" s="29">
        <v>15281</v>
      </c>
      <c r="G38" s="29">
        <v>41670</v>
      </c>
      <c r="H38" s="29">
        <v>24934</v>
      </c>
      <c r="I38" s="29">
        <v>41058</v>
      </c>
      <c r="J38" s="87">
        <v>15283</v>
      </c>
      <c r="K38" s="104">
        <v>7317</v>
      </c>
      <c r="L38" s="54">
        <f>SUM(D38:K38)</f>
        <v>165585</v>
      </c>
      <c r="M38" s="395">
        <v>2082694</v>
      </c>
    </row>
    <row r="39" spans="1:13" x14ac:dyDescent="0.2">
      <c r="A39" s="346">
        <v>35</v>
      </c>
      <c r="B39" s="347"/>
      <c r="C39" s="378" t="s">
        <v>173</v>
      </c>
      <c r="D39" s="30">
        <v>2.5677019406000001</v>
      </c>
      <c r="E39" s="30">
        <v>2.5713081184000002</v>
      </c>
      <c r="F39" s="30">
        <v>2.1539013453</v>
      </c>
      <c r="G39" s="30">
        <v>2.5887993718</v>
      </c>
      <c r="H39" s="30">
        <v>2.6500364704999999</v>
      </c>
      <c r="I39" s="30">
        <v>2.6307487212999998</v>
      </c>
      <c r="J39" s="88">
        <v>2.560563675</v>
      </c>
      <c r="K39" s="56">
        <v>2.7587272964</v>
      </c>
      <c r="L39" s="58">
        <f>((D39*D37)+(E39*E37)+(F39*F37)+(G39*G37)+(H39*H37)+(I39*I37)+(J39*J37)+(K39*K37))/L37</f>
        <v>2.56625257714856</v>
      </c>
      <c r="M39" s="66">
        <v>2.4664848539999999</v>
      </c>
    </row>
    <row r="40" spans="1:13" ht="12.75" thickBot="1" x14ac:dyDescent="0.25">
      <c r="A40" s="359">
        <v>36</v>
      </c>
      <c r="B40" s="360"/>
      <c r="C40" s="361" t="s">
        <v>174</v>
      </c>
      <c r="D40" s="25">
        <v>2.0495395267999998</v>
      </c>
      <c r="E40" s="25">
        <v>2.0490281597000002</v>
      </c>
      <c r="F40" s="25">
        <v>1.9332459274</v>
      </c>
      <c r="G40" s="25">
        <v>2.1474300448000001</v>
      </c>
      <c r="H40" s="25">
        <v>2.5333310601000001</v>
      </c>
      <c r="I40" s="25">
        <v>2.1755269302000002</v>
      </c>
      <c r="J40" s="83">
        <v>2.2299456103000002</v>
      </c>
      <c r="K40" s="60">
        <v>2.2962570252000001</v>
      </c>
      <c r="L40" s="62">
        <f>((D40*D38)+(E40*E38)+(F40*F38)+(G40*G38)+(H40*H38)+(I40*I38)+(J40*J38)+(K40*K38))/L38</f>
        <v>2.1950387322293241</v>
      </c>
      <c r="M40" s="373">
        <v>2.1545010124999999</v>
      </c>
    </row>
    <row r="41" spans="1:13" x14ac:dyDescent="0.2">
      <c r="A41" s="346">
        <v>37</v>
      </c>
      <c r="B41" s="552" t="s">
        <v>18</v>
      </c>
      <c r="C41" s="363" t="s">
        <v>169</v>
      </c>
      <c r="D41" s="27">
        <v>29.873001170799999</v>
      </c>
      <c r="E41" s="27">
        <v>22.196187525399999</v>
      </c>
      <c r="F41" s="27">
        <v>36.931994464900001</v>
      </c>
      <c r="G41" s="27">
        <v>24.290273129199999</v>
      </c>
      <c r="H41" s="27">
        <v>25.8423905577</v>
      </c>
      <c r="I41" s="27">
        <v>33.9550173911</v>
      </c>
      <c r="J41" s="85">
        <v>39.464134927700002</v>
      </c>
      <c r="K41" s="46">
        <v>24.172842350100002</v>
      </c>
      <c r="L41" s="68">
        <f>(L43/$L$15)*100</f>
        <v>29.807113599046374</v>
      </c>
      <c r="M41" s="69">
        <v>28.645638198299999</v>
      </c>
    </row>
    <row r="42" spans="1:13" x14ac:dyDescent="0.2">
      <c r="A42" s="346">
        <v>38</v>
      </c>
      <c r="B42" s="553"/>
      <c r="C42" s="376" t="s">
        <v>170</v>
      </c>
      <c r="D42" s="28">
        <v>22.764766345599998</v>
      </c>
      <c r="E42" s="28">
        <v>17.7496557252</v>
      </c>
      <c r="F42" s="28">
        <v>30.218611330600002</v>
      </c>
      <c r="G42" s="28">
        <v>19.1505994774</v>
      </c>
      <c r="H42" s="28">
        <v>16.715935768200001</v>
      </c>
      <c r="I42" s="28">
        <v>27.1621955492</v>
      </c>
      <c r="J42" s="86">
        <v>26.3407814131</v>
      </c>
      <c r="K42" s="48">
        <v>24.804839409900001</v>
      </c>
      <c r="L42" s="49">
        <f>(L44/$L$16)*100</f>
        <v>22.784168820609899</v>
      </c>
      <c r="M42" s="67">
        <v>25.5969752301</v>
      </c>
    </row>
    <row r="43" spans="1:13" x14ac:dyDescent="0.2">
      <c r="A43" s="346">
        <v>39</v>
      </c>
      <c r="B43" s="553"/>
      <c r="C43" s="363" t="s">
        <v>171</v>
      </c>
      <c r="D43" s="21">
        <v>3887</v>
      </c>
      <c r="E43" s="21">
        <v>5490</v>
      </c>
      <c r="F43" s="21">
        <v>14212</v>
      </c>
      <c r="G43" s="21">
        <v>22179</v>
      </c>
      <c r="H43" s="21">
        <v>11471</v>
      </c>
      <c r="I43" s="21">
        <v>27655</v>
      </c>
      <c r="J43" s="79">
        <v>13694</v>
      </c>
      <c r="K43" s="50">
        <v>3434</v>
      </c>
      <c r="L43" s="381">
        <f>SUM(D43:K43)</f>
        <v>102022</v>
      </c>
      <c r="M43" s="382">
        <v>1269200</v>
      </c>
    </row>
    <row r="44" spans="1:13" x14ac:dyDescent="0.2">
      <c r="A44" s="346">
        <v>40</v>
      </c>
      <c r="B44" s="553"/>
      <c r="C44" s="376" t="s">
        <v>172</v>
      </c>
      <c r="D44" s="29">
        <v>2316</v>
      </c>
      <c r="E44" s="29">
        <v>4647</v>
      </c>
      <c r="F44" s="29">
        <v>9996</v>
      </c>
      <c r="G44" s="29">
        <v>16501</v>
      </c>
      <c r="H44" s="29">
        <v>8057</v>
      </c>
      <c r="I44" s="29">
        <v>22137</v>
      </c>
      <c r="J44" s="87">
        <v>7759</v>
      </c>
      <c r="K44" s="104">
        <v>3690</v>
      </c>
      <c r="L44" s="54">
        <f>SUM(D44:K44)</f>
        <v>75103</v>
      </c>
      <c r="M44" s="395">
        <v>1178989</v>
      </c>
    </row>
    <row r="45" spans="1:13" x14ac:dyDescent="0.2">
      <c r="A45" s="346">
        <v>41</v>
      </c>
      <c r="B45" s="553"/>
      <c r="C45" s="378" t="s">
        <v>173</v>
      </c>
      <c r="D45" s="30">
        <v>2.4776595619999999</v>
      </c>
      <c r="E45" s="30">
        <v>2.4873611149000001</v>
      </c>
      <c r="F45" s="30">
        <v>1.9918592982000001</v>
      </c>
      <c r="G45" s="30">
        <v>2.3177653774000002</v>
      </c>
      <c r="H45" s="30">
        <v>2.6690133008000001</v>
      </c>
      <c r="I45" s="30">
        <v>2.5196898907</v>
      </c>
      <c r="J45" s="88">
        <v>2.3997189254000002</v>
      </c>
      <c r="K45" s="56">
        <v>2.5940972692000002</v>
      </c>
      <c r="L45" s="58">
        <f>((D45*D43)+(E45*E43)+(F45*F43)+(G45*G43)+(H45*H43)+(I45*I43)+(J45*J43)+(K45*K43))/L43</f>
        <v>2.402113802682889</v>
      </c>
      <c r="M45" s="66">
        <v>2.2858831447000001</v>
      </c>
    </row>
    <row r="46" spans="1:13" ht="12.75" thickBot="1" x14ac:dyDescent="0.25">
      <c r="A46" s="359">
        <v>42</v>
      </c>
      <c r="B46" s="554"/>
      <c r="C46" s="361" t="s">
        <v>174</v>
      </c>
      <c r="D46" s="25">
        <v>1.9667208644</v>
      </c>
      <c r="E46" s="25">
        <v>2.0104183838999998</v>
      </c>
      <c r="F46" s="25">
        <v>1.8516729459000001</v>
      </c>
      <c r="G46" s="25">
        <v>2.0638058202999998</v>
      </c>
      <c r="H46" s="25">
        <v>2.4662082258</v>
      </c>
      <c r="I46" s="25">
        <v>2.0731718815</v>
      </c>
      <c r="J46" s="83">
        <v>2.0732338724999999</v>
      </c>
      <c r="K46" s="60">
        <v>2.1778836484999999</v>
      </c>
      <c r="L46" s="62">
        <f>((D46*D44)+(E46*E44)+(F46*F44)+(G46*G44)+(H46*H44)+(I46*I44)+(J46*J44)+(K46*K44))/L44</f>
        <v>2.0817834208440273</v>
      </c>
      <c r="M46" s="373">
        <v>2.0118145617000001</v>
      </c>
    </row>
    <row r="47" spans="1:13" x14ac:dyDescent="0.2">
      <c r="A47" s="346">
        <v>43</v>
      </c>
      <c r="B47" s="347" t="s">
        <v>19</v>
      </c>
      <c r="C47" s="383" t="s">
        <v>169</v>
      </c>
      <c r="D47" s="192">
        <v>2.2330911062999999</v>
      </c>
      <c r="E47" s="192">
        <v>2.6253531787000002</v>
      </c>
      <c r="F47" s="192">
        <v>3.7002574231000001</v>
      </c>
      <c r="G47" s="192">
        <v>4.1919682104999998</v>
      </c>
      <c r="H47" s="192">
        <v>3.0817912555999998</v>
      </c>
      <c r="I47" s="192">
        <v>2.5677494061999999</v>
      </c>
      <c r="J47" s="272">
        <v>1.533400096</v>
      </c>
      <c r="K47" s="212">
        <v>2.1267856242000001</v>
      </c>
      <c r="L47" s="429">
        <f>(L49/$L$15)*100</f>
        <v>3.0633352226578707</v>
      </c>
      <c r="M47" s="384">
        <v>4.3455288699999999</v>
      </c>
    </row>
    <row r="48" spans="1:13" x14ac:dyDescent="0.2">
      <c r="A48" s="346">
        <v>44</v>
      </c>
      <c r="B48" s="347"/>
      <c r="C48" s="385" t="s">
        <v>170</v>
      </c>
      <c r="D48" s="193">
        <v>3.6235279094999999</v>
      </c>
      <c r="E48" s="193">
        <v>2.9992773611999999</v>
      </c>
      <c r="F48" s="193">
        <v>5.0214180543999998</v>
      </c>
      <c r="G48" s="193">
        <v>6.4030613379999997</v>
      </c>
      <c r="H48" s="193">
        <v>2.5159965118000001</v>
      </c>
      <c r="I48" s="193">
        <v>4.6170157817000002</v>
      </c>
      <c r="J48" s="273">
        <v>1.7768946794</v>
      </c>
      <c r="K48" s="215">
        <v>2.7472186465999999</v>
      </c>
      <c r="L48" s="430">
        <f>(L50/$L$16)*100</f>
        <v>4.3200213574089581</v>
      </c>
      <c r="M48" s="392">
        <v>5.1624304978</v>
      </c>
    </row>
    <row r="49" spans="1:13" x14ac:dyDescent="0.2">
      <c r="A49" s="346">
        <v>45</v>
      </c>
      <c r="B49" s="347"/>
      <c r="C49" s="385" t="s">
        <v>171</v>
      </c>
      <c r="D49" s="194">
        <v>291</v>
      </c>
      <c r="E49" s="194">
        <v>649</v>
      </c>
      <c r="F49" s="194">
        <v>1424</v>
      </c>
      <c r="G49" s="194">
        <v>3828</v>
      </c>
      <c r="H49" s="194">
        <v>1368</v>
      </c>
      <c r="I49" s="194">
        <v>2091</v>
      </c>
      <c r="J49" s="274">
        <v>532</v>
      </c>
      <c r="K49" s="216">
        <v>302</v>
      </c>
      <c r="L49" s="431">
        <f>SUM(D49:K49)</f>
        <v>10485</v>
      </c>
      <c r="M49" s="394">
        <v>192537</v>
      </c>
    </row>
    <row r="50" spans="1:13" ht="12.75" thickBot="1" x14ac:dyDescent="0.25">
      <c r="A50" s="359">
        <v>46</v>
      </c>
      <c r="B50" s="360"/>
      <c r="C50" s="388" t="s">
        <v>172</v>
      </c>
      <c r="D50" s="195">
        <v>369</v>
      </c>
      <c r="E50" s="195">
        <v>785</v>
      </c>
      <c r="F50" s="195">
        <v>1661</v>
      </c>
      <c r="G50" s="195">
        <v>5517</v>
      </c>
      <c r="H50" s="195">
        <v>1213</v>
      </c>
      <c r="I50" s="195">
        <v>3763</v>
      </c>
      <c r="J50" s="275">
        <v>523</v>
      </c>
      <c r="K50" s="217">
        <v>409</v>
      </c>
      <c r="L50" s="432">
        <f>SUM(D50:K50)</f>
        <v>14240</v>
      </c>
      <c r="M50" s="389">
        <v>237780</v>
      </c>
    </row>
    <row r="51" spans="1:13" x14ac:dyDescent="0.2">
      <c r="A51" s="346">
        <v>47</v>
      </c>
      <c r="B51" s="552" t="s">
        <v>20</v>
      </c>
      <c r="C51" s="383" t="s">
        <v>169</v>
      </c>
      <c r="D51" s="192">
        <v>3.8433868135</v>
      </c>
      <c r="E51" s="192">
        <v>4.1099921888999997</v>
      </c>
      <c r="F51" s="192">
        <v>13.0450357699</v>
      </c>
      <c r="G51" s="192">
        <v>10.295453004100001</v>
      </c>
      <c r="H51" s="192">
        <v>2.4140297575999998</v>
      </c>
      <c r="I51" s="192">
        <v>6.6110863360999996</v>
      </c>
      <c r="J51" s="272">
        <v>4.8172833264000001</v>
      </c>
      <c r="K51" s="212">
        <v>6.0443475729999996</v>
      </c>
      <c r="L51" s="429">
        <f>(L53/$L$15)*100</f>
        <v>7.2821774367904073</v>
      </c>
      <c r="M51" s="384">
        <v>12.280609891099999</v>
      </c>
    </row>
    <row r="52" spans="1:13" x14ac:dyDescent="0.2">
      <c r="A52" s="346">
        <v>48</v>
      </c>
      <c r="B52" s="553"/>
      <c r="C52" s="385" t="s">
        <v>170</v>
      </c>
      <c r="D52" s="193">
        <v>4.9829460928999998</v>
      </c>
      <c r="E52" s="193">
        <v>3.7738620530000002</v>
      </c>
      <c r="F52" s="193">
        <v>11.405595550999999</v>
      </c>
      <c r="G52" s="193">
        <v>9.9444026945000008</v>
      </c>
      <c r="H52" s="193">
        <v>2.0852074356000001</v>
      </c>
      <c r="I52" s="193">
        <v>7.9993723615999999</v>
      </c>
      <c r="J52" s="273">
        <v>2.9502279505</v>
      </c>
      <c r="K52" s="215">
        <v>5.5517265192999998</v>
      </c>
      <c r="L52" s="430">
        <f>(L54/$L$16)*100</f>
        <v>6.9945514337374251</v>
      </c>
      <c r="M52" s="392">
        <v>12.036726248500001</v>
      </c>
    </row>
    <row r="53" spans="1:13" x14ac:dyDescent="0.2">
      <c r="A53" s="346">
        <v>49</v>
      </c>
      <c r="B53" s="553"/>
      <c r="C53" s="385" t="s">
        <v>171</v>
      </c>
      <c r="D53" s="194">
        <v>500</v>
      </c>
      <c r="E53" s="194">
        <v>1016</v>
      </c>
      <c r="F53" s="194">
        <v>5020</v>
      </c>
      <c r="G53" s="194">
        <v>9401</v>
      </c>
      <c r="H53" s="194">
        <v>1072</v>
      </c>
      <c r="I53" s="194">
        <v>5385</v>
      </c>
      <c r="J53" s="274">
        <v>1672</v>
      </c>
      <c r="K53" s="216">
        <v>859</v>
      </c>
      <c r="L53" s="431">
        <f>SUM(D53:K53)</f>
        <v>24925</v>
      </c>
      <c r="M53" s="394">
        <v>544116</v>
      </c>
    </row>
    <row r="54" spans="1:13" ht="12.75" thickBot="1" x14ac:dyDescent="0.25">
      <c r="A54" s="359">
        <v>50</v>
      </c>
      <c r="B54" s="554"/>
      <c r="C54" s="388" t="s">
        <v>172</v>
      </c>
      <c r="D54" s="195">
        <v>507</v>
      </c>
      <c r="E54" s="195">
        <v>988</v>
      </c>
      <c r="F54" s="195">
        <v>3773</v>
      </c>
      <c r="G54" s="195">
        <v>8569</v>
      </c>
      <c r="H54" s="195">
        <v>1005</v>
      </c>
      <c r="I54" s="195">
        <v>6519</v>
      </c>
      <c r="J54" s="275">
        <v>869</v>
      </c>
      <c r="K54" s="217">
        <v>826</v>
      </c>
      <c r="L54" s="432">
        <f>SUM(D54:K54)</f>
        <v>23056</v>
      </c>
      <c r="M54" s="389">
        <v>554408</v>
      </c>
    </row>
    <row r="55" spans="1:13" x14ac:dyDescent="0.2">
      <c r="A55" s="346">
        <v>51</v>
      </c>
      <c r="B55" s="552" t="s">
        <v>21</v>
      </c>
      <c r="C55" s="363" t="s">
        <v>169</v>
      </c>
      <c r="D55" s="27">
        <v>23.390377260400001</v>
      </c>
      <c r="E55" s="27">
        <v>39.039266821699997</v>
      </c>
      <c r="F55" s="27">
        <v>28.0700657563</v>
      </c>
      <c r="G55" s="27">
        <v>27.494523798700001</v>
      </c>
      <c r="H55" s="27">
        <v>38.738795783699999</v>
      </c>
      <c r="I55" s="27">
        <v>34.756256098000001</v>
      </c>
      <c r="J55" s="85">
        <v>24.290814901400001</v>
      </c>
      <c r="K55" s="46">
        <v>28.909967058100001</v>
      </c>
      <c r="L55" s="68">
        <f>(L57/$L$15)*100</f>
        <v>31.157493703874671</v>
      </c>
      <c r="M55" s="69">
        <v>30.588066153100002</v>
      </c>
    </row>
    <row r="56" spans="1:13" x14ac:dyDescent="0.2">
      <c r="A56" s="346">
        <v>52</v>
      </c>
      <c r="B56" s="553"/>
      <c r="C56" s="376" t="s">
        <v>170</v>
      </c>
      <c r="D56" s="28">
        <v>23.321633238099999</v>
      </c>
      <c r="E56" s="28">
        <v>32.550981768500002</v>
      </c>
      <c r="F56" s="28">
        <v>27.0690603416</v>
      </c>
      <c r="G56" s="28">
        <v>22.416341556399999</v>
      </c>
      <c r="H56" s="28">
        <v>34.025528987800001</v>
      </c>
      <c r="I56" s="28">
        <v>27.9275511391</v>
      </c>
      <c r="J56" s="86">
        <v>23.089667544299999</v>
      </c>
      <c r="K56" s="48">
        <v>26.060847662699999</v>
      </c>
      <c r="L56" s="49">
        <f>(L58/$L$16)*100</f>
        <v>27.001043600664993</v>
      </c>
      <c r="M56" s="67">
        <v>26.453103255199999</v>
      </c>
    </row>
    <row r="57" spans="1:13" x14ac:dyDescent="0.2">
      <c r="A57" s="346">
        <v>53</v>
      </c>
      <c r="B57" s="553"/>
      <c r="C57" s="363" t="s">
        <v>171</v>
      </c>
      <c r="D57" s="21">
        <v>3044</v>
      </c>
      <c r="E57" s="21">
        <v>9655</v>
      </c>
      <c r="F57" s="21">
        <v>10802</v>
      </c>
      <c r="G57" s="21">
        <v>25105</v>
      </c>
      <c r="H57" s="21">
        <v>17195</v>
      </c>
      <c r="I57" s="21">
        <v>28308</v>
      </c>
      <c r="J57" s="79">
        <v>8429</v>
      </c>
      <c r="K57" s="50">
        <v>4106</v>
      </c>
      <c r="L57" s="381">
        <f>SUM(D57:K57)</f>
        <v>106644</v>
      </c>
      <c r="M57" s="382">
        <v>1355263</v>
      </c>
    </row>
    <row r="58" spans="1:13" x14ac:dyDescent="0.2">
      <c r="A58" s="346">
        <v>54</v>
      </c>
      <c r="B58" s="553"/>
      <c r="C58" s="376" t="s">
        <v>172</v>
      </c>
      <c r="D58" s="29">
        <v>2372</v>
      </c>
      <c r="E58" s="29">
        <v>8522</v>
      </c>
      <c r="F58" s="29">
        <v>8954</v>
      </c>
      <c r="G58" s="29">
        <v>19315</v>
      </c>
      <c r="H58" s="29">
        <v>16400</v>
      </c>
      <c r="I58" s="29">
        <v>22761</v>
      </c>
      <c r="J58" s="87">
        <v>6802</v>
      </c>
      <c r="K58" s="104">
        <v>3877</v>
      </c>
      <c r="L58" s="54">
        <f>SUM(D58:K58)</f>
        <v>89003</v>
      </c>
      <c r="M58" s="395">
        <v>1218422</v>
      </c>
    </row>
    <row r="59" spans="1:13" x14ac:dyDescent="0.2">
      <c r="A59" s="346">
        <v>55</v>
      </c>
      <c r="B59" s="553"/>
      <c r="C59" s="378" t="s">
        <v>173</v>
      </c>
      <c r="D59" s="30">
        <v>3.5826574469999999</v>
      </c>
      <c r="E59" s="30">
        <v>3.5837020925999998</v>
      </c>
      <c r="F59" s="30">
        <v>2.9030171168000001</v>
      </c>
      <c r="G59" s="30">
        <v>3.625331729</v>
      </c>
      <c r="H59" s="30">
        <v>3.5818720459</v>
      </c>
      <c r="I59" s="30">
        <v>3.4484011907999998</v>
      </c>
      <c r="J59" s="88">
        <v>3.5122547388999998</v>
      </c>
      <c r="K59" s="56">
        <v>3.6763545943999998</v>
      </c>
      <c r="L59" s="58">
        <f>((D59*D57)+(E59*E57)+(F59*F57)+(G59*G57)+(H59*H57)+(I59*I57)+(J59*J57)+(K59*K57))/L57</f>
        <v>3.4862358390734682</v>
      </c>
      <c r="M59" s="66">
        <v>3.3366793602000002</v>
      </c>
    </row>
    <row r="60" spans="1:13" ht="12.75" thickBot="1" x14ac:dyDescent="0.25">
      <c r="A60" s="359">
        <v>56</v>
      </c>
      <c r="B60" s="554"/>
      <c r="C60" s="361" t="s">
        <v>174</v>
      </c>
      <c r="D60" s="25">
        <v>3.0832712729999998</v>
      </c>
      <c r="E60" s="25">
        <v>3.0105625162999998</v>
      </c>
      <c r="F60" s="25">
        <v>2.6222699236000002</v>
      </c>
      <c r="G60" s="25">
        <v>3.2343678899000001</v>
      </c>
      <c r="H60" s="25">
        <v>3.5523096927000002</v>
      </c>
      <c r="I60" s="25">
        <v>3.0072647632999998</v>
      </c>
      <c r="J60" s="83">
        <v>3.2553795182999998</v>
      </c>
      <c r="K60" s="60">
        <v>3.2423265868</v>
      </c>
      <c r="L60" s="62">
        <f>((D60*D58)+(E60*E58)+(F60*F58)+(G60*G58)+(H60*H58)+(I60*I58)+(J60*J58)+(K60*K58))/L58</f>
        <v>3.1497924543110791</v>
      </c>
      <c r="M60" s="373">
        <v>3.0152031023000001</v>
      </c>
    </row>
    <row r="61" spans="1:13" x14ac:dyDescent="0.2">
      <c r="A61" s="346">
        <v>57</v>
      </c>
      <c r="B61" s="552" t="s">
        <v>22</v>
      </c>
      <c r="C61" s="363" t="s">
        <v>169</v>
      </c>
      <c r="D61" s="27">
        <v>32.323130739500002</v>
      </c>
      <c r="E61" s="27">
        <v>52.346695261299999</v>
      </c>
      <c r="F61" s="27">
        <v>30.020064682400001</v>
      </c>
      <c r="G61" s="27">
        <v>34.0895535119</v>
      </c>
      <c r="H61" s="27">
        <v>35.4671727092</v>
      </c>
      <c r="I61" s="27">
        <v>37.171550346099998</v>
      </c>
      <c r="J61" s="85">
        <v>32.448486950499998</v>
      </c>
      <c r="K61" s="46">
        <v>54.5407414485</v>
      </c>
      <c r="L61" s="68">
        <f>(L63/$L$15)*100</f>
        <v>36.47808480924639</v>
      </c>
      <c r="M61" s="69">
        <v>38.248585096900001</v>
      </c>
    </row>
    <row r="62" spans="1:13" x14ac:dyDescent="0.2">
      <c r="A62" s="346">
        <v>58</v>
      </c>
      <c r="B62" s="553"/>
      <c r="C62" s="376" t="s">
        <v>170</v>
      </c>
      <c r="D62" s="28">
        <v>15.007618836500001</v>
      </c>
      <c r="E62" s="28">
        <v>20.935596647499999</v>
      </c>
      <c r="F62" s="28">
        <v>23.1483014692</v>
      </c>
      <c r="G62" s="28">
        <v>20.393209972299999</v>
      </c>
      <c r="H62" s="28">
        <v>24.6317315559</v>
      </c>
      <c r="I62" s="28">
        <v>17.493563449300002</v>
      </c>
      <c r="J62" s="86">
        <v>23.253506468000001</v>
      </c>
      <c r="K62" s="48">
        <v>20.910971792600002</v>
      </c>
      <c r="L62" s="49">
        <f>(L64/$L$16)*100</f>
        <v>20.728518208404626</v>
      </c>
      <c r="M62" s="67">
        <v>22.992051620000002</v>
      </c>
    </row>
    <row r="63" spans="1:13" x14ac:dyDescent="0.2">
      <c r="A63" s="346">
        <v>59</v>
      </c>
      <c r="B63" s="553"/>
      <c r="C63" s="363" t="s">
        <v>171</v>
      </c>
      <c r="D63" s="21">
        <v>4206</v>
      </c>
      <c r="E63" s="21">
        <v>12946</v>
      </c>
      <c r="F63" s="21">
        <v>11552</v>
      </c>
      <c r="G63" s="21">
        <v>31126</v>
      </c>
      <c r="H63" s="21">
        <v>15743</v>
      </c>
      <c r="I63" s="21">
        <v>30275</v>
      </c>
      <c r="J63" s="79">
        <v>11260</v>
      </c>
      <c r="K63" s="50">
        <v>7747</v>
      </c>
      <c r="L63" s="381">
        <f>SUM(D63:K63)</f>
        <v>124855</v>
      </c>
      <c r="M63" s="382">
        <v>1694677</v>
      </c>
    </row>
    <row r="64" spans="1:13" x14ac:dyDescent="0.2">
      <c r="A64" s="346">
        <v>60</v>
      </c>
      <c r="B64" s="553"/>
      <c r="C64" s="376" t="s">
        <v>172</v>
      </c>
      <c r="D64" s="29">
        <v>1527</v>
      </c>
      <c r="E64" s="29">
        <v>5481</v>
      </c>
      <c r="F64" s="29">
        <v>7657</v>
      </c>
      <c r="G64" s="29">
        <v>17572</v>
      </c>
      <c r="H64" s="29">
        <v>11872</v>
      </c>
      <c r="I64" s="29">
        <v>14257</v>
      </c>
      <c r="J64" s="87">
        <v>6850</v>
      </c>
      <c r="K64" s="104">
        <v>3111</v>
      </c>
      <c r="L64" s="54">
        <f>SUM(D64:K64)</f>
        <v>68327</v>
      </c>
      <c r="M64" s="395">
        <v>1059007</v>
      </c>
    </row>
    <row r="65" spans="1:13" x14ac:dyDescent="0.2">
      <c r="A65" s="346">
        <v>61</v>
      </c>
      <c r="B65" s="553"/>
      <c r="C65" s="378" t="s">
        <v>173</v>
      </c>
      <c r="D65" s="30">
        <v>3.5405820800000001</v>
      </c>
      <c r="E65" s="30">
        <v>3.3828937484999999</v>
      </c>
      <c r="F65" s="30">
        <v>2.7353474630000001</v>
      </c>
      <c r="G65" s="30">
        <v>3.2967734541999998</v>
      </c>
      <c r="H65" s="30">
        <v>3.8849314985999999</v>
      </c>
      <c r="I65" s="30">
        <v>3.3280929578</v>
      </c>
      <c r="J65" s="88">
        <v>3.3010946087000002</v>
      </c>
      <c r="K65" s="56">
        <v>3.4305658797</v>
      </c>
      <c r="L65" s="58">
        <f>((D65*D63)+(E65*E63)+(F65*F63)+(G65*G63)+(H65*H63)+(I65*I63)+(J65*J63)+(K65*K63))/L63</f>
        <v>3.3524179661881299</v>
      </c>
      <c r="M65" s="66">
        <v>3.2017684651999998</v>
      </c>
    </row>
    <row r="66" spans="1:13" ht="12.75" thickBot="1" x14ac:dyDescent="0.25">
      <c r="A66" s="359">
        <v>62</v>
      </c>
      <c r="B66" s="554"/>
      <c r="C66" s="361" t="s">
        <v>174</v>
      </c>
      <c r="D66" s="25">
        <v>3.0985781391999998</v>
      </c>
      <c r="E66" s="25">
        <v>3.0506894456000002</v>
      </c>
      <c r="F66" s="25">
        <v>2.5857802887000001</v>
      </c>
      <c r="G66" s="25">
        <v>2.9546036104</v>
      </c>
      <c r="H66" s="25">
        <v>3.6557648548000001</v>
      </c>
      <c r="I66" s="25">
        <v>3.0031665531999998</v>
      </c>
      <c r="J66" s="83">
        <v>3.1914106598999998</v>
      </c>
      <c r="K66" s="60">
        <v>3.3887503477999998</v>
      </c>
      <c r="L66" s="62">
        <f>((D66*D64)+(E66*E64)+(F66*F64)+(G66*G64)+(H66*H64)+(I66*I64)+(J66*J64)+(K66*K64))/L64</f>
        <v>3.0996666506636537</v>
      </c>
      <c r="M66" s="373">
        <v>2.9615263538000001</v>
      </c>
    </row>
    <row r="67" spans="1:13" x14ac:dyDescent="0.2">
      <c r="A67" s="346">
        <v>63</v>
      </c>
      <c r="B67" s="552" t="s">
        <v>23</v>
      </c>
      <c r="C67" s="363" t="s">
        <v>169</v>
      </c>
      <c r="D67" s="27">
        <v>75.139709022100007</v>
      </c>
      <c r="E67" s="27">
        <v>85.583999366399993</v>
      </c>
      <c r="F67" s="27">
        <v>74.676540290299997</v>
      </c>
      <c r="G67" s="27">
        <v>77.271783483600004</v>
      </c>
      <c r="H67" s="27">
        <v>59.566274182500003</v>
      </c>
      <c r="I67" s="27">
        <v>82.913007319100004</v>
      </c>
      <c r="J67" s="85">
        <v>83.110330516399998</v>
      </c>
      <c r="K67" s="46">
        <v>83.879014974200004</v>
      </c>
      <c r="L67" s="68">
        <f>(L69/$L$15)*100</f>
        <v>77.411664339096745</v>
      </c>
      <c r="M67" s="69">
        <v>72.243410284500001</v>
      </c>
    </row>
    <row r="68" spans="1:13" x14ac:dyDescent="0.2">
      <c r="A68" s="346">
        <v>64</v>
      </c>
      <c r="B68" s="553"/>
      <c r="C68" s="376" t="s">
        <v>170</v>
      </c>
      <c r="D68" s="28">
        <v>78.369410122100007</v>
      </c>
      <c r="E68" s="28">
        <v>82.425413234299995</v>
      </c>
      <c r="F68" s="28">
        <v>70.784052300799999</v>
      </c>
      <c r="G68" s="28">
        <v>70.502108061900003</v>
      </c>
      <c r="H68" s="28">
        <v>80.432052792899995</v>
      </c>
      <c r="I68" s="28">
        <v>72.6387089758</v>
      </c>
      <c r="J68" s="86">
        <v>86.044995600600004</v>
      </c>
      <c r="K68" s="48">
        <v>78.147143950499995</v>
      </c>
      <c r="L68" s="49">
        <f>(L70/$L$16)*100</f>
        <v>75.434429114031573</v>
      </c>
      <c r="M68" s="67">
        <v>69.813155535199996</v>
      </c>
    </row>
    <row r="69" spans="1:13" x14ac:dyDescent="0.2">
      <c r="A69" s="346">
        <v>65</v>
      </c>
      <c r="B69" s="553"/>
      <c r="C69" s="363" t="s">
        <v>171</v>
      </c>
      <c r="D69" s="21">
        <v>9778</v>
      </c>
      <c r="E69" s="21">
        <v>21167</v>
      </c>
      <c r="F69" s="21">
        <v>28737</v>
      </c>
      <c r="G69" s="21">
        <v>70555</v>
      </c>
      <c r="H69" s="21">
        <v>26440</v>
      </c>
      <c r="I69" s="21">
        <v>67530</v>
      </c>
      <c r="J69" s="79">
        <v>28839</v>
      </c>
      <c r="K69" s="50">
        <v>11914</v>
      </c>
      <c r="L69" s="381">
        <f>SUM(D69:K69)</f>
        <v>264960</v>
      </c>
      <c r="M69" s="382">
        <v>3200883</v>
      </c>
    </row>
    <row r="70" spans="1:13" x14ac:dyDescent="0.2">
      <c r="A70" s="346">
        <v>66</v>
      </c>
      <c r="B70" s="553"/>
      <c r="C70" s="376" t="s">
        <v>172</v>
      </c>
      <c r="D70" s="29">
        <v>7972</v>
      </c>
      <c r="E70" s="29">
        <v>21579</v>
      </c>
      <c r="F70" s="29">
        <v>23415</v>
      </c>
      <c r="G70" s="29">
        <v>60749</v>
      </c>
      <c r="H70" s="29">
        <v>38767</v>
      </c>
      <c r="I70" s="29">
        <v>59200</v>
      </c>
      <c r="J70" s="87">
        <v>25347</v>
      </c>
      <c r="K70" s="104">
        <v>11624</v>
      </c>
      <c r="L70" s="54">
        <f>SUM(D70:K70)</f>
        <v>248653</v>
      </c>
      <c r="M70" s="395">
        <v>3215573</v>
      </c>
    </row>
    <row r="71" spans="1:13" x14ac:dyDescent="0.2">
      <c r="A71" s="346">
        <v>67</v>
      </c>
      <c r="B71" s="553"/>
      <c r="C71" s="378" t="s">
        <v>173</v>
      </c>
      <c r="D71" s="30">
        <v>3.0215681062000002</v>
      </c>
      <c r="E71" s="30">
        <v>2.9648252973</v>
      </c>
      <c r="F71" s="30">
        <v>2.2844041464</v>
      </c>
      <c r="G71" s="30">
        <v>2.8950433978999999</v>
      </c>
      <c r="H71" s="30">
        <v>3.4389041965999998</v>
      </c>
      <c r="I71" s="30">
        <v>2.8446829702</v>
      </c>
      <c r="J71" s="88">
        <v>2.7298609221999999</v>
      </c>
      <c r="K71" s="56">
        <v>3.0718360827</v>
      </c>
      <c r="L71" s="58">
        <f>((D71*D69)+(E71*E69)+(F71*F69)+(G71*G69)+(H71*H69)+(I71*I69)+(J71*J69)+(K71*K69))/L69</f>
        <v>2.8704651308296634</v>
      </c>
      <c r="M71" s="66">
        <v>2.7785807516999999</v>
      </c>
    </row>
    <row r="72" spans="1:13" ht="12.75" thickBot="1" x14ac:dyDescent="0.25">
      <c r="A72" s="359">
        <v>68</v>
      </c>
      <c r="B72" s="554"/>
      <c r="C72" s="361" t="s">
        <v>174</v>
      </c>
      <c r="D72" s="25">
        <v>2.4383163371999999</v>
      </c>
      <c r="E72" s="25">
        <v>2.409919624</v>
      </c>
      <c r="F72" s="25">
        <v>2.1305081236999999</v>
      </c>
      <c r="G72" s="25">
        <v>2.5584165890000001</v>
      </c>
      <c r="H72" s="25">
        <v>3.0171662257</v>
      </c>
      <c r="I72" s="25">
        <v>2.4386088733000002</v>
      </c>
      <c r="J72" s="83">
        <v>2.494244235</v>
      </c>
      <c r="K72" s="60">
        <v>2.6308387059</v>
      </c>
      <c r="L72" s="62">
        <f>((D72*D70)+(E72*E70)+(F72*F70)+(G72*G70)+(H72*H70)+(I72*I70)+(J72*J70)+(K72*K70))/L70</f>
        <v>2.5412265952996722</v>
      </c>
      <c r="M72" s="373">
        <v>2.4601182659999998</v>
      </c>
    </row>
    <row r="73" spans="1:13" x14ac:dyDescent="0.2">
      <c r="A73" s="346">
        <v>69</v>
      </c>
      <c r="B73" s="552" t="s">
        <v>24</v>
      </c>
      <c r="C73" s="363" t="s">
        <v>169</v>
      </c>
      <c r="D73" s="27">
        <v>23.6780259477</v>
      </c>
      <c r="E73" s="27">
        <v>24.077733563700001</v>
      </c>
      <c r="F73" s="27">
        <v>11.6067165996</v>
      </c>
      <c r="G73" s="27">
        <v>29.520840038500001</v>
      </c>
      <c r="H73" s="27">
        <v>39.011008543300001</v>
      </c>
      <c r="I73" s="27">
        <v>35.973271121099998</v>
      </c>
      <c r="J73" s="85">
        <v>20.229927528299999</v>
      </c>
      <c r="K73" s="46">
        <v>30.6876586391</v>
      </c>
      <c r="L73" s="68">
        <f>(L75/$L$15)*100</f>
        <v>28.763797425454463</v>
      </c>
      <c r="M73" s="69">
        <v>22.390565627200001</v>
      </c>
    </row>
    <row r="74" spans="1:13" x14ac:dyDescent="0.2">
      <c r="A74" s="346">
        <v>70</v>
      </c>
      <c r="B74" s="553"/>
      <c r="C74" s="376" t="s">
        <v>170</v>
      </c>
      <c r="D74" s="28">
        <v>21.245943493399999</v>
      </c>
      <c r="E74" s="28">
        <v>13.0164137287</v>
      </c>
      <c r="F74" s="28">
        <v>7.2084341019</v>
      </c>
      <c r="G74" s="28">
        <v>21.177781784299999</v>
      </c>
      <c r="H74" s="28">
        <v>30.1610701428</v>
      </c>
      <c r="I74" s="28">
        <v>23.5720659469</v>
      </c>
      <c r="J74" s="86">
        <v>15.136950243999999</v>
      </c>
      <c r="K74" s="48">
        <v>17.5137041658</v>
      </c>
      <c r="L74" s="49">
        <f>(L76/$L$16)*100</f>
        <v>20.32988702416057</v>
      </c>
      <c r="M74" s="67">
        <v>15.9839512633</v>
      </c>
    </row>
    <row r="75" spans="1:13" x14ac:dyDescent="0.2">
      <c r="A75" s="346">
        <v>71</v>
      </c>
      <c r="B75" s="553"/>
      <c r="C75" s="363" t="s">
        <v>171</v>
      </c>
      <c r="D75" s="21">
        <v>3081</v>
      </c>
      <c r="E75" s="21">
        <v>5955</v>
      </c>
      <c r="F75" s="21">
        <v>4466</v>
      </c>
      <c r="G75" s="21">
        <v>26955</v>
      </c>
      <c r="H75" s="21">
        <v>17316</v>
      </c>
      <c r="I75" s="21">
        <v>29299</v>
      </c>
      <c r="J75" s="79">
        <v>7020</v>
      </c>
      <c r="K75" s="50">
        <v>4359</v>
      </c>
      <c r="L75" s="381">
        <f>SUM(D75:K75)</f>
        <v>98451</v>
      </c>
      <c r="M75" s="382">
        <v>992057</v>
      </c>
    </row>
    <row r="76" spans="1:13" x14ac:dyDescent="0.2">
      <c r="A76" s="346">
        <v>72</v>
      </c>
      <c r="B76" s="553"/>
      <c r="C76" s="376" t="s">
        <v>172</v>
      </c>
      <c r="D76" s="29">
        <v>2161</v>
      </c>
      <c r="E76" s="29">
        <v>3408</v>
      </c>
      <c r="F76" s="29">
        <v>2384</v>
      </c>
      <c r="G76" s="29">
        <v>18248</v>
      </c>
      <c r="H76" s="29">
        <v>14537</v>
      </c>
      <c r="I76" s="29">
        <v>19211</v>
      </c>
      <c r="J76" s="87">
        <v>4459</v>
      </c>
      <c r="K76" s="104">
        <v>2605</v>
      </c>
      <c r="L76" s="54">
        <f>SUM(D76:K76)</f>
        <v>67013</v>
      </c>
      <c r="M76" s="395">
        <v>736216</v>
      </c>
    </row>
    <row r="77" spans="1:13" x14ac:dyDescent="0.2">
      <c r="A77" s="346">
        <v>73</v>
      </c>
      <c r="B77" s="553"/>
      <c r="C77" s="378" t="s">
        <v>173</v>
      </c>
      <c r="D77" s="30">
        <v>3.8757581085999999</v>
      </c>
      <c r="E77" s="30">
        <v>4.1245906324000003</v>
      </c>
      <c r="F77" s="30">
        <v>3.4893141558999998</v>
      </c>
      <c r="G77" s="30">
        <v>3.8286304857000002</v>
      </c>
      <c r="H77" s="30">
        <v>3.7553727209000001</v>
      </c>
      <c r="I77" s="30">
        <v>3.6137504585000002</v>
      </c>
      <c r="J77" s="88">
        <v>3.8380894586999998</v>
      </c>
      <c r="K77" s="56">
        <v>3.8980200456</v>
      </c>
      <c r="L77" s="58">
        <f>((D77*D75)+(E77*E75)+(F77*F75)+(G77*G75)+(H77*H75)+(I77*I75)+(J77*J75)+(K77*K75))/L75</f>
        <v>3.7595283522602294</v>
      </c>
      <c r="M77" s="66">
        <v>3.8077089988999999</v>
      </c>
    </row>
    <row r="78" spans="1:13" ht="12.75" thickBot="1" x14ac:dyDescent="0.25">
      <c r="A78" s="359">
        <v>74</v>
      </c>
      <c r="B78" s="554"/>
      <c r="C78" s="361" t="s">
        <v>174</v>
      </c>
      <c r="D78" s="25">
        <v>3.4901493658999998</v>
      </c>
      <c r="E78" s="25">
        <v>3.5341509290999999</v>
      </c>
      <c r="F78" s="25">
        <v>3.2183094428999999</v>
      </c>
      <c r="G78" s="25">
        <v>3.5198365041000002</v>
      </c>
      <c r="H78" s="25">
        <v>3.7696234283000001</v>
      </c>
      <c r="I78" s="25">
        <v>3.3079958110000001</v>
      </c>
      <c r="J78" s="83">
        <v>3.7559945814</v>
      </c>
      <c r="K78" s="60">
        <v>3.6344230504000001</v>
      </c>
      <c r="L78" s="62">
        <f>((D78*D76)+(E78*E76)+(F78*F76)+(G78*G76)+(H78*H76)+(I78*I76)+(J78*J76)+(K78*K76))/L76</f>
        <v>3.5225045971952578</v>
      </c>
      <c r="M78" s="373">
        <v>3.5312138458</v>
      </c>
    </row>
    <row r="79" spans="1:13" x14ac:dyDescent="0.2">
      <c r="A79" s="346">
        <v>75</v>
      </c>
      <c r="B79" s="552" t="s">
        <v>25</v>
      </c>
      <c r="C79" s="363" t="s">
        <v>169</v>
      </c>
      <c r="D79" s="27">
        <v>62.353250314900002</v>
      </c>
      <c r="E79" s="27">
        <v>29.2337835316</v>
      </c>
      <c r="F79" s="27">
        <v>11.9925595206</v>
      </c>
      <c r="G79" s="27">
        <v>27.089159520300001</v>
      </c>
      <c r="H79" s="27">
        <v>64.725110321299994</v>
      </c>
      <c r="I79" s="27">
        <v>34.493088716800003</v>
      </c>
      <c r="J79" s="85">
        <v>48.0595820825</v>
      </c>
      <c r="K79" s="46">
        <v>47.844998837699997</v>
      </c>
      <c r="L79" s="68">
        <f>(L81/$L$15)*100</f>
        <v>36.517819057246534</v>
      </c>
      <c r="M79" s="69">
        <v>27.205298856300001</v>
      </c>
    </row>
    <row r="80" spans="1:13" x14ac:dyDescent="0.2">
      <c r="A80" s="346">
        <v>76</v>
      </c>
      <c r="B80" s="553"/>
      <c r="C80" s="376" t="s">
        <v>170</v>
      </c>
      <c r="D80" s="28">
        <v>39.919457857200001</v>
      </c>
      <c r="E80" s="28">
        <v>39.389910608699999</v>
      </c>
      <c r="F80" s="28">
        <v>12.443466816600001</v>
      </c>
      <c r="G80" s="28">
        <v>31.446966670399998</v>
      </c>
      <c r="H80" s="28">
        <v>63.969428708300001</v>
      </c>
      <c r="I80" s="28">
        <v>26.981919485300001</v>
      </c>
      <c r="J80" s="86">
        <v>52.080651210600003</v>
      </c>
      <c r="K80" s="48">
        <v>50.056413954699998</v>
      </c>
      <c r="L80" s="49">
        <f>(L82/$L$16)*100</f>
        <v>36.767810986930719</v>
      </c>
      <c r="M80" s="67">
        <v>26.036904278600002</v>
      </c>
    </row>
    <row r="81" spans="1:13" x14ac:dyDescent="0.2">
      <c r="A81" s="346">
        <v>77</v>
      </c>
      <c r="B81" s="553"/>
      <c r="C81" s="363" t="s">
        <v>171</v>
      </c>
      <c r="D81" s="21">
        <v>8114</v>
      </c>
      <c r="E81" s="21">
        <v>7230</v>
      </c>
      <c r="F81" s="21">
        <v>4615</v>
      </c>
      <c r="G81" s="21">
        <v>24735</v>
      </c>
      <c r="H81" s="21">
        <v>28730</v>
      </c>
      <c r="I81" s="21">
        <v>28094</v>
      </c>
      <c r="J81" s="79">
        <v>16677</v>
      </c>
      <c r="K81" s="50">
        <v>6796</v>
      </c>
      <c r="L81" s="381">
        <f>SUM(D81:K81)</f>
        <v>124991</v>
      </c>
      <c r="M81" s="382">
        <v>1205383</v>
      </c>
    </row>
    <row r="82" spans="1:13" x14ac:dyDescent="0.2">
      <c r="A82" s="346">
        <v>78</v>
      </c>
      <c r="B82" s="553"/>
      <c r="C82" s="376" t="s">
        <v>172</v>
      </c>
      <c r="D82" s="29">
        <v>4061</v>
      </c>
      <c r="E82" s="29">
        <v>10312</v>
      </c>
      <c r="F82" s="29">
        <v>4116</v>
      </c>
      <c r="G82" s="29">
        <v>27097</v>
      </c>
      <c r="H82" s="29">
        <v>30833</v>
      </c>
      <c r="I82" s="29">
        <v>21990</v>
      </c>
      <c r="J82" s="87">
        <v>15342</v>
      </c>
      <c r="K82" s="104">
        <v>7446</v>
      </c>
      <c r="L82" s="54">
        <f>SUM(D82:K82)</f>
        <v>121197</v>
      </c>
      <c r="M82" s="395">
        <v>1199252</v>
      </c>
    </row>
    <row r="83" spans="1:13" x14ac:dyDescent="0.2">
      <c r="A83" s="346">
        <v>79</v>
      </c>
      <c r="B83" s="553"/>
      <c r="C83" s="378" t="s">
        <v>173</v>
      </c>
      <c r="D83" s="30">
        <v>3.1433568185</v>
      </c>
      <c r="E83" s="30">
        <v>3.9037458377999998</v>
      </c>
      <c r="F83" s="30">
        <v>3.5832396794000001</v>
      </c>
      <c r="G83" s="30">
        <v>3.8703290990000001</v>
      </c>
      <c r="H83" s="30">
        <v>3.2377883351999999</v>
      </c>
      <c r="I83" s="30">
        <v>3.5351887707</v>
      </c>
      <c r="J83" s="88">
        <v>3.2760173215999999</v>
      </c>
      <c r="K83" s="56">
        <v>3.5823624436000001</v>
      </c>
      <c r="L83" s="58">
        <f>((D83*D81)+(E83*E81)+(F83*F81)+(G83*G81)+(H83*H81)+(I83*I81)+(J83*J81)+(K83*K81))/L81</f>
        <v>3.498793107105068</v>
      </c>
      <c r="M83" s="66">
        <v>3.5880723062</v>
      </c>
    </row>
    <row r="84" spans="1:13" ht="12.75" thickBot="1" x14ac:dyDescent="0.25">
      <c r="A84" s="359">
        <v>80</v>
      </c>
      <c r="B84" s="554"/>
      <c r="C84" s="361" t="s">
        <v>174</v>
      </c>
      <c r="D84" s="25">
        <v>2.8798174452</v>
      </c>
      <c r="E84" s="25">
        <v>3.1260096207000001</v>
      </c>
      <c r="F84" s="25">
        <v>3.1691498499000001</v>
      </c>
      <c r="G84" s="25">
        <v>3.2961688282999999</v>
      </c>
      <c r="H84" s="25">
        <v>3.3156849180000001</v>
      </c>
      <c r="I84" s="25">
        <v>3.1118843292</v>
      </c>
      <c r="J84" s="83">
        <v>3.0517349692</v>
      </c>
      <c r="K84" s="60">
        <v>3.1028146814999999</v>
      </c>
      <c r="L84" s="62">
        <f>((D84*D82)+(E84*E82)+(F84*F82)+(G84*G82)+(H84*H82)+(I84*I82)+(J84*J82)+(K84*K82))/L82</f>
        <v>3.1921333272933032</v>
      </c>
      <c r="M84" s="373">
        <v>3.3061117404</v>
      </c>
    </row>
    <row r="85" spans="1:13" x14ac:dyDescent="0.2">
      <c r="A85" s="346">
        <v>81</v>
      </c>
      <c r="B85" s="552" t="s">
        <v>26</v>
      </c>
      <c r="C85" s="363" t="s">
        <v>169</v>
      </c>
      <c r="D85" s="27">
        <v>42.7000238177</v>
      </c>
      <c r="E85" s="27">
        <v>37.9012879406</v>
      </c>
      <c r="F85" s="27">
        <v>26.724208583300001</v>
      </c>
      <c r="G85" s="27">
        <v>41.692192218099997</v>
      </c>
      <c r="H85" s="27">
        <v>38.069319307800001</v>
      </c>
      <c r="I85" s="27">
        <v>24.1415921408</v>
      </c>
      <c r="J85" s="85">
        <v>38.592348047900003</v>
      </c>
      <c r="K85" s="46">
        <v>26.544928229700002</v>
      </c>
      <c r="L85" s="68">
        <f>(L87/$L$15)*100</f>
        <v>34.18489280517948</v>
      </c>
      <c r="M85" s="69">
        <v>28.842379474800001</v>
      </c>
    </row>
    <row r="86" spans="1:13" x14ac:dyDescent="0.2">
      <c r="A86" s="346">
        <v>82</v>
      </c>
      <c r="B86" s="553"/>
      <c r="C86" s="376" t="s">
        <v>170</v>
      </c>
      <c r="D86" s="28">
        <v>34.1079062178</v>
      </c>
      <c r="E86" s="28">
        <v>30.683897480799999</v>
      </c>
      <c r="F86" s="28">
        <v>29.0762766613</v>
      </c>
      <c r="G86" s="28">
        <v>36.421266959900002</v>
      </c>
      <c r="H86" s="28">
        <v>41.059365144099999</v>
      </c>
      <c r="I86" s="28">
        <v>32.639592675899998</v>
      </c>
      <c r="J86" s="86">
        <v>32.764136901299999</v>
      </c>
      <c r="K86" s="48">
        <v>38.497843212699998</v>
      </c>
      <c r="L86" s="49">
        <f>(L88/$L$16)*100</f>
        <v>34.66726127634788</v>
      </c>
      <c r="M86" s="67">
        <v>31.440586890500001</v>
      </c>
    </row>
    <row r="87" spans="1:13" x14ac:dyDescent="0.2">
      <c r="A87" s="346">
        <v>83</v>
      </c>
      <c r="B87" s="553"/>
      <c r="C87" s="363" t="s">
        <v>171</v>
      </c>
      <c r="D87" s="21">
        <v>5557</v>
      </c>
      <c r="E87" s="21">
        <v>9374</v>
      </c>
      <c r="F87" s="21">
        <v>10284</v>
      </c>
      <c r="G87" s="21">
        <v>38068</v>
      </c>
      <c r="H87" s="21">
        <v>16898</v>
      </c>
      <c r="I87" s="21">
        <v>19663</v>
      </c>
      <c r="J87" s="79">
        <v>13392</v>
      </c>
      <c r="K87" s="50">
        <v>3770</v>
      </c>
      <c r="L87" s="381">
        <f>SUM(D87:K87)</f>
        <v>117006</v>
      </c>
      <c r="M87" s="382">
        <v>1277917</v>
      </c>
    </row>
    <row r="88" spans="1:13" x14ac:dyDescent="0.2">
      <c r="A88" s="346">
        <v>84</v>
      </c>
      <c r="B88" s="553"/>
      <c r="C88" s="376" t="s">
        <v>172</v>
      </c>
      <c r="D88" s="29">
        <v>3469</v>
      </c>
      <c r="E88" s="29">
        <v>8033</v>
      </c>
      <c r="F88" s="29">
        <v>9618</v>
      </c>
      <c r="G88" s="29">
        <v>31383</v>
      </c>
      <c r="H88" s="29">
        <v>19790</v>
      </c>
      <c r="I88" s="29">
        <v>26601</v>
      </c>
      <c r="J88" s="87">
        <v>9652</v>
      </c>
      <c r="K88" s="104">
        <v>5727</v>
      </c>
      <c r="L88" s="54">
        <f>SUM(D88:K88)</f>
        <v>114273</v>
      </c>
      <c r="M88" s="395">
        <v>1448144</v>
      </c>
    </row>
    <row r="89" spans="1:13" x14ac:dyDescent="0.2">
      <c r="A89" s="346">
        <v>85</v>
      </c>
      <c r="B89" s="553"/>
      <c r="C89" s="378" t="s">
        <v>173</v>
      </c>
      <c r="D89" s="30">
        <v>3.5875324658999999</v>
      </c>
      <c r="E89" s="30">
        <v>3.9167048524000001</v>
      </c>
      <c r="F89" s="30">
        <v>3.1485774391999999</v>
      </c>
      <c r="G89" s="30">
        <v>3.5742433083999998</v>
      </c>
      <c r="H89" s="30">
        <v>3.7882175115000001</v>
      </c>
      <c r="I89" s="30">
        <v>3.8381671633000001</v>
      </c>
      <c r="J89" s="88">
        <v>3.4380703346999999</v>
      </c>
      <c r="K89" s="56">
        <v>3.9601345449999998</v>
      </c>
      <c r="L89" s="58">
        <f>((D89*D87)+(E89*E87)+(F89*F87)+(G89*G87)+(H89*H87)+(I89*I87)+(J89*J87)+(K89*K87))/L87</f>
        <v>3.6370006619024253</v>
      </c>
      <c r="M89" s="66">
        <v>3.632698881</v>
      </c>
    </row>
    <row r="90" spans="1:13" ht="12.75" thickBot="1" x14ac:dyDescent="0.25">
      <c r="A90" s="359">
        <v>86</v>
      </c>
      <c r="B90" s="554"/>
      <c r="C90" s="361" t="s">
        <v>174</v>
      </c>
      <c r="D90" s="25">
        <v>3.1226439106999999</v>
      </c>
      <c r="E90" s="25">
        <v>3.1596697174999999</v>
      </c>
      <c r="F90" s="25">
        <v>2.6689060262000002</v>
      </c>
      <c r="G90" s="25">
        <v>3.0572434400000001</v>
      </c>
      <c r="H90" s="25">
        <v>3.5555334138000001</v>
      </c>
      <c r="I90" s="25">
        <v>2.9890518191000002</v>
      </c>
      <c r="J90" s="83">
        <v>3.2386781527999999</v>
      </c>
      <c r="K90" s="60">
        <v>3.2402453050000002</v>
      </c>
      <c r="L90" s="62">
        <f>((D90*D88)+(E90*E88)+(F90*F88)+(G90*G88)+(H90*H88)+(I90*I88)+(J90*J88)+(K90*K88))/L88</f>
        <v>3.1286609058653321</v>
      </c>
      <c r="M90" s="373">
        <v>3.0130607288000002</v>
      </c>
    </row>
    <row r="91" spans="1:13" x14ac:dyDescent="0.2">
      <c r="A91" s="346">
        <v>87</v>
      </c>
      <c r="B91" s="552" t="s">
        <v>27</v>
      </c>
      <c r="C91" s="363" t="s">
        <v>169</v>
      </c>
      <c r="D91" s="27">
        <v>93.9235220801</v>
      </c>
      <c r="E91" s="27">
        <v>93.264654632399996</v>
      </c>
      <c r="F91" s="27">
        <v>83.254706807000005</v>
      </c>
      <c r="G91" s="27">
        <v>85.512578785399995</v>
      </c>
      <c r="H91" s="27">
        <v>94.5041789868</v>
      </c>
      <c r="I91" s="27">
        <v>90.821164257700005</v>
      </c>
      <c r="J91" s="85">
        <v>93.649316577600004</v>
      </c>
      <c r="K91" s="46">
        <v>91.828866802799993</v>
      </c>
      <c r="L91" s="68">
        <f>(L93/$L$15)*100</f>
        <v>89.654779504139952</v>
      </c>
      <c r="M91" s="69">
        <v>83.373861238900005</v>
      </c>
    </row>
    <row r="92" spans="1:13" x14ac:dyDescent="0.2">
      <c r="A92" s="346">
        <v>88</v>
      </c>
      <c r="B92" s="553"/>
      <c r="C92" s="376" t="s">
        <v>170</v>
      </c>
      <c r="D92" s="28">
        <v>91.393525997599994</v>
      </c>
      <c r="E92" s="28">
        <v>93.226860585699995</v>
      </c>
      <c r="F92" s="28">
        <v>83.572986394599994</v>
      </c>
      <c r="G92" s="28">
        <v>83.6525359675</v>
      </c>
      <c r="H92" s="28">
        <v>95.398796052700007</v>
      </c>
      <c r="I92" s="28">
        <v>87.383611856800002</v>
      </c>
      <c r="J92" s="86">
        <v>95.272877370100005</v>
      </c>
      <c r="K92" s="48">
        <v>91.701054834100006</v>
      </c>
      <c r="L92" s="49">
        <f>(L94/$L$16)*100</f>
        <v>88.68573058113995</v>
      </c>
      <c r="M92" s="67">
        <v>82.800843253699995</v>
      </c>
    </row>
    <row r="93" spans="1:13" x14ac:dyDescent="0.2">
      <c r="A93" s="346">
        <v>89</v>
      </c>
      <c r="B93" s="553"/>
      <c r="C93" s="363" t="s">
        <v>171</v>
      </c>
      <c r="D93" s="21">
        <v>12222</v>
      </c>
      <c r="E93" s="21">
        <v>23066</v>
      </c>
      <c r="F93" s="21">
        <v>32038</v>
      </c>
      <c r="G93" s="21">
        <v>78080</v>
      </c>
      <c r="H93" s="21">
        <v>41949</v>
      </c>
      <c r="I93" s="21">
        <v>73971</v>
      </c>
      <c r="J93" s="79">
        <v>32496</v>
      </c>
      <c r="K93" s="50">
        <v>13043</v>
      </c>
      <c r="L93" s="381">
        <f>SUM(D93:K93)</f>
        <v>306865</v>
      </c>
      <c r="M93" s="382">
        <v>3694039</v>
      </c>
    </row>
    <row r="94" spans="1:13" x14ac:dyDescent="0.2">
      <c r="A94" s="346">
        <v>90</v>
      </c>
      <c r="B94" s="553"/>
      <c r="C94" s="376" t="s">
        <v>172</v>
      </c>
      <c r="D94" s="29">
        <v>9297</v>
      </c>
      <c r="E94" s="29">
        <v>24407</v>
      </c>
      <c r="F94" s="29">
        <v>27645</v>
      </c>
      <c r="G94" s="29">
        <v>72080</v>
      </c>
      <c r="H94" s="29">
        <v>45981</v>
      </c>
      <c r="I94" s="29">
        <v>71217</v>
      </c>
      <c r="J94" s="87">
        <v>28065</v>
      </c>
      <c r="K94" s="104">
        <v>13641</v>
      </c>
      <c r="L94" s="54">
        <f>SUM(D94:K94)</f>
        <v>292333</v>
      </c>
      <c r="M94" s="395">
        <v>3813782</v>
      </c>
    </row>
    <row r="95" spans="1:13" x14ac:dyDescent="0.2">
      <c r="A95" s="346">
        <v>91</v>
      </c>
      <c r="B95" s="553"/>
      <c r="C95" s="378" t="s">
        <v>173</v>
      </c>
      <c r="D95" s="30">
        <v>2.7637860181999998</v>
      </c>
      <c r="E95" s="30">
        <v>2.875502703</v>
      </c>
      <c r="F95" s="30">
        <v>2.1991568098999998</v>
      </c>
      <c r="G95" s="30">
        <v>2.7733703736000002</v>
      </c>
      <c r="H95" s="30">
        <v>2.9160369817</v>
      </c>
      <c r="I95" s="30">
        <v>2.7465929090999999</v>
      </c>
      <c r="J95" s="88">
        <v>2.6346320405000001</v>
      </c>
      <c r="K95" s="56">
        <v>2.9664670672</v>
      </c>
      <c r="L95" s="58">
        <f>((D95*D93)+(E95*E93)+(F95*F93)+(G95*G93)+(H95*H93)+(I95*I93)+(J95*J93)+(K95*K93))/L93</f>
        <v>2.7272786889285183</v>
      </c>
      <c r="M95" s="66">
        <v>2.6329391757999998</v>
      </c>
    </row>
    <row r="96" spans="1:13" ht="12.75" thickBot="1" x14ac:dyDescent="0.25">
      <c r="A96" s="359">
        <v>92</v>
      </c>
      <c r="B96" s="554"/>
      <c r="C96" s="361" t="s">
        <v>174</v>
      </c>
      <c r="D96" s="25">
        <v>2.3193324411999998</v>
      </c>
      <c r="E96" s="25">
        <v>2.3491321288</v>
      </c>
      <c r="F96" s="25">
        <v>2.0309145217000002</v>
      </c>
      <c r="G96" s="25">
        <v>2.4190261856999999</v>
      </c>
      <c r="H96" s="25">
        <v>2.8750800710000002</v>
      </c>
      <c r="I96" s="25">
        <v>2.3031023482999999</v>
      </c>
      <c r="J96" s="83">
        <v>2.4389932830999999</v>
      </c>
      <c r="K96" s="60">
        <v>2.5210934067999999</v>
      </c>
      <c r="L96" s="62">
        <f>((D96*D94)+(E96*E94)+(F96*F94)+(G96*G94)+(H96*H94)+(I96*I94)+(J96*J94)+(K96*K94))/L94</f>
        <v>2.4234890324629892</v>
      </c>
      <c r="M96" s="373">
        <v>2.3275095430000001</v>
      </c>
    </row>
    <row r="97" spans="1:13" x14ac:dyDescent="0.2">
      <c r="A97" s="346">
        <v>93</v>
      </c>
      <c r="B97" s="552" t="s">
        <v>28</v>
      </c>
      <c r="C97" s="363" t="s">
        <v>169</v>
      </c>
      <c r="D97" s="27">
        <v>52.017486661200003</v>
      </c>
      <c r="E97" s="27">
        <v>52.9824002338</v>
      </c>
      <c r="F97" s="27">
        <v>28.1831818062</v>
      </c>
      <c r="G97" s="27">
        <v>45.0261188068</v>
      </c>
      <c r="H97" s="27">
        <v>54.508550098100002</v>
      </c>
      <c r="I97" s="27">
        <v>49.466148189000002</v>
      </c>
      <c r="J97" s="85">
        <v>47.486173013600002</v>
      </c>
      <c r="K97" s="46">
        <v>57.637614926200001</v>
      </c>
      <c r="L97" s="68">
        <f>(L99/$L$15)*100</f>
        <v>47.032202270695407</v>
      </c>
      <c r="M97" s="69">
        <v>40.292780450599999</v>
      </c>
    </row>
    <row r="98" spans="1:13" x14ac:dyDescent="0.2">
      <c r="A98" s="346">
        <v>94</v>
      </c>
      <c r="B98" s="553"/>
      <c r="C98" s="376" t="s">
        <v>170</v>
      </c>
      <c r="D98" s="28">
        <v>34.943101898199998</v>
      </c>
      <c r="E98" s="28">
        <v>37.837915259699997</v>
      </c>
      <c r="F98" s="28">
        <v>22.615063945599999</v>
      </c>
      <c r="G98" s="28">
        <v>35.148420139499997</v>
      </c>
      <c r="H98" s="28">
        <v>56.380942038800001</v>
      </c>
      <c r="I98" s="28">
        <v>33.347753434700003</v>
      </c>
      <c r="J98" s="86">
        <v>41.617574435100003</v>
      </c>
      <c r="K98" s="48">
        <v>44.280778378800001</v>
      </c>
      <c r="L98" s="49">
        <f>(L100/$L$16)*100</f>
        <v>37.747703471792441</v>
      </c>
      <c r="M98" s="67">
        <v>32.129041222600002</v>
      </c>
    </row>
    <row r="99" spans="1:13" x14ac:dyDescent="0.2">
      <c r="A99" s="346">
        <v>95</v>
      </c>
      <c r="B99" s="553"/>
      <c r="C99" s="363" t="s">
        <v>171</v>
      </c>
      <c r="D99" s="21">
        <v>6769</v>
      </c>
      <c r="E99" s="21">
        <v>13104</v>
      </c>
      <c r="F99" s="21">
        <v>10845</v>
      </c>
      <c r="G99" s="21">
        <v>41112</v>
      </c>
      <c r="H99" s="21">
        <v>24195</v>
      </c>
      <c r="I99" s="21">
        <v>40289</v>
      </c>
      <c r="J99" s="79">
        <v>16478</v>
      </c>
      <c r="K99" s="50">
        <v>8187</v>
      </c>
      <c r="L99" s="381">
        <f>SUM(D99:K99)</f>
        <v>160979</v>
      </c>
      <c r="M99" s="382">
        <v>1785249</v>
      </c>
    </row>
    <row r="100" spans="1:13" x14ac:dyDescent="0.2">
      <c r="A100" s="346">
        <v>96</v>
      </c>
      <c r="B100" s="553"/>
      <c r="C100" s="376" t="s">
        <v>172</v>
      </c>
      <c r="D100" s="29">
        <v>3554</v>
      </c>
      <c r="E100" s="29">
        <v>9906</v>
      </c>
      <c r="F100" s="29">
        <v>7481</v>
      </c>
      <c r="G100" s="29">
        <v>30286</v>
      </c>
      <c r="H100" s="29">
        <v>27175</v>
      </c>
      <c r="I100" s="29">
        <v>27178</v>
      </c>
      <c r="J100" s="87">
        <v>12260</v>
      </c>
      <c r="K100" s="104">
        <v>6587</v>
      </c>
      <c r="L100" s="54">
        <f>SUM(D100:K100)</f>
        <v>124427</v>
      </c>
      <c r="M100" s="395">
        <v>1479854</v>
      </c>
    </row>
    <row r="101" spans="1:13" x14ac:dyDescent="0.2">
      <c r="A101" s="346">
        <v>97</v>
      </c>
      <c r="B101" s="553"/>
      <c r="C101" s="378" t="s">
        <v>173</v>
      </c>
      <c r="D101" s="30">
        <v>3.7029337236000002</v>
      </c>
      <c r="E101" s="30">
        <v>3.8208630404999999</v>
      </c>
      <c r="F101" s="30">
        <v>3.4961501046999999</v>
      </c>
      <c r="G101" s="30">
        <v>3.7973939929</v>
      </c>
      <c r="H101" s="30">
        <v>3.8969056717999999</v>
      </c>
      <c r="I101" s="30">
        <v>3.6797032874000002</v>
      </c>
      <c r="J101" s="88">
        <v>3.6346402568</v>
      </c>
      <c r="K101" s="56">
        <v>3.7361508131000001</v>
      </c>
      <c r="L101" s="58">
        <f>((D101*D99)+(E101*E99)+(F101*F99)+(G101*G99)+(H101*H99)+(I101*I99)+(J101*J99)+(K101*K99))/L99</f>
        <v>3.7407650980127611</v>
      </c>
      <c r="M101" s="66">
        <v>3.731688041</v>
      </c>
    </row>
    <row r="102" spans="1:13" ht="12.75" thickBot="1" x14ac:dyDescent="0.25">
      <c r="A102" s="359">
        <v>98</v>
      </c>
      <c r="B102" s="554"/>
      <c r="C102" s="361" t="s">
        <v>174</v>
      </c>
      <c r="D102" s="25">
        <v>3.5200829811999998</v>
      </c>
      <c r="E102" s="25">
        <v>3.4788897471000002</v>
      </c>
      <c r="F102" s="25">
        <v>3.3504088498</v>
      </c>
      <c r="G102" s="25">
        <v>3.5819037404</v>
      </c>
      <c r="H102" s="25">
        <v>3.6911334023000002</v>
      </c>
      <c r="I102" s="25">
        <v>3.5118058681000002</v>
      </c>
      <c r="J102" s="83">
        <v>3.5150244069999999</v>
      </c>
      <c r="K102" s="60">
        <v>3.5259892925999998</v>
      </c>
      <c r="L102" s="62">
        <f>((D102*D100)+(E102*E100)+(F102*F100)+(G102*G100)+(H102*H100)+(I102*I100)+(J102*J100)+(K102*K100))/L100</f>
        <v>3.5570133719206125</v>
      </c>
      <c r="M102" s="373">
        <v>3.5471531236999998</v>
      </c>
    </row>
    <row r="103" spans="1:13" x14ac:dyDescent="0.2">
      <c r="A103" s="346">
        <v>99</v>
      </c>
      <c r="B103" s="552" t="s">
        <v>29</v>
      </c>
      <c r="C103" s="363" t="s">
        <v>169</v>
      </c>
      <c r="D103" s="27">
        <v>66.283612015599999</v>
      </c>
      <c r="E103" s="27">
        <v>73.693820285699999</v>
      </c>
      <c r="F103" s="27">
        <v>50.022969765200003</v>
      </c>
      <c r="G103" s="27">
        <v>65.4142738667</v>
      </c>
      <c r="H103" s="27">
        <v>71.743579684699995</v>
      </c>
      <c r="I103" s="27">
        <v>59.433896272799998</v>
      </c>
      <c r="J103" s="85">
        <v>55.718581745900003</v>
      </c>
      <c r="K103" s="46">
        <v>69.782810076800004</v>
      </c>
      <c r="L103" s="68">
        <f>(L105/$L$15)*100</f>
        <v>62.911001127751454</v>
      </c>
      <c r="M103" s="69">
        <v>59.073751910600002</v>
      </c>
    </row>
    <row r="104" spans="1:13" x14ac:dyDescent="0.2">
      <c r="A104" s="346">
        <v>100</v>
      </c>
      <c r="B104" s="553"/>
      <c r="C104" s="376" t="s">
        <v>170</v>
      </c>
      <c r="D104" s="28">
        <v>72.252287561499998</v>
      </c>
      <c r="E104" s="28">
        <v>78.476482221799998</v>
      </c>
      <c r="F104" s="28">
        <v>58.375793118399997</v>
      </c>
      <c r="G104" s="28">
        <v>70.904997828099994</v>
      </c>
      <c r="H104" s="28">
        <v>81.198856796300007</v>
      </c>
      <c r="I104" s="28">
        <v>64.838432089199998</v>
      </c>
      <c r="J104" s="86">
        <v>70.708990636400003</v>
      </c>
      <c r="K104" s="48">
        <v>69.643434070799998</v>
      </c>
      <c r="L104" s="49">
        <f>(L106/$L$16)*100</f>
        <v>70.22127974565268</v>
      </c>
      <c r="M104" s="67">
        <v>62.366298521399997</v>
      </c>
    </row>
    <row r="105" spans="1:13" x14ac:dyDescent="0.2">
      <c r="A105" s="346">
        <v>101</v>
      </c>
      <c r="B105" s="553"/>
      <c r="C105" s="363" t="s">
        <v>171</v>
      </c>
      <c r="D105" s="21">
        <v>8625</v>
      </c>
      <c r="E105" s="21">
        <v>18226</v>
      </c>
      <c r="F105" s="21">
        <v>19250</v>
      </c>
      <c r="G105" s="21">
        <v>59728</v>
      </c>
      <c r="H105" s="21">
        <v>31846</v>
      </c>
      <c r="I105" s="21">
        <v>48407</v>
      </c>
      <c r="J105" s="79">
        <v>19334</v>
      </c>
      <c r="K105" s="50">
        <v>9912</v>
      </c>
      <c r="L105" s="381">
        <f>SUM(D105:K105)</f>
        <v>215328</v>
      </c>
      <c r="M105" s="382">
        <v>2617376</v>
      </c>
    </row>
    <row r="106" spans="1:13" x14ac:dyDescent="0.2">
      <c r="A106" s="346">
        <v>102</v>
      </c>
      <c r="B106" s="553"/>
      <c r="C106" s="376" t="s">
        <v>172</v>
      </c>
      <c r="D106" s="29">
        <v>7350</v>
      </c>
      <c r="E106" s="29">
        <v>20545</v>
      </c>
      <c r="F106" s="29">
        <v>19310</v>
      </c>
      <c r="G106" s="29">
        <v>61096</v>
      </c>
      <c r="H106" s="29">
        <v>39137</v>
      </c>
      <c r="I106" s="29">
        <v>52843</v>
      </c>
      <c r="J106" s="87">
        <v>20829</v>
      </c>
      <c r="K106" s="104">
        <v>10359</v>
      </c>
      <c r="L106" s="54">
        <f>SUM(D106:K106)</f>
        <v>231469</v>
      </c>
      <c r="M106" s="395">
        <v>2872573</v>
      </c>
    </row>
    <row r="107" spans="1:13" x14ac:dyDescent="0.2">
      <c r="A107" s="346">
        <v>103</v>
      </c>
      <c r="B107" s="553"/>
      <c r="C107" s="378" t="s">
        <v>173</v>
      </c>
      <c r="D107" s="30">
        <v>2.7989096201999999</v>
      </c>
      <c r="E107" s="30">
        <v>2.8901313863000002</v>
      </c>
      <c r="F107" s="30">
        <v>2.1889147263000002</v>
      </c>
      <c r="G107" s="30">
        <v>2.7648388972000002</v>
      </c>
      <c r="H107" s="30">
        <v>2.8785976120000001</v>
      </c>
      <c r="I107" s="30">
        <v>2.7574291396000001</v>
      </c>
      <c r="J107" s="88">
        <v>2.7289382280000001</v>
      </c>
      <c r="K107" s="56">
        <v>3.0050402270999998</v>
      </c>
      <c r="L107" s="58">
        <f>((D107*D105)+(E107*E105)+(F107*F105)+(G107*G105)+(H107*H105)+(I107*I105)+(J107*J105)+(K107*K105))/L105</f>
        <v>2.748314100338562</v>
      </c>
      <c r="M107" s="66">
        <v>2.6075592514000001</v>
      </c>
    </row>
    <row r="108" spans="1:13" ht="12.75" thickBot="1" x14ac:dyDescent="0.25">
      <c r="A108" s="359">
        <v>104</v>
      </c>
      <c r="B108" s="554"/>
      <c r="C108" s="361" t="s">
        <v>174</v>
      </c>
      <c r="D108" s="25">
        <v>2.3138276536000002</v>
      </c>
      <c r="E108" s="25">
        <v>2.3358797916</v>
      </c>
      <c r="F108" s="25">
        <v>1.9489128122999999</v>
      </c>
      <c r="G108" s="25">
        <v>2.2963595136000001</v>
      </c>
      <c r="H108" s="25">
        <v>2.8701141887000001</v>
      </c>
      <c r="I108" s="25">
        <v>2.2353104617000001</v>
      </c>
      <c r="J108" s="83">
        <v>2.5138925322999999</v>
      </c>
      <c r="K108" s="60">
        <v>2.5436326711000001</v>
      </c>
      <c r="L108" s="62">
        <f>((D108*D106)+(E108*E106)+(F108*F106)+(G108*G106)+(H108*H106)+(I108*I106)+(J108*J106)+(K108*K106))/L106</f>
        <v>2.3851517868343808</v>
      </c>
      <c r="M108" s="373">
        <v>2.2644153017000002</v>
      </c>
    </row>
    <row r="109" spans="1:13" x14ac:dyDescent="0.2">
      <c r="A109" s="346">
        <v>105</v>
      </c>
      <c r="B109" s="552" t="s">
        <v>30</v>
      </c>
      <c r="C109" s="363" t="s">
        <v>169</v>
      </c>
      <c r="D109" s="27">
        <v>26.464266611999999</v>
      </c>
      <c r="E109" s="27">
        <v>32.928762990199999</v>
      </c>
      <c r="F109" s="27">
        <v>13.7940389234</v>
      </c>
      <c r="G109" s="27">
        <v>24.674109288499999</v>
      </c>
      <c r="H109" s="27">
        <v>29.217834984500001</v>
      </c>
      <c r="I109" s="27">
        <v>19.474216952199999</v>
      </c>
      <c r="J109" s="85">
        <v>17.7700469854</v>
      </c>
      <c r="K109" s="46">
        <v>30.4509090321</v>
      </c>
      <c r="L109" s="68">
        <f>(L111/$L$15)*100</f>
        <v>23.00671391925767</v>
      </c>
      <c r="M109" s="69">
        <v>21.599018844</v>
      </c>
    </row>
    <row r="110" spans="1:13" x14ac:dyDescent="0.2">
      <c r="A110" s="346">
        <v>106</v>
      </c>
      <c r="B110" s="553"/>
      <c r="C110" s="376" t="s">
        <v>170</v>
      </c>
      <c r="D110" s="28">
        <v>34.198050645899997</v>
      </c>
      <c r="E110" s="28">
        <v>37.4105437069</v>
      </c>
      <c r="F110" s="28">
        <v>18.7258746561</v>
      </c>
      <c r="G110" s="28">
        <v>30.9619900016</v>
      </c>
      <c r="H110" s="28">
        <v>39.412165029599997</v>
      </c>
      <c r="I110" s="28">
        <v>21.437258788699999</v>
      </c>
      <c r="J110" s="86">
        <v>29.917015000100001</v>
      </c>
      <c r="K110" s="48">
        <v>30.153181286300001</v>
      </c>
      <c r="L110" s="49">
        <f>(L112/$L$16)*100</f>
        <v>29.096739354666472</v>
      </c>
      <c r="M110" s="67">
        <v>23.119625182099998</v>
      </c>
    </row>
    <row r="111" spans="1:13" x14ac:dyDescent="0.2">
      <c r="A111" s="346">
        <v>107</v>
      </c>
      <c r="B111" s="553"/>
      <c r="C111" s="363" t="s">
        <v>171</v>
      </c>
      <c r="D111" s="21">
        <v>3444</v>
      </c>
      <c r="E111" s="21">
        <v>8144</v>
      </c>
      <c r="F111" s="21">
        <v>5308</v>
      </c>
      <c r="G111" s="21">
        <v>22529</v>
      </c>
      <c r="H111" s="21">
        <v>12969</v>
      </c>
      <c r="I111" s="21">
        <v>15861</v>
      </c>
      <c r="J111" s="79">
        <v>6166</v>
      </c>
      <c r="K111" s="50">
        <v>4325</v>
      </c>
      <c r="L111" s="381">
        <f>SUM(D111:K111)</f>
        <v>78746</v>
      </c>
      <c r="M111" s="382">
        <v>956986</v>
      </c>
    </row>
    <row r="112" spans="1:13" x14ac:dyDescent="0.2">
      <c r="A112" s="346">
        <v>108</v>
      </c>
      <c r="B112" s="553"/>
      <c r="C112" s="376" t="s">
        <v>172</v>
      </c>
      <c r="D112" s="29">
        <v>3479</v>
      </c>
      <c r="E112" s="29">
        <v>9794</v>
      </c>
      <c r="F112" s="29">
        <v>6194</v>
      </c>
      <c r="G112" s="29">
        <v>26679</v>
      </c>
      <c r="H112" s="29">
        <v>18996</v>
      </c>
      <c r="I112" s="29">
        <v>17471</v>
      </c>
      <c r="J112" s="87">
        <v>8813</v>
      </c>
      <c r="K112" s="104">
        <v>4485</v>
      </c>
      <c r="L112" s="54">
        <f>SUM(D112:K112)</f>
        <v>95911</v>
      </c>
      <c r="M112" s="395">
        <v>1064883</v>
      </c>
    </row>
    <row r="113" spans="1:13" x14ac:dyDescent="0.2">
      <c r="A113" s="346">
        <v>109</v>
      </c>
      <c r="B113" s="553"/>
      <c r="C113" s="378" t="s">
        <v>173</v>
      </c>
      <c r="D113" s="30">
        <v>3.0259614309999998</v>
      </c>
      <c r="E113" s="30">
        <v>3.2002867375999999</v>
      </c>
      <c r="F113" s="30">
        <v>2.5240934498000001</v>
      </c>
      <c r="G113" s="30">
        <v>3.1655759507000001</v>
      </c>
      <c r="H113" s="30">
        <v>3.1121804962000001</v>
      </c>
      <c r="I113" s="30">
        <v>3.0049184324999998</v>
      </c>
      <c r="J113" s="88">
        <v>2.9551410893000001</v>
      </c>
      <c r="K113" s="56">
        <v>3.2090856319999999</v>
      </c>
      <c r="L113" s="58">
        <f>((D113*D111)+(E113*E111)+(F113*F111)+(G113*G111)+(H113*H111)+(I113*I111)+(J113*J111)+(K113*K111))/L111</f>
        <v>3.0645781425388106</v>
      </c>
      <c r="M113" s="66">
        <v>2.9951202087</v>
      </c>
    </row>
    <row r="114" spans="1:13" ht="12.75" thickBot="1" x14ac:dyDescent="0.25">
      <c r="A114" s="359">
        <v>110</v>
      </c>
      <c r="B114" s="554"/>
      <c r="C114" s="361" t="s">
        <v>174</v>
      </c>
      <c r="D114" s="25">
        <v>2.5693009296999998</v>
      </c>
      <c r="E114" s="25">
        <v>2.5804585332999999</v>
      </c>
      <c r="F114" s="25">
        <v>2.2358693321000001</v>
      </c>
      <c r="G114" s="25">
        <v>2.6172555787</v>
      </c>
      <c r="H114" s="25">
        <v>3.1085769171000002</v>
      </c>
      <c r="I114" s="25">
        <v>2.4545955571000002</v>
      </c>
      <c r="J114" s="83">
        <v>2.7793410130999998</v>
      </c>
      <c r="K114" s="60">
        <v>2.7865398061</v>
      </c>
      <c r="L114" s="62">
        <f>((D114*D112)+(E114*E112)+(F114*F112)+(G114*G112)+(H114*H112)+(I114*I112)+(J114*J112)+(K114*K112))/L112</f>
        <v>2.6776185683692768</v>
      </c>
      <c r="M114" s="373">
        <v>2.6194845318</v>
      </c>
    </row>
    <row r="115" spans="1:13" x14ac:dyDescent="0.2">
      <c r="A115" s="346">
        <v>111</v>
      </c>
      <c r="B115" s="552" t="s">
        <v>31</v>
      </c>
      <c r="C115" s="370" t="s">
        <v>32</v>
      </c>
      <c r="D115" s="32">
        <v>7.3399355999999996</v>
      </c>
      <c r="E115" s="32">
        <v>4.9425185999999997</v>
      </c>
      <c r="F115" s="32">
        <v>7.0936281000000001</v>
      </c>
      <c r="G115" s="32">
        <v>7.1346806000000003</v>
      </c>
      <c r="H115" s="32">
        <v>4.8701818000000001</v>
      </c>
      <c r="I115" s="32">
        <v>5.9273176000000003</v>
      </c>
      <c r="J115" s="137">
        <v>6.1637063000000003</v>
      </c>
      <c r="K115" s="115">
        <v>6.4282214</v>
      </c>
      <c r="L115" s="396">
        <f>((D115*D15)+(E115*E15)+(F115*F15)+(G115*G15)+(H115*H15)+(I115*I15)+(J115*J15)+(K115*K15))/L15</f>
        <v>6.2707371767303384</v>
      </c>
      <c r="M115" s="397">
        <v>6.8</v>
      </c>
    </row>
    <row r="116" spans="1:13" x14ac:dyDescent="0.2">
      <c r="A116" s="346">
        <v>112</v>
      </c>
      <c r="B116" s="553"/>
      <c r="C116" s="363" t="s">
        <v>33</v>
      </c>
      <c r="D116" s="27">
        <v>11.941281</v>
      </c>
      <c r="E116" s="27">
        <v>10.861279</v>
      </c>
      <c r="F116" s="27">
        <v>11.691390999999999</v>
      </c>
      <c r="G116" s="27">
        <v>11.783248</v>
      </c>
      <c r="H116" s="27">
        <v>10.833695000000001</v>
      </c>
      <c r="I116" s="27">
        <v>10.854965</v>
      </c>
      <c r="J116" s="85">
        <v>11.52426</v>
      </c>
      <c r="K116" s="46">
        <v>12.21673</v>
      </c>
      <c r="L116" s="68">
        <f>((D116*D15)+(E116*E15)+(F116*F15)+(G116*G15)+(H116*H15)+(I116*I15)+(J116*J15)+(K116*K15))/L15</f>
        <v>11.360005731262088</v>
      </c>
      <c r="M116" s="69">
        <v>11.9</v>
      </c>
    </row>
    <row r="117" spans="1:13" x14ac:dyDescent="0.2">
      <c r="A117" s="346">
        <v>113</v>
      </c>
      <c r="B117" s="553"/>
      <c r="C117" s="378" t="s">
        <v>34</v>
      </c>
      <c r="D117" s="30">
        <v>8411.0437000000002</v>
      </c>
      <c r="E117" s="30">
        <v>7735.9621999999999</v>
      </c>
      <c r="F117" s="30">
        <v>11800.308999999999</v>
      </c>
      <c r="G117" s="30">
        <v>10417.683000000001</v>
      </c>
      <c r="H117" s="30">
        <v>5918.7368999999999</v>
      </c>
      <c r="I117" s="30">
        <v>8419.7412000000004</v>
      </c>
      <c r="J117" s="88">
        <v>7531.0254999999997</v>
      </c>
      <c r="K117" s="56">
        <v>7815.7012999999997</v>
      </c>
      <c r="L117" s="455">
        <f>((D117*D15)+(E117*E15)+(F117*F15)+(G117*G15)+(H117*H15)+(I117*I15)+(J117*J15)+(K117*K15))/L15</f>
        <v>8843.559195992977</v>
      </c>
      <c r="M117" s="66">
        <v>13612</v>
      </c>
    </row>
    <row r="118" spans="1:13" x14ac:dyDescent="0.2">
      <c r="A118" s="346">
        <v>114</v>
      </c>
      <c r="B118" s="553"/>
      <c r="C118" s="376" t="s">
        <v>35</v>
      </c>
      <c r="D118" s="28">
        <v>9122.1699709908735</v>
      </c>
      <c r="E118" s="28">
        <v>8390.0125352529667</v>
      </c>
      <c r="F118" s="28">
        <v>12797.98658140527</v>
      </c>
      <c r="G118" s="28">
        <v>11298.464069316644</v>
      </c>
      <c r="H118" s="28">
        <v>6419.1467719250604</v>
      </c>
      <c r="I118" s="28">
        <v>9131.6028162063485</v>
      </c>
      <c r="J118" s="86">
        <v>8167.749106673471</v>
      </c>
      <c r="K118" s="48">
        <v>8476.493315698066</v>
      </c>
      <c r="L118" s="67">
        <f>((D118*D16)+(E118*E16)+(F118*F16)+(G118*G16)+(H118*H16)+(I118*I16)+(J118*J16)+(K118*K16))/L16</f>
        <v>9494.4471909980275</v>
      </c>
      <c r="M118" s="67">
        <v>14762.850137745423</v>
      </c>
    </row>
    <row r="119" spans="1:13" x14ac:dyDescent="0.2">
      <c r="A119" s="346">
        <v>115</v>
      </c>
      <c r="B119" s="553"/>
      <c r="C119" s="363" t="s">
        <v>36</v>
      </c>
      <c r="D119" s="27">
        <v>22.254525999999998</v>
      </c>
      <c r="E119" s="27">
        <v>19.842904999999998</v>
      </c>
      <c r="F119" s="27">
        <v>14.814140999999999</v>
      </c>
      <c r="G119" s="27">
        <v>15.933146000000001</v>
      </c>
      <c r="H119" s="27">
        <v>16.021604</v>
      </c>
      <c r="I119" s="27">
        <v>18.457823999999999</v>
      </c>
      <c r="J119" s="85">
        <v>25.781628999999999</v>
      </c>
      <c r="K119" s="46">
        <v>15.285542</v>
      </c>
      <c r="L119" s="68">
        <f>((D119*D15)+(E119*E15)+(F119*F15)+(G119*G15)+(H119*H15)+(I119*I15)+(J119*J15)+(K119*K15))/L15</f>
        <v>17.91399304877379</v>
      </c>
      <c r="M119" s="69">
        <v>6.5170000000000003</v>
      </c>
    </row>
    <row r="120" spans="1:13" x14ac:dyDescent="0.2">
      <c r="A120" s="346">
        <v>116</v>
      </c>
      <c r="B120" s="553"/>
      <c r="C120" s="348" t="s">
        <v>37</v>
      </c>
      <c r="D120" s="33">
        <v>0.62339142000000003</v>
      </c>
      <c r="E120" s="33">
        <v>0.48786974999999999</v>
      </c>
      <c r="F120" s="33">
        <v>0.60639631000000005</v>
      </c>
      <c r="G120" s="33">
        <v>0.61053281999999998</v>
      </c>
      <c r="H120" s="33">
        <v>0.48367110000000002</v>
      </c>
      <c r="I120" s="33">
        <v>0.53411227999999999</v>
      </c>
      <c r="J120" s="138">
        <v>0.56119881000000005</v>
      </c>
      <c r="K120" s="116">
        <v>0.59008170999999998</v>
      </c>
      <c r="L120" s="70">
        <f>((D120*D15)+(E120*E15)+(F120*F15)+(G120*G15)+(H120*H15)+(I120*I15)+(J120*J15)+(K120*K15))/L15</f>
        <v>0.56120598031764024</v>
      </c>
      <c r="M120" s="71">
        <v>0.55700000000000005</v>
      </c>
    </row>
    <row r="121" spans="1:13" x14ac:dyDescent="0.2">
      <c r="A121" s="346">
        <v>117</v>
      </c>
      <c r="B121" s="553"/>
      <c r="C121" s="348" t="s">
        <v>38</v>
      </c>
      <c r="D121" s="33">
        <v>0.63478206000000004</v>
      </c>
      <c r="E121" s="33">
        <v>0.62279923000000004</v>
      </c>
      <c r="F121" s="33">
        <v>0.68327444999999998</v>
      </c>
      <c r="G121" s="33">
        <v>0.66542586999999997</v>
      </c>
      <c r="H121" s="33">
        <v>0.58445035999999995</v>
      </c>
      <c r="I121" s="33">
        <v>0.63493009</v>
      </c>
      <c r="J121" s="138">
        <v>0.61895389000000001</v>
      </c>
      <c r="K121" s="116">
        <v>0.62426795999999996</v>
      </c>
      <c r="L121" s="70">
        <f>((D121*D15)+(E121*E15)+(F121*F15)+(G121*G15)+(H121*H15)+(I121*I15)+(J121*J15)+(K121*K15))/L15</f>
        <v>0.63900996842515068</v>
      </c>
      <c r="M121" s="71">
        <v>0.74199999999999999</v>
      </c>
    </row>
    <row r="122" spans="1:13" x14ac:dyDescent="0.2">
      <c r="A122" s="346">
        <v>118</v>
      </c>
      <c r="B122" s="553"/>
      <c r="C122" s="376" t="s">
        <v>39</v>
      </c>
      <c r="D122" s="34">
        <v>0.74943384999999996</v>
      </c>
      <c r="E122" s="34">
        <v>0.77926770999999995</v>
      </c>
      <c r="F122" s="34">
        <v>0.8414779</v>
      </c>
      <c r="G122" s="34">
        <v>0.82763483000000004</v>
      </c>
      <c r="H122" s="34">
        <v>0.82654053000000005</v>
      </c>
      <c r="I122" s="34">
        <v>0.79640235999999998</v>
      </c>
      <c r="J122" s="139">
        <v>0.70580050999999999</v>
      </c>
      <c r="K122" s="117">
        <v>0.83564625999999997</v>
      </c>
      <c r="L122" s="72">
        <f>((D122*D15)+(E122*E15)+(F122*F15)+(G122*G15)+(H122*H15)+(I122*I15)+(J122*J15)+(K122*K15))/L15</f>
        <v>0.80313002604290717</v>
      </c>
      <c r="M122" s="73">
        <v>0.82799999999999996</v>
      </c>
    </row>
    <row r="123" spans="1:13" ht="12.75" thickBot="1" x14ac:dyDescent="0.25">
      <c r="A123" s="359">
        <v>119</v>
      </c>
      <c r="B123" s="554"/>
      <c r="C123" s="398" t="s">
        <v>40</v>
      </c>
      <c r="D123" s="35">
        <v>0.6668676</v>
      </c>
      <c r="E123" s="35">
        <v>0.61865170000000003</v>
      </c>
      <c r="F123" s="35">
        <v>0.70382520000000004</v>
      </c>
      <c r="G123" s="35">
        <v>0.69536980000000004</v>
      </c>
      <c r="H123" s="35">
        <v>0.61591479999999998</v>
      </c>
      <c r="I123" s="35">
        <v>0.64639349999999995</v>
      </c>
      <c r="J123" s="151">
        <v>0.62587219999999999</v>
      </c>
      <c r="K123" s="118">
        <v>0.67520429999999998</v>
      </c>
      <c r="L123" s="74">
        <f>((D123*D15)+(E123*E15)+(F123*F15)+(G123*G15)+(H123*H15)+(I123*I15)+(J123*J15)+(K123*K15))/L15</f>
        <v>0.65985226374804984</v>
      </c>
      <c r="M123" s="75">
        <v>0.7</v>
      </c>
    </row>
    <row r="124" spans="1:13" x14ac:dyDescent="0.2">
      <c r="A124" s="346">
        <v>120</v>
      </c>
      <c r="B124" s="552" t="s">
        <v>41</v>
      </c>
      <c r="C124" s="363" t="s">
        <v>42</v>
      </c>
      <c r="D124" s="21">
        <v>6</v>
      </c>
      <c r="E124" s="21">
        <v>1</v>
      </c>
      <c r="F124" s="21">
        <v>7</v>
      </c>
      <c r="G124" s="21">
        <v>64</v>
      </c>
      <c r="H124" s="21">
        <v>7</v>
      </c>
      <c r="I124" s="21">
        <v>12</v>
      </c>
      <c r="J124" s="79">
        <v>24</v>
      </c>
      <c r="K124" s="50">
        <v>9</v>
      </c>
      <c r="L124" s="364">
        <f>SUM(D124:K124)</f>
        <v>130</v>
      </c>
      <c r="M124" s="382">
        <v>630</v>
      </c>
    </row>
    <row r="125" spans="1:13" x14ac:dyDescent="0.2">
      <c r="A125" s="346">
        <v>121</v>
      </c>
      <c r="B125" s="553"/>
      <c r="C125" s="348" t="s">
        <v>43</v>
      </c>
      <c r="D125" s="26"/>
      <c r="E125" s="26"/>
      <c r="F125" s="26"/>
      <c r="G125" s="26">
        <v>1</v>
      </c>
      <c r="H125" s="26"/>
      <c r="I125" s="26"/>
      <c r="J125" s="84">
        <v>0</v>
      </c>
      <c r="K125" s="76"/>
      <c r="L125" s="267">
        <f>SUM(D125:K125)</f>
        <v>1</v>
      </c>
      <c r="M125" s="399">
        <v>4</v>
      </c>
    </row>
    <row r="126" spans="1:13" x14ac:dyDescent="0.2">
      <c r="A126" s="346">
        <v>122</v>
      </c>
      <c r="B126" s="553"/>
      <c r="C126" s="348" t="s">
        <v>44</v>
      </c>
      <c r="D126" s="26">
        <v>2</v>
      </c>
      <c r="E126" s="26"/>
      <c r="F126" s="26"/>
      <c r="G126" s="26">
        <v>2</v>
      </c>
      <c r="H126" s="26">
        <v>11</v>
      </c>
      <c r="I126" s="26">
        <v>3</v>
      </c>
      <c r="J126" s="84">
        <v>5</v>
      </c>
      <c r="K126" s="76">
        <v>2</v>
      </c>
      <c r="L126" s="267">
        <f t="shared" ref="L126:L129" si="0">SUM(D126:K126)</f>
        <v>25</v>
      </c>
      <c r="M126" s="399">
        <v>45</v>
      </c>
    </row>
    <row r="127" spans="1:13" x14ac:dyDescent="0.2">
      <c r="A127" s="346">
        <v>123</v>
      </c>
      <c r="B127" s="553"/>
      <c r="C127" s="348" t="s">
        <v>45</v>
      </c>
      <c r="D127" s="26"/>
      <c r="E127" s="26"/>
      <c r="F127" s="26"/>
      <c r="G127" s="26"/>
      <c r="H127" s="26"/>
      <c r="I127" s="26"/>
      <c r="J127" s="84">
        <v>1</v>
      </c>
      <c r="K127" s="76"/>
      <c r="L127" s="267">
        <f t="shared" si="0"/>
        <v>1</v>
      </c>
      <c r="M127" s="399">
        <v>4</v>
      </c>
    </row>
    <row r="128" spans="1:13" x14ac:dyDescent="0.2">
      <c r="A128" s="346">
        <v>124</v>
      </c>
      <c r="B128" s="553"/>
      <c r="C128" s="348" t="s">
        <v>46</v>
      </c>
      <c r="D128" s="26">
        <v>2</v>
      </c>
      <c r="E128" s="26"/>
      <c r="F128" s="26"/>
      <c r="G128" s="26">
        <v>1</v>
      </c>
      <c r="H128" s="26"/>
      <c r="I128" s="26"/>
      <c r="J128" s="84">
        <v>6</v>
      </c>
      <c r="K128" s="76"/>
      <c r="L128" s="267">
        <f t="shared" si="0"/>
        <v>9</v>
      </c>
      <c r="M128" s="399">
        <v>4</v>
      </c>
    </row>
    <row r="129" spans="1:13" ht="24" x14ac:dyDescent="0.2">
      <c r="A129" s="346">
        <v>125</v>
      </c>
      <c r="B129" s="553"/>
      <c r="C129" s="376" t="s">
        <v>47</v>
      </c>
      <c r="D129" s="29"/>
      <c r="E129" s="29"/>
      <c r="F129" s="29"/>
      <c r="G129" s="29"/>
      <c r="H129" s="29"/>
      <c r="I129" s="29"/>
      <c r="J129" s="87">
        <v>2</v>
      </c>
      <c r="K129" s="104"/>
      <c r="L129" s="446">
        <f t="shared" si="0"/>
        <v>2</v>
      </c>
      <c r="M129" s="395">
        <v>3</v>
      </c>
    </row>
    <row r="130" spans="1:13" ht="12.75" thickBot="1" x14ac:dyDescent="0.25">
      <c r="A130" s="359">
        <v>126</v>
      </c>
      <c r="B130" s="554"/>
      <c r="C130" s="398" t="s">
        <v>48</v>
      </c>
      <c r="D130" s="119">
        <f>SUM(D124:D129)</f>
        <v>10</v>
      </c>
      <c r="E130" s="119">
        <f t="shared" ref="E130:K130" si="1">SUM(E124:E129)</f>
        <v>1</v>
      </c>
      <c r="F130" s="119">
        <f t="shared" si="1"/>
        <v>7</v>
      </c>
      <c r="G130" s="119">
        <f t="shared" si="1"/>
        <v>68</v>
      </c>
      <c r="H130" s="119">
        <f t="shared" si="1"/>
        <v>18</v>
      </c>
      <c r="I130" s="119">
        <f t="shared" si="1"/>
        <v>15</v>
      </c>
      <c r="J130" s="119">
        <f t="shared" si="1"/>
        <v>38</v>
      </c>
      <c r="K130" s="308">
        <f t="shared" si="1"/>
        <v>11</v>
      </c>
      <c r="L130" s="447">
        <f>SUM(D130:K130)</f>
        <v>168</v>
      </c>
      <c r="M130" s="400">
        <v>690</v>
      </c>
    </row>
    <row r="131" spans="1:13" x14ac:dyDescent="0.2">
      <c r="A131" s="346">
        <v>127</v>
      </c>
      <c r="B131" s="552" t="s">
        <v>49</v>
      </c>
      <c r="C131" s="363" t="s">
        <v>50</v>
      </c>
      <c r="D131" s="21">
        <v>81</v>
      </c>
      <c r="E131" s="21">
        <v>10</v>
      </c>
      <c r="F131" s="21">
        <v>173</v>
      </c>
      <c r="G131" s="21">
        <v>1352</v>
      </c>
      <c r="H131" s="21">
        <v>124</v>
      </c>
      <c r="I131" s="21">
        <v>139</v>
      </c>
      <c r="J131" s="79">
        <v>328</v>
      </c>
      <c r="K131" s="50">
        <v>54</v>
      </c>
      <c r="L131" s="364">
        <f>SUM(D131:K131)</f>
        <v>2261</v>
      </c>
      <c r="M131" s="382">
        <v>17044</v>
      </c>
    </row>
    <row r="132" spans="1:13" x14ac:dyDescent="0.2">
      <c r="A132" s="346">
        <v>128</v>
      </c>
      <c r="B132" s="553"/>
      <c r="C132" s="348" t="s">
        <v>51</v>
      </c>
      <c r="D132" s="26"/>
      <c r="E132" s="26"/>
      <c r="F132" s="26"/>
      <c r="G132" s="26">
        <v>8</v>
      </c>
      <c r="H132" s="26"/>
      <c r="I132" s="26"/>
      <c r="J132" s="84">
        <v>0</v>
      </c>
      <c r="K132" s="76"/>
      <c r="L132" s="267">
        <f>SUM(D132:K132)</f>
        <v>8</v>
      </c>
      <c r="M132" s="399">
        <v>122</v>
      </c>
    </row>
    <row r="133" spans="1:13" x14ac:dyDescent="0.2">
      <c r="A133" s="346">
        <v>129</v>
      </c>
      <c r="B133" s="553"/>
      <c r="C133" s="348" t="s">
        <v>52</v>
      </c>
      <c r="D133" s="26">
        <v>9</v>
      </c>
      <c r="E133" s="26"/>
      <c r="F133" s="26"/>
      <c r="G133" s="26">
        <v>15</v>
      </c>
      <c r="H133" s="26">
        <v>72</v>
      </c>
      <c r="I133" s="26">
        <v>8</v>
      </c>
      <c r="J133" s="84">
        <v>17</v>
      </c>
      <c r="K133" s="76">
        <v>9</v>
      </c>
      <c r="L133" s="267">
        <f t="shared" ref="L133:L136" si="2">SUM(D133:K133)</f>
        <v>130</v>
      </c>
      <c r="M133" s="399">
        <v>384</v>
      </c>
    </row>
    <row r="134" spans="1:13" x14ac:dyDescent="0.2">
      <c r="A134" s="346">
        <v>130</v>
      </c>
      <c r="B134" s="553"/>
      <c r="C134" s="348" t="s">
        <v>53</v>
      </c>
      <c r="D134" s="26"/>
      <c r="E134" s="26"/>
      <c r="F134" s="26"/>
      <c r="G134" s="26"/>
      <c r="H134" s="26"/>
      <c r="I134" s="26"/>
      <c r="J134" s="84">
        <v>14</v>
      </c>
      <c r="K134" s="76"/>
      <c r="L134" s="267">
        <f t="shared" si="2"/>
        <v>14</v>
      </c>
      <c r="M134" s="399">
        <v>130</v>
      </c>
    </row>
    <row r="135" spans="1:13" x14ac:dyDescent="0.2">
      <c r="A135" s="346">
        <v>131</v>
      </c>
      <c r="B135" s="553"/>
      <c r="C135" s="348" t="s">
        <v>54</v>
      </c>
      <c r="D135" s="26">
        <v>21</v>
      </c>
      <c r="E135" s="26"/>
      <c r="F135" s="26"/>
      <c r="G135" s="26">
        <v>9</v>
      </c>
      <c r="H135" s="26"/>
      <c r="I135" s="26"/>
      <c r="J135" s="84">
        <v>47</v>
      </c>
      <c r="K135" s="76"/>
      <c r="L135" s="267">
        <f t="shared" si="2"/>
        <v>77</v>
      </c>
      <c r="M135" s="399">
        <v>46</v>
      </c>
    </row>
    <row r="136" spans="1:13" ht="24" x14ac:dyDescent="0.2">
      <c r="A136" s="346">
        <v>132</v>
      </c>
      <c r="B136" s="553"/>
      <c r="C136" s="376" t="s">
        <v>55</v>
      </c>
      <c r="D136" s="29"/>
      <c r="E136" s="29"/>
      <c r="F136" s="29"/>
      <c r="G136" s="29"/>
      <c r="H136" s="29"/>
      <c r="I136" s="29"/>
      <c r="J136" s="87">
        <v>9</v>
      </c>
      <c r="K136" s="104"/>
      <c r="L136" s="446">
        <f t="shared" si="2"/>
        <v>9</v>
      </c>
      <c r="M136" s="395">
        <v>36</v>
      </c>
    </row>
    <row r="137" spans="1:13" ht="12.75" thickBot="1" x14ac:dyDescent="0.25">
      <c r="A137" s="359">
        <v>133</v>
      </c>
      <c r="B137" s="554"/>
      <c r="C137" s="398" t="s">
        <v>56</v>
      </c>
      <c r="D137" s="119">
        <f>SUM(D131:D136)</f>
        <v>111</v>
      </c>
      <c r="E137" s="119">
        <f t="shared" ref="E137:K137" si="3">SUM(E131:E136)</f>
        <v>10</v>
      </c>
      <c r="F137" s="119">
        <f t="shared" si="3"/>
        <v>173</v>
      </c>
      <c r="G137" s="119">
        <f t="shared" si="3"/>
        <v>1384</v>
      </c>
      <c r="H137" s="119">
        <f t="shared" si="3"/>
        <v>196</v>
      </c>
      <c r="I137" s="119">
        <f t="shared" si="3"/>
        <v>147</v>
      </c>
      <c r="J137" s="119">
        <f t="shared" si="3"/>
        <v>415</v>
      </c>
      <c r="K137" s="308">
        <f t="shared" si="3"/>
        <v>63</v>
      </c>
      <c r="L137" s="447">
        <f>SUM(D137:K137)</f>
        <v>2499</v>
      </c>
      <c r="M137" s="400">
        <v>17762</v>
      </c>
    </row>
    <row r="138" spans="1:13" x14ac:dyDescent="0.2">
      <c r="A138" s="346">
        <v>134</v>
      </c>
      <c r="B138" s="552" t="s">
        <v>57</v>
      </c>
      <c r="C138" s="363" t="s">
        <v>58</v>
      </c>
      <c r="D138" s="21"/>
      <c r="E138" s="21"/>
      <c r="F138" s="21"/>
      <c r="G138" s="21">
        <v>7</v>
      </c>
      <c r="H138" s="21"/>
      <c r="I138" s="21">
        <v>1</v>
      </c>
      <c r="J138" s="79">
        <v>2</v>
      </c>
      <c r="K138" s="50">
        <v>1</v>
      </c>
      <c r="L138" s="364">
        <f>SUM(D138:K138)</f>
        <v>11</v>
      </c>
      <c r="M138" s="382">
        <v>41</v>
      </c>
    </row>
    <row r="139" spans="1:13" x14ac:dyDescent="0.2">
      <c r="A139" s="346">
        <v>135</v>
      </c>
      <c r="B139" s="553"/>
      <c r="C139" s="348" t="s">
        <v>59</v>
      </c>
      <c r="D139" s="26"/>
      <c r="E139" s="26"/>
      <c r="F139" s="26"/>
      <c r="G139" s="26">
        <v>11</v>
      </c>
      <c r="H139" s="26"/>
      <c r="I139" s="26">
        <v>4</v>
      </c>
      <c r="J139" s="84">
        <v>6</v>
      </c>
      <c r="K139" s="76">
        <v>1</v>
      </c>
      <c r="L139" s="267">
        <f>SUM(D139:K139)</f>
        <v>22</v>
      </c>
      <c r="M139" s="399">
        <v>90</v>
      </c>
    </row>
    <row r="140" spans="1:13" x14ac:dyDescent="0.2">
      <c r="A140" s="346">
        <v>136</v>
      </c>
      <c r="B140" s="553"/>
      <c r="C140" s="348" t="s">
        <v>60</v>
      </c>
      <c r="D140" s="26">
        <v>2</v>
      </c>
      <c r="E140" s="26"/>
      <c r="F140" s="26">
        <v>3</v>
      </c>
      <c r="G140" s="26">
        <v>23</v>
      </c>
      <c r="H140" s="26">
        <v>1</v>
      </c>
      <c r="I140" s="26">
        <v>7</v>
      </c>
      <c r="J140" s="84">
        <v>24</v>
      </c>
      <c r="K140" s="76">
        <v>1</v>
      </c>
      <c r="L140" s="267">
        <f t="shared" ref="L140:L142" si="4">SUM(D140:K140)</f>
        <v>61</v>
      </c>
      <c r="M140" s="399">
        <v>183</v>
      </c>
    </row>
    <row r="141" spans="1:13" x14ac:dyDescent="0.2">
      <c r="A141" s="346">
        <v>137</v>
      </c>
      <c r="B141" s="553"/>
      <c r="C141" s="348" t="s">
        <v>61</v>
      </c>
      <c r="D141" s="26"/>
      <c r="E141" s="26"/>
      <c r="F141" s="26">
        <v>2</v>
      </c>
      <c r="G141" s="26">
        <v>11</v>
      </c>
      <c r="H141" s="26">
        <v>2</v>
      </c>
      <c r="I141" s="26">
        <v>1</v>
      </c>
      <c r="J141" s="84">
        <v>4</v>
      </c>
      <c r="K141" s="76">
        <v>1</v>
      </c>
      <c r="L141" s="267">
        <f t="shared" si="4"/>
        <v>21</v>
      </c>
      <c r="M141" s="399">
        <v>137</v>
      </c>
    </row>
    <row r="142" spans="1:13" x14ac:dyDescent="0.2">
      <c r="A142" s="346">
        <v>138</v>
      </c>
      <c r="B142" s="553"/>
      <c r="C142" s="348" t="s">
        <v>62</v>
      </c>
      <c r="D142" s="26">
        <v>2</v>
      </c>
      <c r="E142" s="26">
        <v>1</v>
      </c>
      <c r="F142" s="26"/>
      <c r="G142" s="26">
        <v>11</v>
      </c>
      <c r="H142" s="26"/>
      <c r="I142" s="26"/>
      <c r="J142" s="84">
        <v>1</v>
      </c>
      <c r="K142" s="76"/>
      <c r="L142" s="267">
        <f t="shared" si="4"/>
        <v>15</v>
      </c>
      <c r="M142" s="399">
        <v>81</v>
      </c>
    </row>
    <row r="143" spans="1:13" x14ac:dyDescent="0.2">
      <c r="A143" s="346">
        <v>139</v>
      </c>
      <c r="B143" s="553"/>
      <c r="C143" s="376" t="s">
        <v>63</v>
      </c>
      <c r="D143" s="29">
        <v>6</v>
      </c>
      <c r="E143" s="29"/>
      <c r="F143" s="29">
        <v>2</v>
      </c>
      <c r="G143" s="29">
        <v>5</v>
      </c>
      <c r="H143" s="29">
        <v>15</v>
      </c>
      <c r="I143" s="29">
        <v>2</v>
      </c>
      <c r="J143" s="87">
        <v>1</v>
      </c>
      <c r="K143" s="104">
        <v>7</v>
      </c>
      <c r="L143" s="446">
        <f>SUM(D143:K143)</f>
        <v>38</v>
      </c>
      <c r="M143" s="395">
        <v>158</v>
      </c>
    </row>
    <row r="144" spans="1:13" ht="12.75" thickBot="1" x14ac:dyDescent="0.25">
      <c r="A144" s="359">
        <v>140</v>
      </c>
      <c r="B144" s="554"/>
      <c r="C144" s="398" t="s">
        <v>64</v>
      </c>
      <c r="D144" s="119">
        <f>SUM(D138:D143)</f>
        <v>10</v>
      </c>
      <c r="E144" s="119">
        <f>SUM(E138:E143)</f>
        <v>1</v>
      </c>
      <c r="F144" s="119">
        <f>SUM(F138:F143)</f>
        <v>7</v>
      </c>
      <c r="G144" s="119">
        <f t="shared" ref="G144:K144" si="5">SUM(G138:G143)</f>
        <v>68</v>
      </c>
      <c r="H144" s="119">
        <f t="shared" si="5"/>
        <v>18</v>
      </c>
      <c r="I144" s="119">
        <f t="shared" si="5"/>
        <v>15</v>
      </c>
      <c r="J144" s="119">
        <f t="shared" si="5"/>
        <v>38</v>
      </c>
      <c r="K144" s="119">
        <f t="shared" si="5"/>
        <v>11</v>
      </c>
      <c r="L144" s="447">
        <f>SUM(D144:K144)</f>
        <v>168</v>
      </c>
      <c r="M144" s="400">
        <v>690</v>
      </c>
    </row>
    <row r="145" spans="1:13" x14ac:dyDescent="0.2">
      <c r="A145" s="346">
        <v>141</v>
      </c>
      <c r="B145" s="552" t="s">
        <v>65</v>
      </c>
      <c r="C145" s="363" t="s">
        <v>58</v>
      </c>
      <c r="D145" s="21"/>
      <c r="E145" s="21"/>
      <c r="F145" s="21"/>
      <c r="G145" s="21">
        <v>74</v>
      </c>
      <c r="H145" s="21"/>
      <c r="I145" s="21">
        <v>18</v>
      </c>
      <c r="J145" s="79">
        <v>55</v>
      </c>
      <c r="K145" s="50">
        <v>6</v>
      </c>
      <c r="L145" s="364">
        <f>SUM(D145:K145)</f>
        <v>153</v>
      </c>
      <c r="M145" s="382">
        <v>1293</v>
      </c>
    </row>
    <row r="146" spans="1:13" x14ac:dyDescent="0.2">
      <c r="A146" s="346">
        <v>142</v>
      </c>
      <c r="B146" s="553"/>
      <c r="C146" s="348" t="s">
        <v>59</v>
      </c>
      <c r="D146" s="26"/>
      <c r="E146" s="26"/>
      <c r="F146" s="26"/>
      <c r="G146" s="26">
        <v>388</v>
      </c>
      <c r="H146" s="26"/>
      <c r="I146" s="26">
        <v>32</v>
      </c>
      <c r="J146" s="84">
        <v>24</v>
      </c>
      <c r="K146" s="76">
        <v>5</v>
      </c>
      <c r="L146" s="267">
        <f>SUM(D146:K146)</f>
        <v>449</v>
      </c>
      <c r="M146" s="399">
        <v>4343</v>
      </c>
    </row>
    <row r="147" spans="1:13" x14ac:dyDescent="0.2">
      <c r="A147" s="346">
        <v>143</v>
      </c>
      <c r="B147" s="553"/>
      <c r="C147" s="348" t="s">
        <v>60</v>
      </c>
      <c r="D147" s="26">
        <v>39</v>
      </c>
      <c r="E147" s="26"/>
      <c r="F147" s="26">
        <v>90</v>
      </c>
      <c r="G147" s="26">
        <v>529</v>
      </c>
      <c r="H147" s="26">
        <v>21</v>
      </c>
      <c r="I147" s="26">
        <v>64</v>
      </c>
      <c r="J147" s="84">
        <v>282</v>
      </c>
      <c r="K147" s="76">
        <v>12</v>
      </c>
      <c r="L147" s="267">
        <f t="shared" ref="L147:L150" si="6">SUM(D147:K147)</f>
        <v>1037</v>
      </c>
      <c r="M147" s="399">
        <v>5200</v>
      </c>
    </row>
    <row r="148" spans="1:13" x14ac:dyDescent="0.2">
      <c r="A148" s="346">
        <v>144</v>
      </c>
      <c r="B148" s="553"/>
      <c r="C148" s="348" t="s">
        <v>61</v>
      </c>
      <c r="D148" s="26"/>
      <c r="E148" s="26"/>
      <c r="F148" s="26">
        <v>42</v>
      </c>
      <c r="G148" s="26">
        <v>148</v>
      </c>
      <c r="H148" s="26">
        <v>34</v>
      </c>
      <c r="I148" s="26">
        <v>15</v>
      </c>
      <c r="J148" s="84">
        <v>38</v>
      </c>
      <c r="K148" s="76">
        <v>3</v>
      </c>
      <c r="L148" s="267">
        <f t="shared" si="6"/>
        <v>280</v>
      </c>
      <c r="M148" s="399">
        <v>3110</v>
      </c>
    </row>
    <row r="149" spans="1:13" x14ac:dyDescent="0.2">
      <c r="A149" s="346">
        <v>145</v>
      </c>
      <c r="B149" s="553"/>
      <c r="C149" s="348" t="s">
        <v>62</v>
      </c>
      <c r="D149" s="26">
        <v>28</v>
      </c>
      <c r="E149" s="26">
        <v>10</v>
      </c>
      <c r="F149" s="26"/>
      <c r="G149" s="26">
        <v>178</v>
      </c>
      <c r="H149" s="26"/>
      <c r="I149" s="26"/>
      <c r="J149" s="84">
        <v>10</v>
      </c>
      <c r="K149" s="76"/>
      <c r="L149" s="267">
        <f t="shared" si="6"/>
        <v>226</v>
      </c>
      <c r="M149" s="399">
        <v>1469</v>
      </c>
    </row>
    <row r="150" spans="1:13" x14ac:dyDescent="0.2">
      <c r="A150" s="346">
        <v>146</v>
      </c>
      <c r="B150" s="553"/>
      <c r="C150" s="376" t="s">
        <v>63</v>
      </c>
      <c r="D150" s="29">
        <v>44</v>
      </c>
      <c r="E150" s="29"/>
      <c r="F150" s="29">
        <v>41</v>
      </c>
      <c r="G150" s="29">
        <v>67</v>
      </c>
      <c r="H150" s="29">
        <v>141</v>
      </c>
      <c r="I150" s="29">
        <v>18</v>
      </c>
      <c r="J150" s="87">
        <v>6</v>
      </c>
      <c r="K150" s="104">
        <v>37</v>
      </c>
      <c r="L150" s="446">
        <f t="shared" si="6"/>
        <v>354</v>
      </c>
      <c r="M150" s="395">
        <v>2347</v>
      </c>
    </row>
    <row r="151" spans="1:13" ht="12.75" thickBot="1" x14ac:dyDescent="0.25">
      <c r="A151" s="359">
        <v>147</v>
      </c>
      <c r="B151" s="554"/>
      <c r="C151" s="398" t="s">
        <v>66</v>
      </c>
      <c r="D151" s="119">
        <f>SUM(D145:D150)</f>
        <v>111</v>
      </c>
      <c r="E151" s="119">
        <f t="shared" ref="E151:K151" si="7">SUM(E145:E150)</f>
        <v>10</v>
      </c>
      <c r="F151" s="119">
        <f t="shared" si="7"/>
        <v>173</v>
      </c>
      <c r="G151" s="119">
        <f t="shared" si="7"/>
        <v>1384</v>
      </c>
      <c r="H151" s="119">
        <f t="shared" si="7"/>
        <v>196</v>
      </c>
      <c r="I151" s="119">
        <f t="shared" si="7"/>
        <v>147</v>
      </c>
      <c r="J151" s="119">
        <f t="shared" si="7"/>
        <v>415</v>
      </c>
      <c r="K151" s="308">
        <f t="shared" si="7"/>
        <v>63</v>
      </c>
      <c r="L151" s="447">
        <f>SUM(D151:K151)</f>
        <v>2499</v>
      </c>
      <c r="M151" s="400">
        <v>17762</v>
      </c>
    </row>
    <row r="152" spans="1:13" ht="12.75" thickBot="1" x14ac:dyDescent="0.25">
      <c r="A152" s="402">
        <v>148</v>
      </c>
      <c r="B152" s="403"/>
      <c r="C152" s="358" t="s">
        <v>67</v>
      </c>
      <c r="D152" s="121">
        <v>2</v>
      </c>
      <c r="E152" s="121">
        <v>4</v>
      </c>
      <c r="F152" s="121">
        <v>1</v>
      </c>
      <c r="G152" s="121">
        <v>13</v>
      </c>
      <c r="H152" s="121">
        <v>3</v>
      </c>
      <c r="I152" s="121">
        <v>1</v>
      </c>
      <c r="J152" s="152">
        <v>35</v>
      </c>
      <c r="K152" s="122">
        <v>6</v>
      </c>
      <c r="L152" s="312">
        <f>SUM(D152:K152)</f>
        <v>65</v>
      </c>
      <c r="M152" s="404"/>
    </row>
    <row r="153" spans="1:13" x14ac:dyDescent="0.2">
      <c r="A153" s="346">
        <v>149</v>
      </c>
      <c r="B153" s="347" t="s">
        <v>166</v>
      </c>
      <c r="C153" s="363" t="s">
        <v>68</v>
      </c>
      <c r="D153" s="21"/>
      <c r="E153" s="21">
        <v>9</v>
      </c>
      <c r="F153" s="21">
        <v>8</v>
      </c>
      <c r="G153" s="21">
        <v>54</v>
      </c>
      <c r="H153" s="21">
        <v>9</v>
      </c>
      <c r="I153" s="21">
        <v>250</v>
      </c>
      <c r="J153" s="79">
        <v>215</v>
      </c>
      <c r="K153" s="50"/>
      <c r="L153" s="381">
        <f>SUM(D153:K153)</f>
        <v>545</v>
      </c>
      <c r="M153" s="382">
        <v>18245</v>
      </c>
    </row>
    <row r="154" spans="1:13" x14ac:dyDescent="0.2">
      <c r="A154" s="346">
        <v>150</v>
      </c>
      <c r="B154" s="347"/>
      <c r="C154" s="348" t="s">
        <v>69</v>
      </c>
      <c r="D154" s="26"/>
      <c r="E154" s="26">
        <v>12</v>
      </c>
      <c r="F154" s="26"/>
      <c r="G154" s="26"/>
      <c r="H154" s="26"/>
      <c r="I154" s="26"/>
      <c r="J154" s="84"/>
      <c r="K154" s="76"/>
      <c r="L154" s="276">
        <f>SUM(D154:K154)</f>
        <v>12</v>
      </c>
      <c r="M154" s="399">
        <v>717</v>
      </c>
    </row>
    <row r="155" spans="1:13" x14ac:dyDescent="0.2">
      <c r="A155" s="346">
        <v>151</v>
      </c>
      <c r="B155" s="347"/>
      <c r="C155" s="348" t="s">
        <v>70</v>
      </c>
      <c r="D155" s="26"/>
      <c r="E155" s="26"/>
      <c r="F155" s="26"/>
      <c r="G155" s="26"/>
      <c r="H155" s="26"/>
      <c r="I155" s="26">
        <v>36</v>
      </c>
      <c r="J155" s="84"/>
      <c r="K155" s="76">
        <v>8</v>
      </c>
      <c r="L155" s="251">
        <f t="shared" ref="L155:L216" si="8">SUM(D155:K155)</f>
        <v>44</v>
      </c>
      <c r="M155" s="399">
        <v>3008</v>
      </c>
    </row>
    <row r="156" spans="1:13" x14ac:dyDescent="0.2">
      <c r="A156" s="346">
        <v>152</v>
      </c>
      <c r="B156" s="347"/>
      <c r="C156" s="348" t="s">
        <v>71</v>
      </c>
      <c r="D156" s="26"/>
      <c r="E156" s="26"/>
      <c r="F156" s="26">
        <v>48</v>
      </c>
      <c r="G156" s="26"/>
      <c r="H156" s="26"/>
      <c r="I156" s="26"/>
      <c r="J156" s="84"/>
      <c r="K156" s="76">
        <v>5</v>
      </c>
      <c r="L156" s="251">
        <f t="shared" si="8"/>
        <v>53</v>
      </c>
      <c r="M156" s="399">
        <v>1395</v>
      </c>
    </row>
    <row r="157" spans="1:13" x14ac:dyDescent="0.2">
      <c r="A157" s="346">
        <v>153</v>
      </c>
      <c r="B157" s="347"/>
      <c r="C157" s="348" t="s">
        <v>72</v>
      </c>
      <c r="D157" s="26"/>
      <c r="E157" s="26"/>
      <c r="F157" s="26"/>
      <c r="G157" s="26"/>
      <c r="H157" s="26"/>
      <c r="I157" s="26">
        <v>12</v>
      </c>
      <c r="J157" s="84"/>
      <c r="K157" s="76">
        <v>12</v>
      </c>
      <c r="L157" s="251">
        <f t="shared" si="8"/>
        <v>24</v>
      </c>
      <c r="M157" s="399">
        <v>373</v>
      </c>
    </row>
    <row r="158" spans="1:13" x14ac:dyDescent="0.2">
      <c r="A158" s="346">
        <v>154</v>
      </c>
      <c r="B158" s="347"/>
      <c r="C158" s="348" t="s">
        <v>73</v>
      </c>
      <c r="D158" s="26"/>
      <c r="E158" s="26">
        <v>4</v>
      </c>
      <c r="F158" s="26">
        <v>12</v>
      </c>
      <c r="G158" s="26">
        <v>51</v>
      </c>
      <c r="H158" s="26"/>
      <c r="I158" s="26"/>
      <c r="J158" s="84"/>
      <c r="K158" s="76"/>
      <c r="L158" s="251">
        <f t="shared" si="8"/>
        <v>67</v>
      </c>
      <c r="M158" s="399">
        <v>2302</v>
      </c>
    </row>
    <row r="159" spans="1:13" x14ac:dyDescent="0.2">
      <c r="A159" s="346">
        <v>155</v>
      </c>
      <c r="B159" s="347"/>
      <c r="C159" s="348" t="s">
        <v>74</v>
      </c>
      <c r="D159" s="26"/>
      <c r="E159" s="26"/>
      <c r="F159" s="26"/>
      <c r="G159" s="26"/>
      <c r="H159" s="26"/>
      <c r="I159" s="26"/>
      <c r="J159" s="84"/>
      <c r="K159" s="76"/>
      <c r="L159" s="251">
        <f t="shared" si="8"/>
        <v>0</v>
      </c>
      <c r="M159" s="399">
        <v>228</v>
      </c>
    </row>
    <row r="160" spans="1:13" x14ac:dyDescent="0.2">
      <c r="A160" s="346">
        <v>156</v>
      </c>
      <c r="B160" s="347"/>
      <c r="C160" s="348" t="s">
        <v>75</v>
      </c>
      <c r="D160" s="26">
        <v>2</v>
      </c>
      <c r="E160" s="26"/>
      <c r="F160" s="26"/>
      <c r="G160" s="26"/>
      <c r="H160" s="26"/>
      <c r="I160" s="26">
        <v>5</v>
      </c>
      <c r="J160" s="84"/>
      <c r="K160" s="76">
        <v>7</v>
      </c>
      <c r="L160" s="251">
        <f t="shared" si="8"/>
        <v>14</v>
      </c>
      <c r="M160" s="399">
        <v>230</v>
      </c>
    </row>
    <row r="161" spans="1:13" x14ac:dyDescent="0.2">
      <c r="A161" s="346">
        <v>157</v>
      </c>
      <c r="B161" s="347"/>
      <c r="C161" s="348" t="s">
        <v>76</v>
      </c>
      <c r="D161" s="26">
        <v>2</v>
      </c>
      <c r="E161" s="26"/>
      <c r="F161" s="26"/>
      <c r="G161" s="26">
        <v>28</v>
      </c>
      <c r="H161" s="26"/>
      <c r="I161" s="26">
        <v>15</v>
      </c>
      <c r="J161" s="84"/>
      <c r="K161" s="76"/>
      <c r="L161" s="251">
        <f t="shared" si="8"/>
        <v>45</v>
      </c>
      <c r="M161" s="399">
        <v>12067</v>
      </c>
    </row>
    <row r="162" spans="1:13" x14ac:dyDescent="0.2">
      <c r="A162" s="346">
        <v>158</v>
      </c>
      <c r="B162" s="347"/>
      <c r="C162" s="348" t="s">
        <v>77</v>
      </c>
      <c r="D162" s="26">
        <v>2</v>
      </c>
      <c r="E162" s="26"/>
      <c r="F162" s="26"/>
      <c r="G162" s="26"/>
      <c r="H162" s="26"/>
      <c r="I162" s="26"/>
      <c r="J162" s="84"/>
      <c r="K162" s="76"/>
      <c r="L162" s="251">
        <f t="shared" si="8"/>
        <v>2</v>
      </c>
      <c r="M162" s="399">
        <v>40</v>
      </c>
    </row>
    <row r="163" spans="1:13" x14ac:dyDescent="0.2">
      <c r="A163" s="346">
        <v>159</v>
      </c>
      <c r="B163" s="347"/>
      <c r="C163" s="348" t="s">
        <v>78</v>
      </c>
      <c r="D163" s="26"/>
      <c r="E163" s="26"/>
      <c r="F163" s="26">
        <v>3</v>
      </c>
      <c r="G163" s="26"/>
      <c r="H163" s="26">
        <v>3</v>
      </c>
      <c r="I163" s="26"/>
      <c r="J163" s="84"/>
      <c r="K163" s="76"/>
      <c r="L163" s="251">
        <f t="shared" si="8"/>
        <v>6</v>
      </c>
      <c r="M163" s="399">
        <v>252</v>
      </c>
    </row>
    <row r="164" spans="1:13" x14ac:dyDescent="0.2">
      <c r="A164" s="346">
        <v>160</v>
      </c>
      <c r="B164" s="347"/>
      <c r="C164" s="348" t="s">
        <v>79</v>
      </c>
      <c r="D164" s="26"/>
      <c r="E164" s="26"/>
      <c r="F164" s="26"/>
      <c r="G164" s="26"/>
      <c r="H164" s="26"/>
      <c r="I164" s="26"/>
      <c r="J164" s="84"/>
      <c r="K164" s="76"/>
      <c r="L164" s="251">
        <f t="shared" si="8"/>
        <v>0</v>
      </c>
      <c r="M164" s="399">
        <v>121</v>
      </c>
    </row>
    <row r="165" spans="1:13" x14ac:dyDescent="0.2">
      <c r="A165" s="346">
        <v>161</v>
      </c>
      <c r="B165" s="347"/>
      <c r="C165" s="348" t="s">
        <v>80</v>
      </c>
      <c r="D165" s="26"/>
      <c r="E165" s="26">
        <v>27</v>
      </c>
      <c r="F165" s="26">
        <v>161</v>
      </c>
      <c r="G165" s="26">
        <v>8987</v>
      </c>
      <c r="H165" s="26">
        <v>196</v>
      </c>
      <c r="I165" s="26">
        <v>11</v>
      </c>
      <c r="J165" s="84"/>
      <c r="K165" s="76">
        <v>4700</v>
      </c>
      <c r="L165" s="251">
        <f t="shared" si="8"/>
        <v>14082</v>
      </c>
      <c r="M165" s="399">
        <v>187593</v>
      </c>
    </row>
    <row r="166" spans="1:13" x14ac:dyDescent="0.2">
      <c r="A166" s="346">
        <v>162</v>
      </c>
      <c r="B166" s="347"/>
      <c r="C166" s="348" t="s">
        <v>81</v>
      </c>
      <c r="D166" s="26"/>
      <c r="E166" s="26"/>
      <c r="F166" s="26"/>
      <c r="G166" s="26"/>
      <c r="H166" s="26"/>
      <c r="I166" s="26"/>
      <c r="J166" s="84"/>
      <c r="K166" s="76"/>
      <c r="L166" s="251">
        <f t="shared" si="8"/>
        <v>0</v>
      </c>
      <c r="M166" s="399">
        <v>25</v>
      </c>
    </row>
    <row r="167" spans="1:13" x14ac:dyDescent="0.2">
      <c r="A167" s="346">
        <v>163</v>
      </c>
      <c r="B167" s="347"/>
      <c r="C167" s="348" t="s">
        <v>82</v>
      </c>
      <c r="D167" s="26"/>
      <c r="E167" s="26"/>
      <c r="F167" s="26"/>
      <c r="G167" s="26"/>
      <c r="H167" s="26"/>
      <c r="I167" s="26">
        <v>12</v>
      </c>
      <c r="J167" s="84"/>
      <c r="K167" s="76"/>
      <c r="L167" s="251">
        <f t="shared" si="8"/>
        <v>12</v>
      </c>
      <c r="M167" s="399">
        <v>163</v>
      </c>
    </row>
    <row r="168" spans="1:13" x14ac:dyDescent="0.2">
      <c r="A168" s="346">
        <v>164</v>
      </c>
      <c r="B168" s="347"/>
      <c r="C168" s="348" t="s">
        <v>83</v>
      </c>
      <c r="D168" s="26"/>
      <c r="E168" s="26"/>
      <c r="F168" s="26"/>
      <c r="G168" s="26"/>
      <c r="H168" s="26"/>
      <c r="I168" s="26"/>
      <c r="J168" s="84"/>
      <c r="K168" s="76"/>
      <c r="L168" s="251">
        <f t="shared" si="8"/>
        <v>0</v>
      </c>
      <c r="M168" s="399">
        <v>421</v>
      </c>
    </row>
    <row r="169" spans="1:13" x14ac:dyDescent="0.2">
      <c r="A169" s="346">
        <v>165</v>
      </c>
      <c r="B169" s="347"/>
      <c r="C169" s="348" t="s">
        <v>84</v>
      </c>
      <c r="D169" s="26"/>
      <c r="E169" s="26"/>
      <c r="F169" s="26"/>
      <c r="G169" s="26"/>
      <c r="H169" s="26"/>
      <c r="I169" s="26"/>
      <c r="J169" s="84"/>
      <c r="K169" s="76"/>
      <c r="L169" s="251">
        <f t="shared" si="8"/>
        <v>0</v>
      </c>
      <c r="M169" s="399">
        <v>69</v>
      </c>
    </row>
    <row r="170" spans="1:13" x14ac:dyDescent="0.2">
      <c r="A170" s="346">
        <v>166</v>
      </c>
      <c r="B170" s="347"/>
      <c r="C170" s="348" t="s">
        <v>85</v>
      </c>
      <c r="D170" s="26"/>
      <c r="E170" s="26"/>
      <c r="F170" s="26"/>
      <c r="G170" s="26"/>
      <c r="H170" s="26"/>
      <c r="I170" s="26"/>
      <c r="J170" s="84"/>
      <c r="K170" s="76"/>
      <c r="L170" s="251">
        <f t="shared" si="8"/>
        <v>0</v>
      </c>
      <c r="M170" s="399">
        <v>8</v>
      </c>
    </row>
    <row r="171" spans="1:13" x14ac:dyDescent="0.2">
      <c r="A171" s="346">
        <v>167</v>
      </c>
      <c r="B171" s="347"/>
      <c r="C171" s="348" t="s">
        <v>86</v>
      </c>
      <c r="D171" s="26"/>
      <c r="E171" s="26"/>
      <c r="F171" s="26"/>
      <c r="G171" s="26"/>
      <c r="H171" s="26"/>
      <c r="I171" s="26"/>
      <c r="J171" s="84"/>
      <c r="K171" s="76"/>
      <c r="L171" s="251">
        <f t="shared" si="8"/>
        <v>0</v>
      </c>
      <c r="M171" s="399">
        <v>41</v>
      </c>
    </row>
    <row r="172" spans="1:13" x14ac:dyDescent="0.2">
      <c r="A172" s="346">
        <v>168</v>
      </c>
      <c r="B172" s="347"/>
      <c r="C172" s="348" t="s">
        <v>87</v>
      </c>
      <c r="D172" s="26"/>
      <c r="E172" s="26">
        <v>2</v>
      </c>
      <c r="F172" s="26"/>
      <c r="G172" s="26">
        <v>30</v>
      </c>
      <c r="H172" s="26"/>
      <c r="I172" s="26"/>
      <c r="J172" s="84"/>
      <c r="K172" s="76"/>
      <c r="L172" s="251">
        <f t="shared" si="8"/>
        <v>32</v>
      </c>
      <c r="M172" s="399">
        <v>853</v>
      </c>
    </row>
    <row r="173" spans="1:13" x14ac:dyDescent="0.2">
      <c r="A173" s="346">
        <v>169</v>
      </c>
      <c r="B173" s="347"/>
      <c r="C173" s="348" t="s">
        <v>88</v>
      </c>
      <c r="D173" s="26"/>
      <c r="E173" s="26"/>
      <c r="F173" s="26"/>
      <c r="G173" s="26"/>
      <c r="H173" s="26"/>
      <c r="I173" s="26">
        <v>5</v>
      </c>
      <c r="J173" s="84"/>
      <c r="K173" s="76"/>
      <c r="L173" s="251">
        <f t="shared" si="8"/>
        <v>5</v>
      </c>
      <c r="M173" s="399">
        <v>5</v>
      </c>
    </row>
    <row r="174" spans="1:13" x14ac:dyDescent="0.2">
      <c r="A174" s="346">
        <v>170</v>
      </c>
      <c r="B174" s="347"/>
      <c r="C174" s="348" t="s">
        <v>89</v>
      </c>
      <c r="D174" s="26"/>
      <c r="E174" s="26"/>
      <c r="F174" s="26"/>
      <c r="G174" s="26"/>
      <c r="H174" s="26"/>
      <c r="I174" s="26"/>
      <c r="J174" s="84"/>
      <c r="K174" s="76"/>
      <c r="L174" s="251">
        <f>SUM(D174:K174)</f>
        <v>0</v>
      </c>
      <c r="M174" s="399"/>
    </row>
    <row r="175" spans="1:13" x14ac:dyDescent="0.2">
      <c r="A175" s="346">
        <v>171</v>
      </c>
      <c r="B175" s="347"/>
      <c r="C175" s="348" t="s">
        <v>90</v>
      </c>
      <c r="D175" s="26"/>
      <c r="E175" s="26"/>
      <c r="F175" s="26"/>
      <c r="G175" s="26"/>
      <c r="H175" s="26">
        <v>16</v>
      </c>
      <c r="I175" s="26"/>
      <c r="J175" s="84"/>
      <c r="K175" s="76"/>
      <c r="L175" s="251">
        <f t="shared" si="8"/>
        <v>16</v>
      </c>
      <c r="M175" s="399">
        <v>64</v>
      </c>
    </row>
    <row r="176" spans="1:13" x14ac:dyDescent="0.2">
      <c r="A176" s="346">
        <v>172</v>
      </c>
      <c r="B176" s="347"/>
      <c r="C176" s="348" t="s">
        <v>91</v>
      </c>
      <c r="D176" s="26"/>
      <c r="E176" s="26"/>
      <c r="F176" s="26"/>
      <c r="G176" s="26"/>
      <c r="H176" s="26"/>
      <c r="I176" s="26"/>
      <c r="J176" s="84"/>
      <c r="K176" s="76"/>
      <c r="L176" s="251">
        <f t="shared" si="8"/>
        <v>0</v>
      </c>
      <c r="M176" s="399">
        <v>69</v>
      </c>
    </row>
    <row r="177" spans="1:13" x14ac:dyDescent="0.2">
      <c r="A177" s="346">
        <v>173</v>
      </c>
      <c r="B177" s="347"/>
      <c r="C177" s="348" t="s">
        <v>92</v>
      </c>
      <c r="D177" s="26"/>
      <c r="E177" s="26"/>
      <c r="F177" s="26"/>
      <c r="G177" s="26"/>
      <c r="H177" s="26"/>
      <c r="I177" s="26"/>
      <c r="J177" s="84"/>
      <c r="K177" s="76"/>
      <c r="L177" s="251">
        <f t="shared" si="8"/>
        <v>0</v>
      </c>
      <c r="M177" s="399"/>
    </row>
    <row r="178" spans="1:13" x14ac:dyDescent="0.2">
      <c r="A178" s="346">
        <v>174</v>
      </c>
      <c r="B178" s="347"/>
      <c r="C178" s="348" t="s">
        <v>93</v>
      </c>
      <c r="D178" s="26"/>
      <c r="E178" s="26"/>
      <c r="F178" s="26"/>
      <c r="G178" s="26"/>
      <c r="H178" s="26"/>
      <c r="I178" s="26"/>
      <c r="J178" s="84"/>
      <c r="K178" s="76"/>
      <c r="L178" s="251">
        <f t="shared" si="8"/>
        <v>0</v>
      </c>
      <c r="M178" s="399"/>
    </row>
    <row r="179" spans="1:13" x14ac:dyDescent="0.2">
      <c r="A179" s="346">
        <v>175</v>
      </c>
      <c r="B179" s="347"/>
      <c r="C179" s="348" t="s">
        <v>94</v>
      </c>
      <c r="D179" s="26"/>
      <c r="E179" s="26"/>
      <c r="F179" s="26"/>
      <c r="G179" s="26"/>
      <c r="H179" s="26"/>
      <c r="I179" s="26"/>
      <c r="J179" s="84"/>
      <c r="K179" s="76"/>
      <c r="L179" s="251">
        <f t="shared" si="8"/>
        <v>0</v>
      </c>
      <c r="M179" s="399">
        <v>6</v>
      </c>
    </row>
    <row r="180" spans="1:13" x14ac:dyDescent="0.2">
      <c r="A180" s="346">
        <v>176</v>
      </c>
      <c r="B180" s="347"/>
      <c r="C180" s="348" t="s">
        <v>95</v>
      </c>
      <c r="D180" s="26"/>
      <c r="E180" s="26"/>
      <c r="F180" s="26"/>
      <c r="G180" s="26"/>
      <c r="H180" s="26"/>
      <c r="I180" s="26"/>
      <c r="J180" s="84"/>
      <c r="K180" s="76"/>
      <c r="L180" s="251">
        <f t="shared" si="8"/>
        <v>0</v>
      </c>
      <c r="M180" s="399">
        <v>21</v>
      </c>
    </row>
    <row r="181" spans="1:13" x14ac:dyDescent="0.2">
      <c r="A181" s="346">
        <v>177</v>
      </c>
      <c r="B181" s="347"/>
      <c r="C181" s="348" t="s">
        <v>96</v>
      </c>
      <c r="D181" s="26"/>
      <c r="E181" s="26"/>
      <c r="F181" s="26"/>
      <c r="G181" s="26"/>
      <c r="H181" s="26"/>
      <c r="I181" s="26"/>
      <c r="J181" s="84"/>
      <c r="K181" s="76"/>
      <c r="L181" s="251">
        <f t="shared" si="8"/>
        <v>0</v>
      </c>
      <c r="M181" s="399">
        <v>70</v>
      </c>
    </row>
    <row r="182" spans="1:13" x14ac:dyDescent="0.2">
      <c r="A182" s="346">
        <v>178</v>
      </c>
      <c r="B182" s="347"/>
      <c r="C182" s="348" t="s">
        <v>97</v>
      </c>
      <c r="D182" s="26"/>
      <c r="E182" s="26"/>
      <c r="F182" s="26"/>
      <c r="G182" s="26"/>
      <c r="H182" s="26"/>
      <c r="I182" s="26"/>
      <c r="J182" s="84"/>
      <c r="K182" s="76"/>
      <c r="L182" s="251">
        <f t="shared" si="8"/>
        <v>0</v>
      </c>
      <c r="M182" s="399">
        <v>14</v>
      </c>
    </row>
    <row r="183" spans="1:13" x14ac:dyDescent="0.2">
      <c r="A183" s="346">
        <v>179</v>
      </c>
      <c r="B183" s="347"/>
      <c r="C183" s="348" t="s">
        <v>98</v>
      </c>
      <c r="D183" s="26"/>
      <c r="E183" s="26"/>
      <c r="F183" s="26"/>
      <c r="G183" s="26"/>
      <c r="H183" s="26"/>
      <c r="I183" s="26"/>
      <c r="J183" s="84"/>
      <c r="K183" s="76"/>
      <c r="L183" s="251">
        <f t="shared" si="8"/>
        <v>0</v>
      </c>
      <c r="M183" s="399">
        <v>10</v>
      </c>
    </row>
    <row r="184" spans="1:13" x14ac:dyDescent="0.2">
      <c r="A184" s="346">
        <v>180</v>
      </c>
      <c r="B184" s="347"/>
      <c r="C184" s="348" t="s">
        <v>99</v>
      </c>
      <c r="D184" s="26"/>
      <c r="E184" s="26"/>
      <c r="F184" s="26"/>
      <c r="G184" s="26"/>
      <c r="H184" s="26"/>
      <c r="I184" s="26"/>
      <c r="J184" s="84"/>
      <c r="K184" s="76"/>
      <c r="L184" s="251">
        <f t="shared" si="8"/>
        <v>0</v>
      </c>
      <c r="M184" s="399">
        <v>28</v>
      </c>
    </row>
    <row r="185" spans="1:13" x14ac:dyDescent="0.2">
      <c r="A185" s="346">
        <v>181</v>
      </c>
      <c r="B185" s="347"/>
      <c r="C185" s="348" t="s">
        <v>100</v>
      </c>
      <c r="D185" s="26"/>
      <c r="E185" s="26"/>
      <c r="F185" s="26"/>
      <c r="G185" s="26"/>
      <c r="H185" s="26"/>
      <c r="I185" s="26">
        <v>18</v>
      </c>
      <c r="J185" s="84"/>
      <c r="K185" s="76"/>
      <c r="L185" s="251">
        <f t="shared" si="8"/>
        <v>18</v>
      </c>
      <c r="M185" s="399">
        <v>54</v>
      </c>
    </row>
    <row r="186" spans="1:13" x14ac:dyDescent="0.2">
      <c r="A186" s="346">
        <v>182</v>
      </c>
      <c r="B186" s="347"/>
      <c r="C186" s="348" t="s">
        <v>101</v>
      </c>
      <c r="D186" s="26"/>
      <c r="E186" s="26"/>
      <c r="F186" s="26"/>
      <c r="G186" s="26"/>
      <c r="H186" s="26"/>
      <c r="I186" s="26"/>
      <c r="J186" s="84"/>
      <c r="K186" s="76"/>
      <c r="L186" s="251">
        <f t="shared" si="8"/>
        <v>0</v>
      </c>
      <c r="M186" s="399"/>
    </row>
    <row r="187" spans="1:13" x14ac:dyDescent="0.2">
      <c r="A187" s="346">
        <v>183</v>
      </c>
      <c r="B187" s="347"/>
      <c r="C187" s="348" t="s">
        <v>102</v>
      </c>
      <c r="D187" s="26"/>
      <c r="E187" s="26"/>
      <c r="F187" s="26"/>
      <c r="G187" s="26"/>
      <c r="H187" s="26"/>
      <c r="I187" s="26"/>
      <c r="J187" s="84"/>
      <c r="K187" s="76"/>
      <c r="L187" s="251">
        <f t="shared" si="8"/>
        <v>0</v>
      </c>
      <c r="M187" s="399">
        <v>16</v>
      </c>
    </row>
    <row r="188" spans="1:13" x14ac:dyDescent="0.2">
      <c r="A188" s="346">
        <v>184</v>
      </c>
      <c r="B188" s="347"/>
      <c r="C188" s="348" t="s">
        <v>103</v>
      </c>
      <c r="D188" s="26"/>
      <c r="E188" s="26"/>
      <c r="F188" s="26"/>
      <c r="G188" s="26"/>
      <c r="H188" s="26"/>
      <c r="I188" s="26"/>
      <c r="J188" s="84"/>
      <c r="K188" s="76"/>
      <c r="L188" s="251">
        <f t="shared" si="8"/>
        <v>0</v>
      </c>
      <c r="M188" s="399"/>
    </row>
    <row r="189" spans="1:13" x14ac:dyDescent="0.2">
      <c r="A189" s="346">
        <v>185</v>
      </c>
      <c r="B189" s="347"/>
      <c r="C189" s="348" t="s">
        <v>104</v>
      </c>
      <c r="D189" s="26"/>
      <c r="E189" s="26"/>
      <c r="F189" s="26"/>
      <c r="G189" s="26"/>
      <c r="H189" s="26"/>
      <c r="I189" s="26"/>
      <c r="J189" s="84"/>
      <c r="K189" s="76"/>
      <c r="L189" s="251">
        <f t="shared" si="8"/>
        <v>0</v>
      </c>
      <c r="M189" s="399"/>
    </row>
    <row r="190" spans="1:13" x14ac:dyDescent="0.2">
      <c r="A190" s="346">
        <v>186</v>
      </c>
      <c r="B190" s="347"/>
      <c r="C190" s="348" t="s">
        <v>105</v>
      </c>
      <c r="D190" s="26"/>
      <c r="E190" s="26"/>
      <c r="F190" s="26"/>
      <c r="G190" s="26"/>
      <c r="H190" s="26"/>
      <c r="I190" s="26"/>
      <c r="J190" s="84"/>
      <c r="K190" s="76"/>
      <c r="L190" s="251">
        <f t="shared" si="8"/>
        <v>0</v>
      </c>
      <c r="M190" s="399"/>
    </row>
    <row r="191" spans="1:13" x14ac:dyDescent="0.2">
      <c r="A191" s="346">
        <v>187</v>
      </c>
      <c r="B191" s="347"/>
      <c r="C191" s="348" t="s">
        <v>106</v>
      </c>
      <c r="D191" s="26"/>
      <c r="E191" s="26"/>
      <c r="F191" s="26"/>
      <c r="G191" s="26"/>
      <c r="H191" s="26"/>
      <c r="I191" s="26"/>
      <c r="J191" s="84"/>
      <c r="K191" s="76"/>
      <c r="L191" s="251">
        <f t="shared" si="8"/>
        <v>0</v>
      </c>
      <c r="M191" s="399"/>
    </row>
    <row r="192" spans="1:13" x14ac:dyDescent="0.2">
      <c r="A192" s="346">
        <v>188</v>
      </c>
      <c r="B192" s="347"/>
      <c r="C192" s="348" t="s">
        <v>107</v>
      </c>
      <c r="D192" s="26"/>
      <c r="E192" s="26"/>
      <c r="F192" s="26"/>
      <c r="G192" s="26"/>
      <c r="H192" s="26"/>
      <c r="I192" s="26"/>
      <c r="J192" s="84"/>
      <c r="K192" s="76"/>
      <c r="L192" s="251">
        <f t="shared" si="8"/>
        <v>0</v>
      </c>
      <c r="M192" s="399"/>
    </row>
    <row r="193" spans="1:13" x14ac:dyDescent="0.2">
      <c r="A193" s="346">
        <v>189</v>
      </c>
      <c r="B193" s="347"/>
      <c r="C193" s="348" t="s">
        <v>108</v>
      </c>
      <c r="D193" s="26"/>
      <c r="E193" s="26"/>
      <c r="F193" s="26"/>
      <c r="G193" s="26"/>
      <c r="H193" s="26"/>
      <c r="I193" s="26"/>
      <c r="J193" s="84"/>
      <c r="K193" s="76"/>
      <c r="L193" s="251">
        <f t="shared" si="8"/>
        <v>0</v>
      </c>
      <c r="M193" s="399"/>
    </row>
    <row r="194" spans="1:13" x14ac:dyDescent="0.2">
      <c r="A194" s="346">
        <v>190</v>
      </c>
      <c r="B194" s="347"/>
      <c r="C194" s="348" t="s">
        <v>109</v>
      </c>
      <c r="D194" s="26"/>
      <c r="E194" s="26"/>
      <c r="F194" s="26"/>
      <c r="G194" s="26"/>
      <c r="H194" s="26"/>
      <c r="I194" s="26"/>
      <c r="J194" s="84"/>
      <c r="K194" s="76"/>
      <c r="L194" s="251">
        <f t="shared" si="8"/>
        <v>0</v>
      </c>
      <c r="M194" s="399"/>
    </row>
    <row r="195" spans="1:13" x14ac:dyDescent="0.2">
      <c r="A195" s="346">
        <v>191</v>
      </c>
      <c r="B195" s="347"/>
      <c r="C195" s="348" t="s">
        <v>110</v>
      </c>
      <c r="D195" s="26"/>
      <c r="E195" s="26"/>
      <c r="F195" s="26"/>
      <c r="G195" s="26"/>
      <c r="H195" s="26"/>
      <c r="I195" s="26"/>
      <c r="J195" s="84"/>
      <c r="K195" s="76"/>
      <c r="L195" s="251">
        <f t="shared" si="8"/>
        <v>0</v>
      </c>
      <c r="M195" s="399"/>
    </row>
    <row r="196" spans="1:13" x14ac:dyDescent="0.2">
      <c r="A196" s="346">
        <v>192</v>
      </c>
      <c r="B196" s="347"/>
      <c r="C196" s="348" t="s">
        <v>111</v>
      </c>
      <c r="D196" s="26"/>
      <c r="E196" s="26"/>
      <c r="F196" s="26"/>
      <c r="G196" s="26"/>
      <c r="H196" s="26"/>
      <c r="I196" s="26"/>
      <c r="J196" s="84"/>
      <c r="K196" s="76"/>
      <c r="L196" s="251">
        <f t="shared" si="8"/>
        <v>0</v>
      </c>
      <c r="M196" s="399"/>
    </row>
    <row r="197" spans="1:13" x14ac:dyDescent="0.2">
      <c r="A197" s="346">
        <v>193</v>
      </c>
      <c r="B197" s="347"/>
      <c r="C197" s="348" t="s">
        <v>112</v>
      </c>
      <c r="D197" s="26"/>
      <c r="E197" s="26"/>
      <c r="F197" s="26"/>
      <c r="G197" s="26"/>
      <c r="H197" s="26"/>
      <c r="I197" s="26"/>
      <c r="J197" s="84"/>
      <c r="K197" s="76"/>
      <c r="L197" s="251">
        <f t="shared" si="8"/>
        <v>0</v>
      </c>
      <c r="M197" s="399">
        <v>9</v>
      </c>
    </row>
    <row r="198" spans="1:13" x14ac:dyDescent="0.2">
      <c r="A198" s="346">
        <v>194</v>
      </c>
      <c r="B198" s="347"/>
      <c r="C198" s="348" t="s">
        <v>113</v>
      </c>
      <c r="D198" s="26"/>
      <c r="E198" s="26"/>
      <c r="F198" s="26"/>
      <c r="G198" s="26"/>
      <c r="H198" s="26"/>
      <c r="I198" s="26"/>
      <c r="J198" s="84"/>
      <c r="K198" s="76"/>
      <c r="L198" s="251">
        <f t="shared" si="8"/>
        <v>0</v>
      </c>
      <c r="M198" s="399"/>
    </row>
    <row r="199" spans="1:13" x14ac:dyDescent="0.2">
      <c r="A199" s="346">
        <v>195</v>
      </c>
      <c r="B199" s="347"/>
      <c r="C199" s="348" t="s">
        <v>114</v>
      </c>
      <c r="D199" s="26"/>
      <c r="E199" s="26"/>
      <c r="F199" s="26"/>
      <c r="G199" s="26"/>
      <c r="H199" s="26"/>
      <c r="I199" s="26"/>
      <c r="J199" s="84"/>
      <c r="K199" s="76"/>
      <c r="L199" s="251">
        <f t="shared" si="8"/>
        <v>0</v>
      </c>
      <c r="M199" s="399"/>
    </row>
    <row r="200" spans="1:13" x14ac:dyDescent="0.2">
      <c r="A200" s="346">
        <v>196</v>
      </c>
      <c r="B200" s="347"/>
      <c r="C200" s="348" t="s">
        <v>115</v>
      </c>
      <c r="D200" s="26"/>
      <c r="E200" s="26"/>
      <c r="F200" s="26"/>
      <c r="G200" s="26"/>
      <c r="H200" s="26"/>
      <c r="I200" s="26"/>
      <c r="J200" s="84"/>
      <c r="K200" s="76"/>
      <c r="L200" s="251">
        <f t="shared" si="8"/>
        <v>0</v>
      </c>
      <c r="M200" s="399"/>
    </row>
    <row r="201" spans="1:13" x14ac:dyDescent="0.2">
      <c r="A201" s="346">
        <v>197</v>
      </c>
      <c r="B201" s="347"/>
      <c r="C201" s="348" t="s">
        <v>116</v>
      </c>
      <c r="D201" s="26"/>
      <c r="E201" s="26"/>
      <c r="F201" s="26"/>
      <c r="G201" s="26"/>
      <c r="H201" s="26"/>
      <c r="I201" s="26"/>
      <c r="J201" s="84"/>
      <c r="K201" s="76"/>
      <c r="L201" s="251">
        <f t="shared" si="8"/>
        <v>0</v>
      </c>
      <c r="M201" s="399"/>
    </row>
    <row r="202" spans="1:13" x14ac:dyDescent="0.2">
      <c r="A202" s="346">
        <v>198</v>
      </c>
      <c r="B202" s="347"/>
      <c r="C202" s="348" t="s">
        <v>117</v>
      </c>
      <c r="D202" s="26"/>
      <c r="E202" s="26"/>
      <c r="F202" s="26"/>
      <c r="G202" s="26"/>
      <c r="H202" s="26"/>
      <c r="I202" s="26"/>
      <c r="J202" s="84"/>
      <c r="K202" s="76"/>
      <c r="L202" s="251">
        <f t="shared" si="8"/>
        <v>0</v>
      </c>
      <c r="M202" s="399"/>
    </row>
    <row r="203" spans="1:13" x14ac:dyDescent="0.2">
      <c r="A203" s="346">
        <v>199</v>
      </c>
      <c r="B203" s="347"/>
      <c r="C203" s="348" t="s">
        <v>118</v>
      </c>
      <c r="D203" s="26"/>
      <c r="E203" s="26"/>
      <c r="F203" s="26"/>
      <c r="G203" s="26"/>
      <c r="H203" s="26"/>
      <c r="I203" s="26"/>
      <c r="J203" s="84"/>
      <c r="K203" s="76"/>
      <c r="L203" s="251">
        <f t="shared" si="8"/>
        <v>0</v>
      </c>
      <c r="M203" s="399"/>
    </row>
    <row r="204" spans="1:13" x14ac:dyDescent="0.2">
      <c r="A204" s="346">
        <v>200</v>
      </c>
      <c r="B204" s="347"/>
      <c r="C204" s="348" t="s">
        <v>119</v>
      </c>
      <c r="D204" s="26"/>
      <c r="E204" s="26"/>
      <c r="F204" s="26"/>
      <c r="G204" s="26"/>
      <c r="H204" s="26"/>
      <c r="I204" s="26"/>
      <c r="J204" s="84"/>
      <c r="K204" s="76"/>
      <c r="L204" s="251">
        <f t="shared" si="8"/>
        <v>0</v>
      </c>
      <c r="M204" s="399"/>
    </row>
    <row r="205" spans="1:13" x14ac:dyDescent="0.2">
      <c r="A205" s="346">
        <v>201</v>
      </c>
      <c r="B205" s="347"/>
      <c r="C205" s="348" t="s">
        <v>120</v>
      </c>
      <c r="D205" s="26"/>
      <c r="E205" s="26"/>
      <c r="F205" s="26"/>
      <c r="G205" s="26"/>
      <c r="H205" s="26"/>
      <c r="I205" s="26"/>
      <c r="J205" s="84"/>
      <c r="K205" s="76"/>
      <c r="L205" s="251">
        <f t="shared" si="8"/>
        <v>0</v>
      </c>
      <c r="M205" s="399"/>
    </row>
    <row r="206" spans="1:13" x14ac:dyDescent="0.2">
      <c r="A206" s="346">
        <v>202</v>
      </c>
      <c r="B206" s="347"/>
      <c r="C206" s="348" t="s">
        <v>121</v>
      </c>
      <c r="D206" s="26"/>
      <c r="E206" s="26"/>
      <c r="F206" s="26"/>
      <c r="G206" s="26"/>
      <c r="H206" s="26"/>
      <c r="I206" s="26"/>
      <c r="J206" s="84"/>
      <c r="K206" s="76"/>
      <c r="L206" s="251">
        <f t="shared" si="8"/>
        <v>0</v>
      </c>
      <c r="M206" s="399"/>
    </row>
    <row r="207" spans="1:13" x14ac:dyDescent="0.2">
      <c r="A207" s="346">
        <v>203</v>
      </c>
      <c r="B207" s="347"/>
      <c r="C207" s="348" t="s">
        <v>122</v>
      </c>
      <c r="D207" s="26"/>
      <c r="E207" s="26"/>
      <c r="F207" s="26"/>
      <c r="G207" s="26"/>
      <c r="H207" s="26"/>
      <c r="I207" s="26"/>
      <c r="J207" s="84"/>
      <c r="K207" s="76"/>
      <c r="L207" s="251">
        <f t="shared" si="8"/>
        <v>0</v>
      </c>
      <c r="M207" s="399"/>
    </row>
    <row r="208" spans="1:13" x14ac:dyDescent="0.2">
      <c r="A208" s="346">
        <v>204</v>
      </c>
      <c r="B208" s="347"/>
      <c r="C208" s="348" t="s">
        <v>123</v>
      </c>
      <c r="D208" s="26"/>
      <c r="E208" s="26"/>
      <c r="F208" s="26"/>
      <c r="G208" s="26"/>
      <c r="H208" s="26"/>
      <c r="I208" s="26"/>
      <c r="J208" s="84"/>
      <c r="K208" s="76"/>
      <c r="L208" s="251">
        <f t="shared" si="8"/>
        <v>0</v>
      </c>
      <c r="M208" s="399"/>
    </row>
    <row r="209" spans="1:13" x14ac:dyDescent="0.2">
      <c r="A209" s="346">
        <v>205</v>
      </c>
      <c r="B209" s="347"/>
      <c r="C209" s="348" t="s">
        <v>124</v>
      </c>
      <c r="D209" s="26"/>
      <c r="E209" s="26"/>
      <c r="F209" s="26"/>
      <c r="G209" s="26"/>
      <c r="H209" s="26"/>
      <c r="I209" s="26"/>
      <c r="J209" s="84"/>
      <c r="K209" s="76"/>
      <c r="L209" s="251">
        <f t="shared" si="8"/>
        <v>0</v>
      </c>
      <c r="M209" s="399"/>
    </row>
    <row r="210" spans="1:13" x14ac:dyDescent="0.2">
      <c r="A210" s="346">
        <v>206</v>
      </c>
      <c r="B210" s="347"/>
      <c r="C210" s="348" t="s">
        <v>125</v>
      </c>
      <c r="D210" s="26"/>
      <c r="E210" s="26"/>
      <c r="F210" s="26"/>
      <c r="G210" s="26"/>
      <c r="H210" s="26"/>
      <c r="I210" s="26"/>
      <c r="J210" s="84"/>
      <c r="K210" s="76"/>
      <c r="L210" s="251">
        <f t="shared" si="8"/>
        <v>0</v>
      </c>
      <c r="M210" s="399"/>
    </row>
    <row r="211" spans="1:13" x14ac:dyDescent="0.2">
      <c r="A211" s="346">
        <v>207</v>
      </c>
      <c r="B211" s="347"/>
      <c r="C211" s="348" t="s">
        <v>126</v>
      </c>
      <c r="D211" s="26"/>
      <c r="E211" s="26"/>
      <c r="F211" s="26"/>
      <c r="G211" s="26"/>
      <c r="H211" s="26"/>
      <c r="I211" s="26"/>
      <c r="J211" s="84"/>
      <c r="K211" s="76"/>
      <c r="L211" s="251">
        <f t="shared" si="8"/>
        <v>0</v>
      </c>
      <c r="M211" s="399"/>
    </row>
    <row r="212" spans="1:13" x14ac:dyDescent="0.2">
      <c r="A212" s="346">
        <v>208</v>
      </c>
      <c r="B212" s="347"/>
      <c r="C212" s="348" t="s">
        <v>127</v>
      </c>
      <c r="D212" s="26"/>
      <c r="E212" s="26"/>
      <c r="F212" s="26"/>
      <c r="G212" s="26"/>
      <c r="H212" s="26"/>
      <c r="I212" s="26"/>
      <c r="J212" s="84"/>
      <c r="K212" s="76"/>
      <c r="L212" s="251">
        <f t="shared" si="8"/>
        <v>0</v>
      </c>
      <c r="M212" s="399"/>
    </row>
    <row r="213" spans="1:13" x14ac:dyDescent="0.2">
      <c r="A213" s="346">
        <v>209</v>
      </c>
      <c r="B213" s="347"/>
      <c r="C213" s="348" t="s">
        <v>128</v>
      </c>
      <c r="D213" s="26"/>
      <c r="E213" s="26"/>
      <c r="F213" s="26"/>
      <c r="G213" s="26"/>
      <c r="H213" s="26"/>
      <c r="I213" s="26"/>
      <c r="J213" s="84"/>
      <c r="K213" s="76"/>
      <c r="L213" s="251">
        <f t="shared" si="8"/>
        <v>0</v>
      </c>
      <c r="M213" s="399"/>
    </row>
    <row r="214" spans="1:13" x14ac:dyDescent="0.2">
      <c r="A214" s="346">
        <v>210</v>
      </c>
      <c r="B214" s="347"/>
      <c r="C214" s="348" t="s">
        <v>129</v>
      </c>
      <c r="D214" s="26"/>
      <c r="E214" s="26"/>
      <c r="F214" s="26"/>
      <c r="G214" s="26"/>
      <c r="H214" s="26"/>
      <c r="I214" s="26"/>
      <c r="J214" s="84"/>
      <c r="K214" s="76"/>
      <c r="L214" s="251">
        <f t="shared" si="8"/>
        <v>0</v>
      </c>
      <c r="M214" s="399"/>
    </row>
    <row r="215" spans="1:13" x14ac:dyDescent="0.2">
      <c r="A215" s="346">
        <v>211</v>
      </c>
      <c r="B215" s="347"/>
      <c r="C215" s="348" t="s">
        <v>130</v>
      </c>
      <c r="D215" s="26"/>
      <c r="E215" s="26"/>
      <c r="F215" s="26"/>
      <c r="G215" s="26"/>
      <c r="H215" s="26"/>
      <c r="I215" s="26"/>
      <c r="J215" s="84"/>
      <c r="K215" s="76"/>
      <c r="L215" s="251">
        <f t="shared" si="8"/>
        <v>0</v>
      </c>
      <c r="M215" s="399"/>
    </row>
    <row r="216" spans="1:13" x14ac:dyDescent="0.2">
      <c r="A216" s="346">
        <v>212</v>
      </c>
      <c r="B216" s="347"/>
      <c r="C216" s="348" t="s">
        <v>131</v>
      </c>
      <c r="D216" s="26"/>
      <c r="E216" s="26"/>
      <c r="F216" s="26"/>
      <c r="G216" s="26"/>
      <c r="H216" s="26"/>
      <c r="I216" s="26"/>
      <c r="J216" s="84"/>
      <c r="K216" s="76"/>
      <c r="L216" s="251">
        <f t="shared" si="8"/>
        <v>0</v>
      </c>
      <c r="M216" s="399"/>
    </row>
    <row r="217" spans="1:13" x14ac:dyDescent="0.2">
      <c r="A217" s="346">
        <v>213</v>
      </c>
      <c r="B217" s="347"/>
      <c r="C217" s="348" t="s">
        <v>132</v>
      </c>
      <c r="D217" s="26"/>
      <c r="E217" s="26"/>
      <c r="F217" s="26"/>
      <c r="G217" s="26"/>
      <c r="H217" s="26"/>
      <c r="I217" s="26"/>
      <c r="J217" s="84"/>
      <c r="K217" s="76"/>
      <c r="L217" s="251">
        <f>SUM(D217:K217)</f>
        <v>0</v>
      </c>
      <c r="M217" s="399"/>
    </row>
    <row r="218" spans="1:13" x14ac:dyDescent="0.2">
      <c r="A218" s="346">
        <v>214</v>
      </c>
      <c r="B218" s="347"/>
      <c r="C218" s="376" t="s">
        <v>133</v>
      </c>
      <c r="D218" s="29"/>
      <c r="E218" s="29"/>
      <c r="F218" s="29"/>
      <c r="G218" s="29"/>
      <c r="H218" s="29"/>
      <c r="I218" s="29"/>
      <c r="J218" s="87"/>
      <c r="K218" s="104"/>
      <c r="L218" s="64">
        <f>SUM(D218:K218)</f>
        <v>0</v>
      </c>
      <c r="M218" s="395"/>
    </row>
    <row r="219" spans="1:13" ht="12.75" thickBot="1" x14ac:dyDescent="0.25">
      <c r="A219" s="359">
        <v>215</v>
      </c>
      <c r="B219" s="360"/>
      <c r="C219" s="398" t="s">
        <v>134</v>
      </c>
      <c r="D219" s="119">
        <f>SUM(D153:D218)</f>
        <v>6</v>
      </c>
      <c r="E219" s="119">
        <f t="shared" ref="E219:K219" si="9">SUM(E153:E218)</f>
        <v>54</v>
      </c>
      <c r="F219" s="119">
        <f t="shared" si="9"/>
        <v>232</v>
      </c>
      <c r="G219" s="119">
        <f t="shared" si="9"/>
        <v>9150</v>
      </c>
      <c r="H219" s="119">
        <f t="shared" si="9"/>
        <v>224</v>
      </c>
      <c r="I219" s="119">
        <f t="shared" si="9"/>
        <v>364</v>
      </c>
      <c r="J219" s="119">
        <f t="shared" si="9"/>
        <v>215</v>
      </c>
      <c r="K219" s="308">
        <f t="shared" si="9"/>
        <v>4732</v>
      </c>
      <c r="L219" s="447">
        <f>SUM(D219:K219)</f>
        <v>14977</v>
      </c>
      <c r="M219" s="400">
        <f>SUM(M153:M218)</f>
        <v>228517</v>
      </c>
    </row>
    <row r="220" spans="1:13" x14ac:dyDescent="0.2">
      <c r="A220" s="346">
        <v>216</v>
      </c>
      <c r="B220" s="552" t="s">
        <v>135</v>
      </c>
      <c r="C220" s="363" t="s">
        <v>136</v>
      </c>
      <c r="D220" s="38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38" t="s">
        <v>155</v>
      </c>
      <c r="J220" s="142" t="s">
        <v>155</v>
      </c>
      <c r="K220" s="123"/>
      <c r="L220" s="406">
        <f>COUNTA(D220:K220)</f>
        <v>7</v>
      </c>
      <c r="M220" s="407"/>
    </row>
    <row r="221" spans="1:13" x14ac:dyDescent="0.2">
      <c r="A221" s="346">
        <v>217</v>
      </c>
      <c r="B221" s="553"/>
      <c r="C221" s="376" t="s">
        <v>137</v>
      </c>
      <c r="D221" s="39" t="s">
        <v>632</v>
      </c>
      <c r="E221" s="39" t="s">
        <v>632</v>
      </c>
      <c r="F221" s="39"/>
      <c r="G221" s="39"/>
      <c r="H221" s="39" t="s">
        <v>632</v>
      </c>
      <c r="I221" s="39"/>
      <c r="J221" s="143"/>
      <c r="K221" s="124" t="s">
        <v>155</v>
      </c>
      <c r="L221" s="279"/>
      <c r="M221" s="310"/>
    </row>
    <row r="222" spans="1:13" x14ac:dyDescent="0.2">
      <c r="A222" s="346">
        <v>218</v>
      </c>
      <c r="B222" s="553"/>
      <c r="C222" s="378" t="s">
        <v>138</v>
      </c>
      <c r="D222" s="40" t="s">
        <v>156</v>
      </c>
      <c r="E222" s="40" t="s">
        <v>156</v>
      </c>
      <c r="F222" s="40" t="s">
        <v>156</v>
      </c>
      <c r="G222" s="40" t="s">
        <v>156</v>
      </c>
      <c r="H222" s="40" t="s">
        <v>156</v>
      </c>
      <c r="I222" s="40" t="s">
        <v>156</v>
      </c>
      <c r="J222" s="144" t="s">
        <v>156</v>
      </c>
      <c r="K222" s="125" t="s">
        <v>280</v>
      </c>
      <c r="L222" s="280"/>
      <c r="M222" s="309"/>
    </row>
    <row r="223" spans="1:13" ht="12.75" thickBot="1" x14ac:dyDescent="0.25">
      <c r="A223" s="346">
        <v>219</v>
      </c>
      <c r="B223" s="554"/>
      <c r="C223" s="363" t="s">
        <v>139</v>
      </c>
      <c r="D223" s="41" t="s">
        <v>158</v>
      </c>
      <c r="E223" s="41" t="s">
        <v>157</v>
      </c>
      <c r="F223" s="41" t="s">
        <v>158</v>
      </c>
      <c r="G223" s="41" t="s">
        <v>229</v>
      </c>
      <c r="H223" s="41" t="s">
        <v>348</v>
      </c>
      <c r="I223" s="41" t="s">
        <v>158</v>
      </c>
      <c r="J223" s="145" t="s">
        <v>323</v>
      </c>
      <c r="K223" s="126" t="s">
        <v>158</v>
      </c>
      <c r="L223" s="456"/>
      <c r="M223" s="410"/>
    </row>
    <row r="224" spans="1:13" ht="12.75" thickBot="1" x14ac:dyDescent="0.25">
      <c r="A224" s="402">
        <v>220</v>
      </c>
      <c r="B224" s="403"/>
      <c r="C224" s="411" t="s">
        <v>140</v>
      </c>
      <c r="D224" s="36"/>
      <c r="E224" s="36">
        <v>1</v>
      </c>
      <c r="F224" s="36"/>
      <c r="G224" s="36"/>
      <c r="H224" s="36"/>
      <c r="I224" s="36"/>
      <c r="J224" s="141"/>
      <c r="K224" s="77">
        <v>2</v>
      </c>
      <c r="L224" s="282">
        <f>SUM(D224:K224)</f>
        <v>3</v>
      </c>
      <c r="M224" s="412"/>
    </row>
    <row r="225" spans="1:13" x14ac:dyDescent="0.2">
      <c r="A225" s="346">
        <v>221</v>
      </c>
      <c r="B225" s="552" t="s">
        <v>141</v>
      </c>
      <c r="C225" s="370" t="s">
        <v>142</v>
      </c>
      <c r="D225" s="43">
        <v>1</v>
      </c>
      <c r="E225" s="43">
        <v>2</v>
      </c>
      <c r="F225" s="43">
        <v>2</v>
      </c>
      <c r="G225" s="43">
        <v>3</v>
      </c>
      <c r="H225" s="43">
        <v>1</v>
      </c>
      <c r="I225" s="43">
        <v>1</v>
      </c>
      <c r="J225" s="146">
        <v>1</v>
      </c>
      <c r="K225" s="127">
        <v>2</v>
      </c>
      <c r="L225" s="283">
        <f>SUM(D225:K225)</f>
        <v>13</v>
      </c>
      <c r="M225" s="413"/>
    </row>
    <row r="226" spans="1:13" ht="12.75" thickBot="1" x14ac:dyDescent="0.25">
      <c r="A226" s="346">
        <v>222</v>
      </c>
      <c r="B226" s="554"/>
      <c r="C226" s="363" t="s">
        <v>143</v>
      </c>
      <c r="D226" s="38">
        <v>1</v>
      </c>
      <c r="E226" s="38">
        <v>2</v>
      </c>
      <c r="F226" s="38">
        <v>2</v>
      </c>
      <c r="G226" s="38">
        <v>3</v>
      </c>
      <c r="H226" s="38">
        <v>1</v>
      </c>
      <c r="I226" s="38">
        <v>1</v>
      </c>
      <c r="J226" s="142">
        <v>2</v>
      </c>
      <c r="K226" s="123">
        <v>2</v>
      </c>
      <c r="L226" s="406">
        <f>SUM(D226:K226)</f>
        <v>14</v>
      </c>
      <c r="M226" s="407"/>
    </row>
    <row r="227" spans="1:13" ht="12.75" thickBot="1" x14ac:dyDescent="0.25">
      <c r="A227" s="402">
        <v>223</v>
      </c>
      <c r="B227" s="403"/>
      <c r="C227" s="411" t="s">
        <v>659</v>
      </c>
      <c r="D227" s="36">
        <v>1</v>
      </c>
      <c r="E227" s="36"/>
      <c r="F227" s="36"/>
      <c r="G227" s="36"/>
      <c r="H227" s="36"/>
      <c r="I227" s="36"/>
      <c r="J227" s="141">
        <v>1</v>
      </c>
      <c r="K227" s="77"/>
      <c r="L227" s="282">
        <f>SUM(D227:K227)</f>
        <v>2</v>
      </c>
      <c r="M227" s="412"/>
    </row>
    <row r="228" spans="1:13" x14ac:dyDescent="0.2">
      <c r="A228" s="414">
        <v>224</v>
      </c>
      <c r="B228" s="559" t="s">
        <v>637</v>
      </c>
      <c r="C228" s="415" t="s">
        <v>633</v>
      </c>
      <c r="D228" s="129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163">
        <v>1</v>
      </c>
      <c r="K228" s="164">
        <v>1</v>
      </c>
      <c r="L228" s="451">
        <v>1</v>
      </c>
      <c r="M228" s="457">
        <v>1</v>
      </c>
    </row>
    <row r="229" spans="1:13" x14ac:dyDescent="0.2">
      <c r="A229" s="418">
        <v>225</v>
      </c>
      <c r="B229" s="560"/>
      <c r="C229" s="385" t="s">
        <v>634</v>
      </c>
      <c r="D229" s="153">
        <v>1</v>
      </c>
      <c r="E229" s="153">
        <v>1</v>
      </c>
      <c r="F229" s="153">
        <v>1</v>
      </c>
      <c r="G229" s="153">
        <v>1</v>
      </c>
      <c r="H229" s="153">
        <v>1</v>
      </c>
      <c r="I229" s="153">
        <v>1</v>
      </c>
      <c r="J229" s="165">
        <v>1</v>
      </c>
      <c r="K229" s="166">
        <v>1</v>
      </c>
      <c r="L229" s="458">
        <v>1</v>
      </c>
      <c r="M229" s="459">
        <v>0.99</v>
      </c>
    </row>
    <row r="230" spans="1:13" ht="12.75" thickBot="1" x14ac:dyDescent="0.25">
      <c r="A230" s="359">
        <v>226</v>
      </c>
      <c r="B230" s="561"/>
      <c r="C230" s="388" t="s">
        <v>635</v>
      </c>
      <c r="D230" s="154">
        <v>0</v>
      </c>
      <c r="E230" s="154">
        <v>0</v>
      </c>
      <c r="F230" s="154">
        <v>0</v>
      </c>
      <c r="G230" s="154">
        <v>1</v>
      </c>
      <c r="H230" s="154">
        <v>1</v>
      </c>
      <c r="I230" s="154">
        <v>1</v>
      </c>
      <c r="J230" s="167">
        <v>0</v>
      </c>
      <c r="K230" s="168">
        <v>0</v>
      </c>
      <c r="L230" s="460">
        <v>0.375</v>
      </c>
      <c r="M230" s="461">
        <v>0.23</v>
      </c>
    </row>
  </sheetData>
  <mergeCells count="24"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03:B108"/>
    <mergeCell ref="B109:B114"/>
    <mergeCell ref="B115:B123"/>
    <mergeCell ref="B228:B230"/>
    <mergeCell ref="B131:B137"/>
    <mergeCell ref="B138:B144"/>
    <mergeCell ref="B145:B151"/>
    <mergeCell ref="B220:B223"/>
    <mergeCell ref="B225:B226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5" tint="-0.499984740745262"/>
  </sheetPr>
  <dimension ref="A2:G230"/>
  <sheetViews>
    <sheetView workbookViewId="0">
      <pane xSplit="3" ySplit="14" topLeftCell="D15" activePane="bottomRight" state="frozen"/>
      <selection pane="topRight" activeCell="D1" sqref="D1"/>
      <selection pane="bottomLeft" activeCell="A15" sqref="A15"/>
      <selection pane="bottomRigh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616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2">
        <v>63</v>
      </c>
      <c r="E5" s="423">
        <v>64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50" t="s">
        <v>281</v>
      </c>
      <c r="E6" s="424" t="s">
        <v>281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50" t="s">
        <v>282</v>
      </c>
      <c r="E7" s="424" t="s">
        <v>282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50" t="s">
        <v>367</v>
      </c>
      <c r="E8" s="424" t="s">
        <v>367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50" t="s">
        <v>368</v>
      </c>
      <c r="E9" s="424" t="s">
        <v>368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50" t="s">
        <v>369</v>
      </c>
      <c r="E10" s="424" t="s">
        <v>370</v>
      </c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50" t="s">
        <v>289</v>
      </c>
      <c r="E11" s="424" t="s">
        <v>371</v>
      </c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355" t="s">
        <v>372</v>
      </c>
      <c r="E12" s="425" t="s">
        <v>373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374</v>
      </c>
      <c r="E13" s="122" t="s">
        <v>375</v>
      </c>
      <c r="F13" s="352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209"/>
      <c r="E14" s="443"/>
      <c r="F14" s="362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41629</v>
      </c>
      <c r="E15" s="79">
        <v>16543</v>
      </c>
      <c r="F15" s="382">
        <f>SUM(D15:E15)</f>
        <v>58172</v>
      </c>
      <c r="G15" s="382">
        <v>1777227</v>
      </c>
    </row>
    <row r="16" spans="1:7" x14ac:dyDescent="0.2">
      <c r="A16" s="346">
        <v>12</v>
      </c>
      <c r="B16" s="553"/>
      <c r="C16" s="365" t="s">
        <v>164</v>
      </c>
      <c r="D16" s="207">
        <v>46946</v>
      </c>
      <c r="E16" s="80">
        <v>17714</v>
      </c>
      <c r="F16" s="444">
        <f>SUM(D16:E16)</f>
        <v>64660</v>
      </c>
      <c r="G16" s="444">
        <v>1903811</v>
      </c>
    </row>
    <row r="17" spans="1:7" ht="12.75" thickBot="1" x14ac:dyDescent="0.25">
      <c r="A17" s="359">
        <v>13</v>
      </c>
      <c r="B17" s="554"/>
      <c r="C17" s="361" t="s">
        <v>10</v>
      </c>
      <c r="D17" s="244">
        <f>((D16-D15)/D16)</f>
        <v>0.11325778554083415</v>
      </c>
      <c r="E17" s="81">
        <f>((E16-E15)/E16)</f>
        <v>6.6105904933950549E-2</v>
      </c>
      <c r="F17" s="210">
        <f>(F16/F15)-1</f>
        <v>0.11153132091040363</v>
      </c>
      <c r="G17" s="210">
        <f>(G16/G15)-1</f>
        <v>7.1225566570843224E-2</v>
      </c>
    </row>
    <row r="18" spans="1:7" ht="14.25" x14ac:dyDescent="0.2">
      <c r="A18" s="369">
        <v>14</v>
      </c>
      <c r="B18" s="552" t="s">
        <v>168</v>
      </c>
      <c r="C18" s="370" t="s">
        <v>530</v>
      </c>
      <c r="D18" s="271">
        <v>252.87</v>
      </c>
      <c r="E18" s="82">
        <v>57.2</v>
      </c>
      <c r="F18" s="371">
        <f>SUM(D18:E18)</f>
        <v>310.07</v>
      </c>
      <c r="G18" s="371">
        <v>4958</v>
      </c>
    </row>
    <row r="19" spans="1:7" ht="12.75" thickBot="1" x14ac:dyDescent="0.25">
      <c r="A19" s="359">
        <v>15</v>
      </c>
      <c r="B19" s="557"/>
      <c r="C19" s="361" t="s">
        <v>11</v>
      </c>
      <c r="D19" s="59">
        <v>58.8</v>
      </c>
      <c r="E19" s="83">
        <v>51.6</v>
      </c>
      <c r="F19" s="373"/>
      <c r="G19" s="373"/>
    </row>
    <row r="20" spans="1:7" x14ac:dyDescent="0.2">
      <c r="A20" s="346">
        <v>16</v>
      </c>
      <c r="B20" s="558" t="s">
        <v>175</v>
      </c>
      <c r="C20" s="363" t="s">
        <v>12</v>
      </c>
      <c r="D20" s="112">
        <v>72</v>
      </c>
      <c r="E20" s="79">
        <v>38</v>
      </c>
      <c r="F20" s="382">
        <f>SUM(D20:E20)</f>
        <v>110</v>
      </c>
      <c r="G20" s="382">
        <v>2097</v>
      </c>
    </row>
    <row r="21" spans="1:7" x14ac:dyDescent="0.2">
      <c r="A21" s="346">
        <v>17</v>
      </c>
      <c r="B21" s="553"/>
      <c r="C21" s="348" t="s">
        <v>176</v>
      </c>
      <c r="D21" s="232">
        <v>14130</v>
      </c>
      <c r="E21" s="84">
        <v>7989</v>
      </c>
      <c r="F21" s="399">
        <f>SUM(D21:E21)</f>
        <v>22119</v>
      </c>
      <c r="G21" s="399"/>
    </row>
    <row r="22" spans="1:7" ht="12.75" thickBot="1" x14ac:dyDescent="0.25">
      <c r="A22" s="359">
        <v>18</v>
      </c>
      <c r="B22" s="554"/>
      <c r="C22" s="361" t="s">
        <v>14</v>
      </c>
      <c r="D22" s="244">
        <f>D21/D16</f>
        <v>0.30098410940229198</v>
      </c>
      <c r="E22" s="81">
        <f>E21/E16</f>
        <v>0.450999209664672</v>
      </c>
      <c r="F22" s="210">
        <f>F21/F16</f>
        <v>0.34208165790287659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44.405713185700002</v>
      </c>
      <c r="E23" s="85">
        <v>40.249920590000002</v>
      </c>
      <c r="F23" s="69">
        <v>43.160905840286055</v>
      </c>
      <c r="G23" s="69">
        <v>43.242243961299998</v>
      </c>
    </row>
    <row r="24" spans="1:7" x14ac:dyDescent="0.2">
      <c r="A24" s="346">
        <v>20</v>
      </c>
      <c r="B24" s="553"/>
      <c r="C24" s="376" t="s">
        <v>170</v>
      </c>
      <c r="D24" s="111">
        <v>39.467676495900001</v>
      </c>
      <c r="E24" s="86">
        <v>52.656157702000002</v>
      </c>
      <c r="F24" s="67">
        <v>42.920826627547605</v>
      </c>
      <c r="G24" s="67">
        <v>48.439824469500003</v>
      </c>
    </row>
    <row r="25" spans="1:7" x14ac:dyDescent="0.2">
      <c r="A25" s="346">
        <v>21</v>
      </c>
      <c r="B25" s="553"/>
      <c r="C25" s="363" t="s">
        <v>171</v>
      </c>
      <c r="D25" s="112">
        <v>19572</v>
      </c>
      <c r="E25" s="79">
        <v>7587</v>
      </c>
      <c r="F25" s="382">
        <f>SUM(D25:E25)</f>
        <v>27159</v>
      </c>
      <c r="G25" s="382">
        <v>782167</v>
      </c>
    </row>
    <row r="26" spans="1:7" x14ac:dyDescent="0.2">
      <c r="A26" s="346">
        <v>22</v>
      </c>
      <c r="B26" s="553"/>
      <c r="C26" s="376" t="s">
        <v>172</v>
      </c>
      <c r="D26" s="103">
        <v>20453</v>
      </c>
      <c r="E26" s="87">
        <v>9683</v>
      </c>
      <c r="F26" s="395">
        <f>SUM(D26:E26)</f>
        <v>30136</v>
      </c>
      <c r="G26" s="395">
        <v>933526</v>
      </c>
    </row>
    <row r="27" spans="1:7" x14ac:dyDescent="0.2">
      <c r="A27" s="346">
        <v>23</v>
      </c>
      <c r="B27" s="553"/>
      <c r="C27" s="378" t="s">
        <v>173</v>
      </c>
      <c r="D27" s="55">
        <v>2.8583055811999998</v>
      </c>
      <c r="E27" s="88">
        <v>2.3607951100000002</v>
      </c>
      <c r="F27" s="66">
        <f>((D27*D25)+(E27*E25))/F25</f>
        <v>2.7193235883065059</v>
      </c>
      <c r="G27" s="66">
        <v>2.4415296402000002</v>
      </c>
    </row>
    <row r="28" spans="1:7" ht="12.75" thickBot="1" x14ac:dyDescent="0.25">
      <c r="A28" s="359">
        <v>24</v>
      </c>
      <c r="B28" s="554"/>
      <c r="C28" s="361" t="s">
        <v>174</v>
      </c>
      <c r="D28" s="59">
        <v>2.4290322305999998</v>
      </c>
      <c r="E28" s="83">
        <v>2.3077343855999999</v>
      </c>
      <c r="F28" s="373">
        <f>((D28*D26)+(E28*E26))/F26</f>
        <v>2.3900580126170228</v>
      </c>
      <c r="G28" s="373">
        <v>2.2406142950999999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10.3617405289</v>
      </c>
      <c r="E29" s="85">
        <v>5.3282324381999997</v>
      </c>
      <c r="F29" s="69">
        <v>8.8533969010727063</v>
      </c>
      <c r="G29" s="69">
        <v>6.9342547058999999</v>
      </c>
    </row>
    <row r="30" spans="1:7" x14ac:dyDescent="0.2">
      <c r="A30" s="346">
        <v>26</v>
      </c>
      <c r="B30" s="347"/>
      <c r="C30" s="376" t="s">
        <v>170</v>
      </c>
      <c r="D30" s="111">
        <v>6.6671053741000001</v>
      </c>
      <c r="E30" s="86">
        <v>9.4768304334</v>
      </c>
      <c r="F30" s="67">
        <v>7.4031874439206415</v>
      </c>
      <c r="G30" s="67">
        <v>9.2623601134999998</v>
      </c>
    </row>
    <row r="31" spans="1:7" x14ac:dyDescent="0.2">
      <c r="A31" s="346">
        <v>27</v>
      </c>
      <c r="B31" s="347"/>
      <c r="C31" s="363" t="s">
        <v>171</v>
      </c>
      <c r="D31" s="112">
        <v>4567</v>
      </c>
      <c r="E31" s="79">
        <v>1004</v>
      </c>
      <c r="F31" s="382">
        <f>SUM(D31:E31)</f>
        <v>5571</v>
      </c>
      <c r="G31" s="382">
        <v>125427</v>
      </c>
    </row>
    <row r="32" spans="1:7" x14ac:dyDescent="0.2">
      <c r="A32" s="346">
        <v>28</v>
      </c>
      <c r="B32" s="347"/>
      <c r="C32" s="376" t="s">
        <v>172</v>
      </c>
      <c r="D32" s="103">
        <v>3455</v>
      </c>
      <c r="E32" s="87">
        <v>1743</v>
      </c>
      <c r="F32" s="395">
        <f>SUM(D32:E32)</f>
        <v>5198</v>
      </c>
      <c r="G32" s="395">
        <v>178503</v>
      </c>
    </row>
    <row r="33" spans="1:7" x14ac:dyDescent="0.2">
      <c r="A33" s="346">
        <v>29</v>
      </c>
      <c r="B33" s="347"/>
      <c r="C33" s="378" t="s">
        <v>173</v>
      </c>
      <c r="D33" s="55">
        <v>3.8791197325</v>
      </c>
      <c r="E33" s="88">
        <v>3.5759871002999999</v>
      </c>
      <c r="F33" s="66">
        <f>((D33*D31)+(E33*E31))/F31</f>
        <v>3.8244894753237664</v>
      </c>
      <c r="G33" s="66">
        <v>3.7543270101999999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3.6199217844999998</v>
      </c>
      <c r="E34" s="83">
        <v>3.6685160301000002</v>
      </c>
      <c r="F34" s="373">
        <f>((D34*D32)+(E34*E32))/F32</f>
        <v>3.6362164690095802</v>
      </c>
      <c r="G34" s="373">
        <v>3.5799480823000001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34.043972656699999</v>
      </c>
      <c r="E35" s="85">
        <v>34.921688151799998</v>
      </c>
      <c r="F35" s="69">
        <v>34.307508939213349</v>
      </c>
      <c r="G35" s="69">
        <v>36.307989255300001</v>
      </c>
    </row>
    <row r="36" spans="1:7" x14ac:dyDescent="0.2">
      <c r="A36" s="346">
        <v>32</v>
      </c>
      <c r="B36" s="347"/>
      <c r="C36" s="376" t="s">
        <v>170</v>
      </c>
      <c r="D36" s="111">
        <v>32.800571121799997</v>
      </c>
      <c r="E36" s="86">
        <v>43.179327268599998</v>
      </c>
      <c r="F36" s="67">
        <v>35.519063421303748</v>
      </c>
      <c r="G36" s="67">
        <v>39.177464356100003</v>
      </c>
    </row>
    <row r="37" spans="1:7" x14ac:dyDescent="0.2">
      <c r="A37" s="346">
        <v>33</v>
      </c>
      <c r="B37" s="347"/>
      <c r="C37" s="363" t="s">
        <v>171</v>
      </c>
      <c r="D37" s="112">
        <v>15005</v>
      </c>
      <c r="E37" s="79">
        <v>6583</v>
      </c>
      <c r="F37" s="382">
        <f>SUM(D37:E37)</f>
        <v>21588</v>
      </c>
      <c r="G37" s="382">
        <v>656740</v>
      </c>
    </row>
    <row r="38" spans="1:7" x14ac:dyDescent="0.2">
      <c r="A38" s="346">
        <v>34</v>
      </c>
      <c r="B38" s="347"/>
      <c r="C38" s="376" t="s">
        <v>172</v>
      </c>
      <c r="D38" s="103">
        <v>16998</v>
      </c>
      <c r="E38" s="87">
        <v>7941</v>
      </c>
      <c r="F38" s="395">
        <f>SUM(D38:E38)</f>
        <v>24939</v>
      </c>
      <c r="G38" s="395">
        <v>755023</v>
      </c>
    </row>
    <row r="39" spans="1:7" x14ac:dyDescent="0.2">
      <c r="A39" s="346">
        <v>35</v>
      </c>
      <c r="B39" s="347"/>
      <c r="C39" s="378" t="s">
        <v>173</v>
      </c>
      <c r="D39" s="55">
        <v>2.5471009556999999</v>
      </c>
      <c r="E39" s="88">
        <v>2.1751443628999998</v>
      </c>
      <c r="F39" s="66">
        <f>((D39*D37)+(E39*E37))/F37</f>
        <v>2.4336772828075413</v>
      </c>
      <c r="G39" s="66">
        <v>2.1908020886999999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2.1865762793000001</v>
      </c>
      <c r="E40" s="83">
        <v>2.0087669794999998</v>
      </c>
      <c r="F40" s="373">
        <f>((D40*D38)+(E40*E38))/F38</f>
        <v>2.1299587866294121</v>
      </c>
      <c r="G40" s="373">
        <v>1.9239585607</v>
      </c>
    </row>
    <row r="41" spans="1:7" x14ac:dyDescent="0.2">
      <c r="A41" s="346">
        <v>37</v>
      </c>
      <c r="B41" s="552" t="s">
        <v>18</v>
      </c>
      <c r="C41" s="363" t="s">
        <v>169</v>
      </c>
      <c r="D41" s="113">
        <v>44.128049608799998</v>
      </c>
      <c r="E41" s="85">
        <v>50.308617620100001</v>
      </c>
      <c r="F41" s="69">
        <v>45.978545887961857</v>
      </c>
      <c r="G41" s="69">
        <v>33.635061237499997</v>
      </c>
    </row>
    <row r="42" spans="1:7" x14ac:dyDescent="0.2">
      <c r="A42" s="346">
        <v>38</v>
      </c>
      <c r="B42" s="553"/>
      <c r="C42" s="376" t="s">
        <v>170</v>
      </c>
      <c r="D42" s="111">
        <v>47.128610835000003</v>
      </c>
      <c r="E42" s="86">
        <v>37.161001088900001</v>
      </c>
      <c r="F42" s="67">
        <v>44.517397063221907</v>
      </c>
      <c r="G42" s="67">
        <v>26.378654484399998</v>
      </c>
    </row>
    <row r="43" spans="1:7" x14ac:dyDescent="0.2">
      <c r="A43" s="346">
        <v>39</v>
      </c>
      <c r="B43" s="553"/>
      <c r="C43" s="363" t="s">
        <v>171</v>
      </c>
      <c r="D43" s="112">
        <v>19449</v>
      </c>
      <c r="E43" s="79">
        <v>9483</v>
      </c>
      <c r="F43" s="382">
        <f>SUM(D43:E43)</f>
        <v>28932</v>
      </c>
      <c r="G43" s="382">
        <v>608392</v>
      </c>
    </row>
    <row r="44" spans="1:7" x14ac:dyDescent="0.2">
      <c r="A44" s="346">
        <v>40</v>
      </c>
      <c r="B44" s="553"/>
      <c r="C44" s="376" t="s">
        <v>172</v>
      </c>
      <c r="D44" s="103">
        <v>24423</v>
      </c>
      <c r="E44" s="87">
        <v>6834</v>
      </c>
      <c r="F44" s="395">
        <f>SUM(D44:E44)</f>
        <v>31257</v>
      </c>
      <c r="G44" s="395">
        <v>508366</v>
      </c>
    </row>
    <row r="45" spans="1:7" x14ac:dyDescent="0.2">
      <c r="A45" s="346">
        <v>41</v>
      </c>
      <c r="B45" s="553"/>
      <c r="C45" s="378" t="s">
        <v>173</v>
      </c>
      <c r="D45" s="55">
        <v>2.4048805166</v>
      </c>
      <c r="E45" s="88">
        <v>2.0647408423</v>
      </c>
      <c r="F45" s="66">
        <f>((D45*D43)+(E45*E43))/F43</f>
        <v>2.293393425096236</v>
      </c>
      <c r="G45" s="66">
        <v>1.9763277129000001</v>
      </c>
    </row>
    <row r="46" spans="1:7" ht="12.75" thickBot="1" x14ac:dyDescent="0.25">
      <c r="A46" s="359">
        <v>42</v>
      </c>
      <c r="B46" s="554"/>
      <c r="C46" s="361" t="s">
        <v>174</v>
      </c>
      <c r="D46" s="59">
        <v>2.0748546787</v>
      </c>
      <c r="E46" s="83">
        <v>1.8840924506000001</v>
      </c>
      <c r="F46" s="373">
        <f>((D46*D44)+(E46*E44))/F44</f>
        <v>2.0331466111683945</v>
      </c>
      <c r="G46" s="373">
        <v>1.7606042951</v>
      </c>
    </row>
    <row r="47" spans="1:7" x14ac:dyDescent="0.2">
      <c r="A47" s="346">
        <v>43</v>
      </c>
      <c r="B47" s="347" t="s">
        <v>19</v>
      </c>
      <c r="C47" s="383" t="s">
        <v>169</v>
      </c>
      <c r="D47" s="222">
        <v>2.7494009333</v>
      </c>
      <c r="E47" s="272">
        <v>1.8411038285000001</v>
      </c>
      <c r="F47" s="384">
        <v>2.4775526420341678</v>
      </c>
      <c r="G47" s="384">
        <v>5.8375068654</v>
      </c>
    </row>
    <row r="48" spans="1:7" x14ac:dyDescent="0.2">
      <c r="A48" s="346">
        <v>44</v>
      </c>
      <c r="B48" s="347"/>
      <c r="C48" s="385" t="s">
        <v>170</v>
      </c>
      <c r="D48" s="225">
        <v>2.2425718002999999</v>
      </c>
      <c r="E48" s="273">
        <v>2.3793447841000002</v>
      </c>
      <c r="F48" s="392">
        <v>2.2787802828536026</v>
      </c>
      <c r="G48" s="392">
        <v>6.593807451</v>
      </c>
    </row>
    <row r="49" spans="1:7" x14ac:dyDescent="0.2">
      <c r="A49" s="346">
        <v>45</v>
      </c>
      <c r="B49" s="347"/>
      <c r="C49" s="385" t="s">
        <v>171</v>
      </c>
      <c r="D49" s="226">
        <v>1212</v>
      </c>
      <c r="E49" s="274">
        <v>347</v>
      </c>
      <c r="F49" s="394">
        <f>SUM(D49:E49)</f>
        <v>1559</v>
      </c>
      <c r="G49" s="394">
        <v>105589</v>
      </c>
    </row>
    <row r="50" spans="1:7" ht="12.75" thickBot="1" x14ac:dyDescent="0.25">
      <c r="A50" s="359">
        <v>46</v>
      </c>
      <c r="B50" s="360"/>
      <c r="C50" s="388" t="s">
        <v>172</v>
      </c>
      <c r="D50" s="227">
        <v>1162</v>
      </c>
      <c r="E50" s="275">
        <v>438</v>
      </c>
      <c r="F50" s="389">
        <f>SUM(D50:E50)</f>
        <v>1600</v>
      </c>
      <c r="G50" s="389">
        <v>127075</v>
      </c>
    </row>
    <row r="51" spans="1:7" x14ac:dyDescent="0.2">
      <c r="A51" s="346">
        <v>47</v>
      </c>
      <c r="B51" s="552" t="s">
        <v>20</v>
      </c>
      <c r="C51" s="383" t="s">
        <v>169</v>
      </c>
      <c r="D51" s="222">
        <v>8.7168362723000001</v>
      </c>
      <c r="E51" s="272">
        <v>7.6003579614000003</v>
      </c>
      <c r="F51" s="384">
        <v>8.382995629717918</v>
      </c>
      <c r="G51" s="384">
        <v>17.2851879358</v>
      </c>
    </row>
    <row r="52" spans="1:7" x14ac:dyDescent="0.2">
      <c r="A52" s="346">
        <v>48</v>
      </c>
      <c r="B52" s="553"/>
      <c r="C52" s="385" t="s">
        <v>170</v>
      </c>
      <c r="D52" s="225">
        <v>11.1611408688</v>
      </c>
      <c r="E52" s="273">
        <v>7.8034964249999996</v>
      </c>
      <c r="F52" s="392">
        <v>10.281571788700099</v>
      </c>
      <c r="G52" s="392">
        <v>18.587713595</v>
      </c>
    </row>
    <row r="53" spans="1:7" x14ac:dyDescent="0.2">
      <c r="A53" s="346">
        <v>49</v>
      </c>
      <c r="B53" s="553"/>
      <c r="C53" s="385" t="s">
        <v>171</v>
      </c>
      <c r="D53" s="226">
        <v>3842</v>
      </c>
      <c r="E53" s="274">
        <v>1433</v>
      </c>
      <c r="F53" s="394">
        <f>SUM(D53:E53)</f>
        <v>5275</v>
      </c>
      <c r="G53" s="394">
        <v>312655</v>
      </c>
    </row>
    <row r="54" spans="1:7" ht="12.75" thickBot="1" x14ac:dyDescent="0.25">
      <c r="A54" s="359">
        <v>50</v>
      </c>
      <c r="B54" s="554"/>
      <c r="C54" s="388" t="s">
        <v>172</v>
      </c>
      <c r="D54" s="227">
        <v>5784</v>
      </c>
      <c r="E54" s="275">
        <v>1435</v>
      </c>
      <c r="F54" s="389">
        <f>SUM(D54:E54)</f>
        <v>7219</v>
      </c>
      <c r="G54" s="389">
        <v>358220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18.207795695000002</v>
      </c>
      <c r="E55" s="85">
        <v>15.5433005165</v>
      </c>
      <c r="F55" s="69">
        <v>17.409614620580054</v>
      </c>
      <c r="G55" s="69">
        <v>19.2675489224</v>
      </c>
    </row>
    <row r="56" spans="1:7" x14ac:dyDescent="0.2">
      <c r="A56" s="346">
        <v>52</v>
      </c>
      <c r="B56" s="553"/>
      <c r="C56" s="376" t="s">
        <v>170</v>
      </c>
      <c r="D56" s="111">
        <v>16.382729338800001</v>
      </c>
      <c r="E56" s="86">
        <v>19.665624366999999</v>
      </c>
      <c r="F56" s="67">
        <v>17.243245552817854</v>
      </c>
      <c r="G56" s="67">
        <v>16.733767921799998</v>
      </c>
    </row>
    <row r="57" spans="1:7" x14ac:dyDescent="0.2">
      <c r="A57" s="346">
        <v>53</v>
      </c>
      <c r="B57" s="553"/>
      <c r="C57" s="363" t="s">
        <v>171</v>
      </c>
      <c r="D57" s="112">
        <v>8025</v>
      </c>
      <c r="E57" s="79">
        <v>2930</v>
      </c>
      <c r="F57" s="382">
        <f>SUM(D57:E57)</f>
        <v>10955</v>
      </c>
      <c r="G57" s="382">
        <v>348512</v>
      </c>
    </row>
    <row r="58" spans="1:7" x14ac:dyDescent="0.2">
      <c r="A58" s="346">
        <v>54</v>
      </c>
      <c r="B58" s="553"/>
      <c r="C58" s="376" t="s">
        <v>172</v>
      </c>
      <c r="D58" s="103">
        <v>8490</v>
      </c>
      <c r="E58" s="87">
        <v>3617</v>
      </c>
      <c r="F58" s="395">
        <f>SUM(D58:E58)</f>
        <v>12107</v>
      </c>
      <c r="G58" s="395">
        <v>322491</v>
      </c>
    </row>
    <row r="59" spans="1:7" x14ac:dyDescent="0.2">
      <c r="A59" s="346">
        <v>55</v>
      </c>
      <c r="B59" s="553"/>
      <c r="C59" s="378" t="s">
        <v>173</v>
      </c>
      <c r="D59" s="55">
        <v>3.6009123996999999</v>
      </c>
      <c r="E59" s="88">
        <v>3.0579490138000001</v>
      </c>
      <c r="F59" s="66">
        <f>((D59*D57)+(E59*E57))/F57</f>
        <v>3.4556926168896851</v>
      </c>
      <c r="G59" s="66">
        <v>2.9348207965999999</v>
      </c>
    </row>
    <row r="60" spans="1:7" ht="12.75" thickBot="1" x14ac:dyDescent="0.25">
      <c r="A60" s="359">
        <v>56</v>
      </c>
      <c r="B60" s="554"/>
      <c r="C60" s="361" t="s">
        <v>174</v>
      </c>
      <c r="D60" s="59">
        <v>3.2337540137</v>
      </c>
      <c r="E60" s="83">
        <v>2.9997878827000002</v>
      </c>
      <c r="F60" s="373">
        <f>((D60*D58)+(E60*E58))/F58</f>
        <v>3.1638559798495831</v>
      </c>
      <c r="G60" s="373">
        <v>2.8120051680999998</v>
      </c>
    </row>
    <row r="61" spans="1:7" x14ac:dyDescent="0.2">
      <c r="A61" s="346">
        <v>57</v>
      </c>
      <c r="B61" s="552" t="s">
        <v>22</v>
      </c>
      <c r="C61" s="363" t="s">
        <v>169</v>
      </c>
      <c r="D61" s="113">
        <v>36.9096996631</v>
      </c>
      <c r="E61" s="85">
        <v>40.121722419299999</v>
      </c>
      <c r="F61" s="69">
        <v>37.872069924513305</v>
      </c>
      <c r="G61" s="69">
        <v>29.931341440499999</v>
      </c>
    </row>
    <row r="62" spans="1:7" x14ac:dyDescent="0.2">
      <c r="A62" s="346">
        <v>58</v>
      </c>
      <c r="B62" s="553"/>
      <c r="C62" s="376" t="s">
        <v>170</v>
      </c>
      <c r="D62" s="111">
        <v>19.810697595699999</v>
      </c>
      <c r="E62" s="86">
        <v>13.393347200199999</v>
      </c>
      <c r="F62" s="67">
        <v>18.129121387777193</v>
      </c>
      <c r="G62" s="67">
        <v>16.213994801799998</v>
      </c>
    </row>
    <row r="63" spans="1:7" x14ac:dyDescent="0.2">
      <c r="A63" s="346">
        <v>59</v>
      </c>
      <c r="B63" s="553"/>
      <c r="C63" s="363" t="s">
        <v>171</v>
      </c>
      <c r="D63" s="112">
        <v>16268</v>
      </c>
      <c r="E63" s="79">
        <v>7563</v>
      </c>
      <c r="F63" s="382">
        <f>SUM(D63:E63)</f>
        <v>23831</v>
      </c>
      <c r="G63" s="382">
        <v>541399</v>
      </c>
    </row>
    <row r="64" spans="1:7" x14ac:dyDescent="0.2">
      <c r="A64" s="346">
        <v>60</v>
      </c>
      <c r="B64" s="553"/>
      <c r="C64" s="376" t="s">
        <v>172</v>
      </c>
      <c r="D64" s="103">
        <v>10266</v>
      </c>
      <c r="E64" s="87">
        <v>2463</v>
      </c>
      <c r="F64" s="395">
        <f>SUM(D64:E64)</f>
        <v>12729</v>
      </c>
      <c r="G64" s="395">
        <v>312474</v>
      </c>
    </row>
    <row r="65" spans="1:7" x14ac:dyDescent="0.2">
      <c r="A65" s="346">
        <v>61</v>
      </c>
      <c r="B65" s="553"/>
      <c r="C65" s="378" t="s">
        <v>173</v>
      </c>
      <c r="D65" s="55">
        <v>3.1889850978999998</v>
      </c>
      <c r="E65" s="88">
        <v>2.7278048159999999</v>
      </c>
      <c r="F65" s="66">
        <f>((D65*D63)+(E65*E63))/F63</f>
        <v>3.0426250428452515</v>
      </c>
      <c r="G65" s="66">
        <v>2.7935477218</v>
      </c>
    </row>
    <row r="66" spans="1:7" ht="12.75" thickBot="1" x14ac:dyDescent="0.25">
      <c r="A66" s="359">
        <v>62</v>
      </c>
      <c r="B66" s="554"/>
      <c r="C66" s="361" t="s">
        <v>174</v>
      </c>
      <c r="D66" s="59">
        <v>2.8891671001999999</v>
      </c>
      <c r="E66" s="83">
        <v>2.8221081020000001</v>
      </c>
      <c r="F66" s="373">
        <f>((D66*D64)+(E66*E64))/F64</f>
        <v>2.8761915080429881</v>
      </c>
      <c r="G66" s="373">
        <v>2.7561434457999998</v>
      </c>
    </row>
    <row r="67" spans="1:7" x14ac:dyDescent="0.2">
      <c r="A67" s="346">
        <v>63</v>
      </c>
      <c r="B67" s="552" t="s">
        <v>23</v>
      </c>
      <c r="C67" s="363" t="s">
        <v>169</v>
      </c>
      <c r="D67" s="113">
        <v>74.306309684300004</v>
      </c>
      <c r="E67" s="85">
        <v>82.599082415200002</v>
      </c>
      <c r="F67" s="69">
        <v>76.791418355184746</v>
      </c>
      <c r="G67" s="69">
        <v>64.592164206299998</v>
      </c>
    </row>
    <row r="68" spans="1:7" x14ac:dyDescent="0.2">
      <c r="A68" s="346">
        <v>64</v>
      </c>
      <c r="B68" s="553"/>
      <c r="C68" s="376" t="s">
        <v>170</v>
      </c>
      <c r="D68" s="111">
        <v>72.886054742799999</v>
      </c>
      <c r="E68" s="86">
        <v>81.834006058200004</v>
      </c>
      <c r="F68" s="67">
        <v>75.229658325381337</v>
      </c>
      <c r="G68" s="67">
        <v>60.883401558800003</v>
      </c>
    </row>
    <row r="69" spans="1:7" x14ac:dyDescent="0.2">
      <c r="A69" s="346">
        <v>65</v>
      </c>
      <c r="B69" s="553"/>
      <c r="C69" s="363" t="s">
        <v>171</v>
      </c>
      <c r="D69" s="112">
        <v>32751</v>
      </c>
      <c r="E69" s="79">
        <v>15570</v>
      </c>
      <c r="F69" s="382">
        <f>SUM(D69:E69)</f>
        <v>48321</v>
      </c>
      <c r="G69" s="382">
        <v>1168346</v>
      </c>
    </row>
    <row r="70" spans="1:7" x14ac:dyDescent="0.2">
      <c r="A70" s="346">
        <v>66</v>
      </c>
      <c r="B70" s="553"/>
      <c r="C70" s="376" t="s">
        <v>172</v>
      </c>
      <c r="D70" s="103">
        <v>37772</v>
      </c>
      <c r="E70" s="87">
        <v>15049</v>
      </c>
      <c r="F70" s="395">
        <f>SUM(D70:E70)</f>
        <v>52821</v>
      </c>
      <c r="G70" s="395">
        <v>1173337</v>
      </c>
    </row>
    <row r="71" spans="1:7" x14ac:dyDescent="0.2">
      <c r="A71" s="346">
        <v>67</v>
      </c>
      <c r="B71" s="553"/>
      <c r="C71" s="378" t="s">
        <v>173</v>
      </c>
      <c r="D71" s="55">
        <v>2.8298949718999999</v>
      </c>
      <c r="E71" s="88">
        <v>2.2678713176</v>
      </c>
      <c r="F71" s="66">
        <f>((D71*D69)+(E71*E69))/F69</f>
        <v>2.6487996241743526</v>
      </c>
      <c r="G71" s="66">
        <v>2.4028840668</v>
      </c>
    </row>
    <row r="72" spans="1:7" ht="12.75" thickBot="1" x14ac:dyDescent="0.25">
      <c r="A72" s="359">
        <v>68</v>
      </c>
      <c r="B72" s="554"/>
      <c r="C72" s="361" t="s">
        <v>174</v>
      </c>
      <c r="D72" s="59">
        <v>2.3461520182000002</v>
      </c>
      <c r="E72" s="83">
        <v>2.1814776070000002</v>
      </c>
      <c r="F72" s="373">
        <f>((D72*D70)+(E72*E70))/F70</f>
        <v>2.2992353522120634</v>
      </c>
      <c r="G72" s="373">
        <v>2.2123711936000001</v>
      </c>
    </row>
    <row r="73" spans="1:7" x14ac:dyDescent="0.2">
      <c r="A73" s="346">
        <v>69</v>
      </c>
      <c r="B73" s="552" t="s">
        <v>24</v>
      </c>
      <c r="C73" s="363" t="s">
        <v>169</v>
      </c>
      <c r="D73" s="113">
        <v>24.646725074999999</v>
      </c>
      <c r="E73" s="85">
        <v>15.9475040413</v>
      </c>
      <c r="F73" s="69">
        <v>22.040524433849821</v>
      </c>
      <c r="G73" s="69">
        <v>15.7420684126</v>
      </c>
    </row>
    <row r="74" spans="1:7" x14ac:dyDescent="0.2">
      <c r="A74" s="346">
        <v>70</v>
      </c>
      <c r="B74" s="553"/>
      <c r="C74" s="376" t="s">
        <v>170</v>
      </c>
      <c r="D74" s="111">
        <v>15.330985757700001</v>
      </c>
      <c r="E74" s="86">
        <v>18.304739851899999</v>
      </c>
      <c r="F74" s="67">
        <v>16.109552362098185</v>
      </c>
      <c r="G74" s="67">
        <v>13.586123194100001</v>
      </c>
    </row>
    <row r="75" spans="1:7" x14ac:dyDescent="0.2">
      <c r="A75" s="346">
        <v>71</v>
      </c>
      <c r="B75" s="553"/>
      <c r="C75" s="363" t="s">
        <v>171</v>
      </c>
      <c r="D75" s="112">
        <v>10863</v>
      </c>
      <c r="E75" s="79">
        <v>3006</v>
      </c>
      <c r="F75" s="382">
        <f>SUM(D75:E75)</f>
        <v>13869</v>
      </c>
      <c r="G75" s="382">
        <v>284743</v>
      </c>
    </row>
    <row r="76" spans="1:7" x14ac:dyDescent="0.2">
      <c r="A76" s="346">
        <v>72</v>
      </c>
      <c r="B76" s="553"/>
      <c r="C76" s="376" t="s">
        <v>172</v>
      </c>
      <c r="D76" s="103">
        <v>7945</v>
      </c>
      <c r="E76" s="87">
        <v>3366</v>
      </c>
      <c r="F76" s="395">
        <f>SUM(D76:E76)</f>
        <v>11311</v>
      </c>
      <c r="G76" s="395">
        <v>261830</v>
      </c>
    </row>
    <row r="77" spans="1:7" x14ac:dyDescent="0.2">
      <c r="A77" s="346">
        <v>73</v>
      </c>
      <c r="B77" s="553"/>
      <c r="C77" s="378" t="s">
        <v>173</v>
      </c>
      <c r="D77" s="55">
        <v>3.8147556686000001</v>
      </c>
      <c r="E77" s="88">
        <v>3.3396950876</v>
      </c>
      <c r="F77" s="66">
        <f>((D77*D75)+(E77*E75))/F75</f>
        <v>3.7117899099666452</v>
      </c>
      <c r="G77" s="66">
        <v>3.4345938179000002</v>
      </c>
    </row>
    <row r="78" spans="1:7" ht="12.75" thickBot="1" x14ac:dyDescent="0.25">
      <c r="A78" s="359">
        <v>74</v>
      </c>
      <c r="B78" s="554"/>
      <c r="C78" s="361" t="s">
        <v>174</v>
      </c>
      <c r="D78" s="59">
        <v>3.5647590813000001</v>
      </c>
      <c r="E78" s="83">
        <v>3.4007468563000001</v>
      </c>
      <c r="F78" s="373">
        <f>((D78*D76)+(E78*E76))/F76</f>
        <v>3.5159512703770046</v>
      </c>
      <c r="G78" s="373">
        <v>3.2516692683000001</v>
      </c>
    </row>
    <row r="79" spans="1:7" x14ac:dyDescent="0.2">
      <c r="A79" s="346">
        <v>75</v>
      </c>
      <c r="B79" s="552" t="s">
        <v>25</v>
      </c>
      <c r="C79" s="363" t="s">
        <v>169</v>
      </c>
      <c r="D79" s="113">
        <v>60.381452051300002</v>
      </c>
      <c r="E79" s="85">
        <v>35.454899622900001</v>
      </c>
      <c r="F79" s="69">
        <v>52.91378625347636</v>
      </c>
      <c r="G79" s="69">
        <v>20.553040015099999</v>
      </c>
    </row>
    <row r="80" spans="1:7" x14ac:dyDescent="0.2">
      <c r="A80" s="346">
        <v>76</v>
      </c>
      <c r="B80" s="553"/>
      <c r="C80" s="376" t="s">
        <v>170</v>
      </c>
      <c r="D80" s="111">
        <v>45.5088047996</v>
      </c>
      <c r="E80" s="86">
        <v>33.174941879099997</v>
      </c>
      <c r="F80" s="67">
        <v>42.278495435318248</v>
      </c>
      <c r="G80" s="67">
        <v>21.491064437399999</v>
      </c>
    </row>
    <row r="81" spans="1:7" x14ac:dyDescent="0.2">
      <c r="A81" s="346">
        <v>77</v>
      </c>
      <c r="B81" s="553"/>
      <c r="C81" s="363" t="s">
        <v>171</v>
      </c>
      <c r="D81" s="112">
        <v>26613</v>
      </c>
      <c r="E81" s="79">
        <v>6683</v>
      </c>
      <c r="F81" s="382">
        <f>SUM(D81:E81)</f>
        <v>33296</v>
      </c>
      <c r="G81" s="382">
        <v>371764</v>
      </c>
    </row>
    <row r="82" spans="1:7" x14ac:dyDescent="0.2">
      <c r="A82" s="346">
        <v>78</v>
      </c>
      <c r="B82" s="553"/>
      <c r="C82" s="376" t="s">
        <v>172</v>
      </c>
      <c r="D82" s="103">
        <v>23584</v>
      </c>
      <c r="E82" s="87">
        <v>6101</v>
      </c>
      <c r="F82" s="395">
        <f>SUM(D82:E82)</f>
        <v>29685</v>
      </c>
      <c r="G82" s="395">
        <v>414173</v>
      </c>
    </row>
    <row r="83" spans="1:7" x14ac:dyDescent="0.2">
      <c r="A83" s="346">
        <v>79</v>
      </c>
      <c r="B83" s="553"/>
      <c r="C83" s="378" t="s">
        <v>173</v>
      </c>
      <c r="D83" s="55">
        <v>3.0663169227</v>
      </c>
      <c r="E83" s="88">
        <v>2.7953812829000002</v>
      </c>
      <c r="F83" s="66">
        <f>((D83*D81)+(E83*E81))/F81</f>
        <v>3.0119361297884373</v>
      </c>
      <c r="G83" s="66">
        <v>3.1159731947</v>
      </c>
    </row>
    <row r="84" spans="1:7" ht="12.75" thickBot="1" x14ac:dyDescent="0.25">
      <c r="A84" s="359">
        <v>80</v>
      </c>
      <c r="B84" s="554"/>
      <c r="C84" s="361" t="s">
        <v>174</v>
      </c>
      <c r="D84" s="59">
        <v>2.8069754194000001</v>
      </c>
      <c r="E84" s="83">
        <v>3.0526657313999999</v>
      </c>
      <c r="F84" s="373">
        <f>((D84*D82)+(E84*E82))/F82</f>
        <v>2.8574708411117062</v>
      </c>
      <c r="G84" s="373">
        <v>3.0133594875999998</v>
      </c>
    </row>
    <row r="85" spans="1:7" x14ac:dyDescent="0.2">
      <c r="A85" s="346">
        <v>81</v>
      </c>
      <c r="B85" s="552" t="s">
        <v>26</v>
      </c>
      <c r="C85" s="363" t="s">
        <v>169</v>
      </c>
      <c r="D85" s="113">
        <v>18.622151894600002</v>
      </c>
      <c r="E85" s="85">
        <v>9.2384645733999999</v>
      </c>
      <c r="F85" s="69">
        <v>15.8108859753675</v>
      </c>
      <c r="G85" s="69">
        <v>21.9631992419</v>
      </c>
    </row>
    <row r="86" spans="1:7" x14ac:dyDescent="0.2">
      <c r="A86" s="346">
        <v>82</v>
      </c>
      <c r="B86" s="553"/>
      <c r="C86" s="376" t="s">
        <v>170</v>
      </c>
      <c r="D86" s="111">
        <v>23.7349848243</v>
      </c>
      <c r="E86" s="86">
        <v>25.1681512364</v>
      </c>
      <c r="F86" s="67">
        <v>24.109495392591114</v>
      </c>
      <c r="G86" s="67">
        <v>26.068772776100001</v>
      </c>
    </row>
    <row r="87" spans="1:7" x14ac:dyDescent="0.2">
      <c r="A87" s="346">
        <v>83</v>
      </c>
      <c r="B87" s="553"/>
      <c r="C87" s="363" t="s">
        <v>171</v>
      </c>
      <c r="D87" s="112">
        <v>8208</v>
      </c>
      <c r="E87" s="79">
        <v>1741</v>
      </c>
      <c r="F87" s="382">
        <f>SUM(D87:E87)</f>
        <v>9949</v>
      </c>
      <c r="G87" s="382">
        <v>397271</v>
      </c>
    </row>
    <row r="88" spans="1:7" x14ac:dyDescent="0.2">
      <c r="A88" s="346">
        <v>84</v>
      </c>
      <c r="B88" s="553"/>
      <c r="C88" s="376" t="s">
        <v>172</v>
      </c>
      <c r="D88" s="103">
        <v>12300</v>
      </c>
      <c r="E88" s="87">
        <v>4628</v>
      </c>
      <c r="F88" s="395">
        <f>SUM(D88:E88)</f>
        <v>16928</v>
      </c>
      <c r="G88" s="395">
        <v>502394</v>
      </c>
    </row>
    <row r="89" spans="1:7" x14ac:dyDescent="0.2">
      <c r="A89" s="346">
        <v>85</v>
      </c>
      <c r="B89" s="553"/>
      <c r="C89" s="378" t="s">
        <v>173</v>
      </c>
      <c r="D89" s="55">
        <v>3.8873881642999999</v>
      </c>
      <c r="E89" s="88">
        <v>3.3883005355</v>
      </c>
      <c r="F89" s="66">
        <f>((D89*D87)+(E89*E87))/F87</f>
        <v>3.8000515916051767</v>
      </c>
      <c r="G89" s="66">
        <v>3.1825400973</v>
      </c>
    </row>
    <row r="90" spans="1:7" ht="12.75" thickBot="1" x14ac:dyDescent="0.25">
      <c r="A90" s="359">
        <v>86</v>
      </c>
      <c r="B90" s="554"/>
      <c r="C90" s="361" t="s">
        <v>174</v>
      </c>
      <c r="D90" s="59">
        <v>3.2047273623999999</v>
      </c>
      <c r="E90" s="83">
        <v>3.1719778753000001</v>
      </c>
      <c r="F90" s="373">
        <f>((D90*D88)+(E90*E88))/F88</f>
        <v>3.1957738754967151</v>
      </c>
      <c r="G90" s="373">
        <v>2.7069538659000001</v>
      </c>
    </row>
    <row r="91" spans="1:7" x14ac:dyDescent="0.2">
      <c r="A91" s="346">
        <v>87</v>
      </c>
      <c r="B91" s="552" t="s">
        <v>27</v>
      </c>
      <c r="C91" s="363" t="s">
        <v>169</v>
      </c>
      <c r="D91" s="113">
        <v>88.533762794400005</v>
      </c>
      <c r="E91" s="85">
        <v>90.558538210099996</v>
      </c>
      <c r="F91" s="69">
        <v>89.139451728247906</v>
      </c>
      <c r="G91" s="69">
        <v>76.8773051987</v>
      </c>
    </row>
    <row r="92" spans="1:7" x14ac:dyDescent="0.2">
      <c r="A92" s="346">
        <v>88</v>
      </c>
      <c r="B92" s="553"/>
      <c r="C92" s="376" t="s">
        <v>170</v>
      </c>
      <c r="D92" s="111">
        <v>86.596287330899997</v>
      </c>
      <c r="E92" s="86">
        <v>89.817158790999997</v>
      </c>
      <c r="F92" s="67">
        <v>87.439647928446291</v>
      </c>
      <c r="G92" s="67">
        <v>74.818478954</v>
      </c>
    </row>
    <row r="93" spans="1:7" x14ac:dyDescent="0.2">
      <c r="A93" s="346">
        <v>89</v>
      </c>
      <c r="B93" s="553"/>
      <c r="C93" s="363" t="s">
        <v>171</v>
      </c>
      <c r="D93" s="112">
        <v>39021</v>
      </c>
      <c r="E93" s="79">
        <v>17070</v>
      </c>
      <c r="F93" s="382">
        <f>SUM(D93:E93)</f>
        <v>56091</v>
      </c>
      <c r="G93" s="382">
        <v>1390560</v>
      </c>
    </row>
    <row r="94" spans="1:7" x14ac:dyDescent="0.2">
      <c r="A94" s="346">
        <v>90</v>
      </c>
      <c r="B94" s="553"/>
      <c r="C94" s="376" t="s">
        <v>172</v>
      </c>
      <c r="D94" s="103">
        <v>44877</v>
      </c>
      <c r="E94" s="87">
        <v>16517</v>
      </c>
      <c r="F94" s="395">
        <f>SUM(D94:E94)</f>
        <v>61394</v>
      </c>
      <c r="G94" s="395">
        <v>1441892</v>
      </c>
    </row>
    <row r="95" spans="1:7" x14ac:dyDescent="0.2">
      <c r="A95" s="346">
        <v>91</v>
      </c>
      <c r="B95" s="553"/>
      <c r="C95" s="378" t="s">
        <v>173</v>
      </c>
      <c r="D95" s="55">
        <v>2.6326016957</v>
      </c>
      <c r="E95" s="88">
        <v>2.1964242966</v>
      </c>
      <c r="F95" s="66">
        <f>((D95*D93)+(E95*E93))/F93</f>
        <v>2.4998611811319407</v>
      </c>
      <c r="G95" s="66">
        <v>2.2379733758000002</v>
      </c>
    </row>
    <row r="96" spans="1:7" ht="12.75" thickBot="1" x14ac:dyDescent="0.25">
      <c r="A96" s="359">
        <v>92</v>
      </c>
      <c r="B96" s="554"/>
      <c r="C96" s="361" t="s">
        <v>174</v>
      </c>
      <c r="D96" s="59">
        <v>2.2362882177999999</v>
      </c>
      <c r="E96" s="83">
        <v>2.132563679</v>
      </c>
      <c r="F96" s="373">
        <f>((D96*D94)+(E96*E94))/F94</f>
        <v>2.2083829142302762</v>
      </c>
      <c r="G96" s="373">
        <v>2.0713749712</v>
      </c>
    </row>
    <row r="97" spans="1:7" x14ac:dyDescent="0.2">
      <c r="A97" s="346">
        <v>93</v>
      </c>
      <c r="B97" s="552" t="s">
        <v>28</v>
      </c>
      <c r="C97" s="363" t="s">
        <v>169</v>
      </c>
      <c r="D97" s="113">
        <v>44.422473958499999</v>
      </c>
      <c r="E97" s="85">
        <v>30.858479683999999</v>
      </c>
      <c r="F97" s="69">
        <v>40.359157727453315</v>
      </c>
      <c r="G97" s="69">
        <v>26.876172178200001</v>
      </c>
    </row>
    <row r="98" spans="1:7" x14ac:dyDescent="0.2">
      <c r="A98" s="346">
        <v>94</v>
      </c>
      <c r="B98" s="553"/>
      <c r="C98" s="376" t="s">
        <v>170</v>
      </c>
      <c r="D98" s="111">
        <v>29.877804319599999</v>
      </c>
      <c r="E98" s="86">
        <v>28.149835105200001</v>
      </c>
      <c r="F98" s="67">
        <v>29.426174640023927</v>
      </c>
      <c r="G98" s="67">
        <v>21.523910238100001</v>
      </c>
    </row>
    <row r="99" spans="1:7" x14ac:dyDescent="0.2">
      <c r="A99" s="346">
        <v>95</v>
      </c>
      <c r="B99" s="553"/>
      <c r="C99" s="363" t="s">
        <v>171</v>
      </c>
      <c r="D99" s="112">
        <v>19579</v>
      </c>
      <c r="E99" s="79">
        <v>5817</v>
      </c>
      <c r="F99" s="382">
        <f>SUM(D99:E99)</f>
        <v>25396</v>
      </c>
      <c r="G99" s="382">
        <v>486137</v>
      </c>
    </row>
    <row r="100" spans="1:7" x14ac:dyDescent="0.2">
      <c r="A100" s="346">
        <v>96</v>
      </c>
      <c r="B100" s="553"/>
      <c r="C100" s="376" t="s">
        <v>172</v>
      </c>
      <c r="D100" s="103">
        <v>15484</v>
      </c>
      <c r="E100" s="87">
        <v>5177</v>
      </c>
      <c r="F100" s="395">
        <f>SUM(D100:E100)</f>
        <v>20661</v>
      </c>
      <c r="G100" s="395">
        <v>414806</v>
      </c>
    </row>
    <row r="101" spans="1:7" x14ac:dyDescent="0.2">
      <c r="A101" s="346">
        <v>97</v>
      </c>
      <c r="B101" s="553"/>
      <c r="C101" s="378" t="s">
        <v>173</v>
      </c>
      <c r="D101" s="55">
        <v>3.6566510181999998</v>
      </c>
      <c r="E101" s="88">
        <v>3.3712360753000001</v>
      </c>
      <c r="F101" s="66">
        <f>((D101*D99)+(E101*E99))/F99</f>
        <v>3.5912762063064227</v>
      </c>
      <c r="G101" s="66">
        <v>3.5417806181999998</v>
      </c>
    </row>
    <row r="102" spans="1:7" ht="12.75" thickBot="1" x14ac:dyDescent="0.25">
      <c r="A102" s="359">
        <v>98</v>
      </c>
      <c r="B102" s="554"/>
      <c r="C102" s="361" t="s">
        <v>174</v>
      </c>
      <c r="D102" s="59">
        <v>3.5314179359</v>
      </c>
      <c r="E102" s="83">
        <v>3.5382267710000002</v>
      </c>
      <c r="F102" s="373">
        <f>((D102*D100)+(E102*E100))/F100</f>
        <v>3.5331240168889506</v>
      </c>
      <c r="G102" s="373">
        <v>3.4910401653999998</v>
      </c>
    </row>
    <row r="103" spans="1:7" x14ac:dyDescent="0.2">
      <c r="A103" s="346">
        <v>99</v>
      </c>
      <c r="B103" s="552" t="s">
        <v>29</v>
      </c>
      <c r="C103" s="363" t="s">
        <v>169</v>
      </c>
      <c r="D103" s="113">
        <v>47.155114118900002</v>
      </c>
      <c r="E103" s="85">
        <v>42.091024418499998</v>
      </c>
      <c r="F103" s="69">
        <v>45.638458482320218</v>
      </c>
      <c r="G103" s="69">
        <v>49.0797508267</v>
      </c>
    </row>
    <row r="104" spans="1:7" x14ac:dyDescent="0.2">
      <c r="A104" s="346">
        <v>100</v>
      </c>
      <c r="B104" s="553"/>
      <c r="C104" s="376" t="s">
        <v>170</v>
      </c>
      <c r="D104" s="111">
        <v>41.7102482962</v>
      </c>
      <c r="E104" s="86">
        <v>55.0355024861</v>
      </c>
      <c r="F104" s="67">
        <v>45.201031148077995</v>
      </c>
      <c r="G104" s="67">
        <v>55.0336319205</v>
      </c>
    </row>
    <row r="105" spans="1:7" x14ac:dyDescent="0.2">
      <c r="A105" s="346">
        <v>101</v>
      </c>
      <c r="B105" s="553"/>
      <c r="C105" s="363" t="s">
        <v>171</v>
      </c>
      <c r="D105" s="112">
        <v>20784</v>
      </c>
      <c r="E105" s="79">
        <v>7934</v>
      </c>
      <c r="F105" s="382">
        <f>SUM(D105:E105)</f>
        <v>28718</v>
      </c>
      <c r="G105" s="382">
        <v>887756</v>
      </c>
    </row>
    <row r="106" spans="1:7" x14ac:dyDescent="0.2">
      <c r="A106" s="346">
        <v>102</v>
      </c>
      <c r="B106" s="553"/>
      <c r="C106" s="376" t="s">
        <v>172</v>
      </c>
      <c r="D106" s="103">
        <v>21616</v>
      </c>
      <c r="E106" s="87">
        <v>10121</v>
      </c>
      <c r="F106" s="395">
        <f>SUM(D106:E106)</f>
        <v>31737</v>
      </c>
      <c r="G106" s="395">
        <v>1060601</v>
      </c>
    </row>
    <row r="107" spans="1:7" x14ac:dyDescent="0.2">
      <c r="A107" s="346">
        <v>103</v>
      </c>
      <c r="B107" s="553"/>
      <c r="C107" s="378" t="s">
        <v>173</v>
      </c>
      <c r="D107" s="55">
        <v>2.6917122389000001</v>
      </c>
      <c r="E107" s="88">
        <v>2.2575820744000001</v>
      </c>
      <c r="F107" s="66">
        <f>((D107*D105)+(E107*E105))/F105</f>
        <v>2.5717739171107739</v>
      </c>
      <c r="G107" s="66">
        <v>2.1511762239999999</v>
      </c>
    </row>
    <row r="108" spans="1:7" ht="12.75" thickBot="1" x14ac:dyDescent="0.25">
      <c r="A108" s="359">
        <v>104</v>
      </c>
      <c r="B108" s="554"/>
      <c r="C108" s="361" t="s">
        <v>174</v>
      </c>
      <c r="D108" s="59">
        <v>2.2984709221999999</v>
      </c>
      <c r="E108" s="83">
        <v>2.2079639703999998</v>
      </c>
      <c r="F108" s="373">
        <f>((D108*D106)+(E108*E106))/F106</f>
        <v>2.2696080536501113</v>
      </c>
      <c r="G108" s="373">
        <v>1.9721586483</v>
      </c>
    </row>
    <row r="109" spans="1:7" x14ac:dyDescent="0.2">
      <c r="A109" s="346">
        <v>105</v>
      </c>
      <c r="B109" s="552" t="s">
        <v>30</v>
      </c>
      <c r="C109" s="363" t="s">
        <v>169</v>
      </c>
      <c r="D109" s="113">
        <v>15.443941261399999</v>
      </c>
      <c r="E109" s="85">
        <v>11.752272268600001</v>
      </c>
      <c r="F109" s="69">
        <v>14.337703615415176</v>
      </c>
      <c r="G109" s="69">
        <v>13.907429738299999</v>
      </c>
    </row>
    <row r="110" spans="1:7" x14ac:dyDescent="0.2">
      <c r="A110" s="346">
        <v>106</v>
      </c>
      <c r="B110" s="553"/>
      <c r="C110" s="376" t="s">
        <v>170</v>
      </c>
      <c r="D110" s="111">
        <v>13.6158779934</v>
      </c>
      <c r="E110" s="86">
        <v>19.862215740500002</v>
      </c>
      <c r="F110" s="67">
        <v>15.252161280674519</v>
      </c>
      <c r="G110" s="67">
        <v>21.568119751699999</v>
      </c>
    </row>
    <row r="111" spans="1:7" x14ac:dyDescent="0.2">
      <c r="A111" s="346">
        <v>107</v>
      </c>
      <c r="B111" s="553"/>
      <c r="C111" s="363" t="s">
        <v>171</v>
      </c>
      <c r="D111" s="112">
        <v>6807</v>
      </c>
      <c r="E111" s="79">
        <v>2215</v>
      </c>
      <c r="F111" s="382">
        <f>SUM(D111:E111)</f>
        <v>9022</v>
      </c>
      <c r="G111" s="382">
        <v>251558</v>
      </c>
    </row>
    <row r="112" spans="1:7" x14ac:dyDescent="0.2">
      <c r="A112" s="346">
        <v>108</v>
      </c>
      <c r="B112" s="553"/>
      <c r="C112" s="376" t="s">
        <v>172</v>
      </c>
      <c r="D112" s="103">
        <v>7056</v>
      </c>
      <c r="E112" s="87">
        <v>3653</v>
      </c>
      <c r="F112" s="395">
        <f>SUM(D112:E112)</f>
        <v>10709</v>
      </c>
      <c r="G112" s="395">
        <v>415658</v>
      </c>
    </row>
    <row r="113" spans="1:7" x14ac:dyDescent="0.2">
      <c r="A113" s="346">
        <v>109</v>
      </c>
      <c r="B113" s="553"/>
      <c r="C113" s="378" t="s">
        <v>173</v>
      </c>
      <c r="D113" s="55">
        <v>3.1219556068999998</v>
      </c>
      <c r="E113" s="88">
        <v>2.4998464908</v>
      </c>
      <c r="F113" s="66">
        <f>((D113*D111)+(E113*E111))/F111</f>
        <v>2.969220992384205</v>
      </c>
      <c r="G113" s="66">
        <v>2.5961600314000002</v>
      </c>
    </row>
    <row r="114" spans="1:7" ht="12.75" thickBot="1" x14ac:dyDescent="0.25">
      <c r="A114" s="359">
        <v>110</v>
      </c>
      <c r="B114" s="554"/>
      <c r="C114" s="361" t="s">
        <v>174</v>
      </c>
      <c r="D114" s="59">
        <v>2.5572289710999998</v>
      </c>
      <c r="E114" s="83">
        <v>2.5189694221000001</v>
      </c>
      <c r="F114" s="373">
        <f>((D114*D112)+(E114*E112))/F112</f>
        <v>2.5441780669542347</v>
      </c>
      <c r="G114" s="373">
        <v>2.3549248458999998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8.5208432999999992</v>
      </c>
      <c r="E115" s="137">
        <v>8.3604184999999998</v>
      </c>
      <c r="F115" s="397">
        <v>8.4727859701628923</v>
      </c>
      <c r="G115" s="397">
        <v>8.5</v>
      </c>
    </row>
    <row r="116" spans="1:7" x14ac:dyDescent="0.2">
      <c r="A116" s="346">
        <v>112</v>
      </c>
      <c r="B116" s="553"/>
      <c r="C116" s="363" t="s">
        <v>33</v>
      </c>
      <c r="D116" s="113">
        <v>12.137423</v>
      </c>
      <c r="E116" s="85">
        <v>13.052586</v>
      </c>
      <c r="F116" s="69">
        <v>12.411571947953913</v>
      </c>
      <c r="G116" s="69">
        <v>12.9</v>
      </c>
    </row>
    <row r="117" spans="1:7" x14ac:dyDescent="0.2">
      <c r="A117" s="346">
        <v>113</v>
      </c>
      <c r="B117" s="553"/>
      <c r="C117" s="378" t="s">
        <v>34</v>
      </c>
      <c r="D117" s="55">
        <v>11810.422</v>
      </c>
      <c r="E117" s="88">
        <v>9472.4359999999997</v>
      </c>
      <c r="F117" s="66">
        <v>11110.04796583234</v>
      </c>
      <c r="G117" s="66">
        <v>15486</v>
      </c>
    </row>
    <row r="118" spans="1:7" x14ac:dyDescent="0.2">
      <c r="A118" s="346">
        <v>114</v>
      </c>
      <c r="B118" s="553"/>
      <c r="C118" s="376" t="s">
        <v>35</v>
      </c>
      <c r="D118" s="111">
        <v>12808.954602522155</v>
      </c>
      <c r="E118" s="86">
        <v>10273.299523022679</v>
      </c>
      <c r="F118" s="67">
        <v>12144.822648154797</v>
      </c>
      <c r="G118" s="67">
        <v>16795.290716509375</v>
      </c>
    </row>
    <row r="119" spans="1:7" x14ac:dyDescent="0.2">
      <c r="A119" s="346">
        <v>115</v>
      </c>
      <c r="B119" s="553"/>
      <c r="C119" s="363" t="s">
        <v>36</v>
      </c>
      <c r="D119" s="113">
        <v>10.25137</v>
      </c>
      <c r="E119" s="85">
        <v>10.495074000000001</v>
      </c>
      <c r="F119" s="69">
        <f>((D119*D15)+(E119*E15))/F15</f>
        <v>10.320674738912192</v>
      </c>
      <c r="G119" s="69">
        <v>8.3539999999999992</v>
      </c>
    </row>
    <row r="120" spans="1:7" x14ac:dyDescent="0.2">
      <c r="A120" s="346">
        <v>116</v>
      </c>
      <c r="B120" s="553"/>
      <c r="C120" s="348" t="s">
        <v>37</v>
      </c>
      <c r="D120" s="229">
        <v>0.67716385999999995</v>
      </c>
      <c r="E120" s="138">
        <v>0.69558713000000005</v>
      </c>
      <c r="F120" s="71">
        <f>((D120*D15)+(E120*E15))/F15</f>
        <v>0.68240308429364638</v>
      </c>
      <c r="G120" s="71">
        <v>0.64</v>
      </c>
    </row>
    <row r="121" spans="1:7" x14ac:dyDescent="0.2">
      <c r="A121" s="346">
        <v>117</v>
      </c>
      <c r="B121" s="553"/>
      <c r="C121" s="348" t="s">
        <v>38</v>
      </c>
      <c r="D121" s="229">
        <v>0.68339713999999996</v>
      </c>
      <c r="E121" s="138">
        <v>0.65180274000000005</v>
      </c>
      <c r="F121" s="71">
        <f>((D121*D15)+(E121*E15))/F15</f>
        <v>0.67441229919686441</v>
      </c>
      <c r="G121" s="71">
        <v>0.76200000000000001</v>
      </c>
    </row>
    <row r="122" spans="1:7" x14ac:dyDescent="0.2">
      <c r="A122" s="346">
        <v>118</v>
      </c>
      <c r="B122" s="553"/>
      <c r="C122" s="376" t="s">
        <v>39</v>
      </c>
      <c r="D122" s="230">
        <v>0.89792335999999995</v>
      </c>
      <c r="E122" s="139">
        <v>0.89490853000000004</v>
      </c>
      <c r="F122" s="73">
        <f>((D122*D15)+(E122*E15))/F15</f>
        <v>0.89706600022742899</v>
      </c>
      <c r="G122" s="73">
        <v>0.84199999999999997</v>
      </c>
    </row>
    <row r="123" spans="1:7" ht="12.75" thickBot="1" x14ac:dyDescent="0.25">
      <c r="A123" s="359">
        <v>119</v>
      </c>
      <c r="B123" s="554"/>
      <c r="C123" s="361" t="s">
        <v>40</v>
      </c>
      <c r="D123" s="246">
        <v>0.74622319999999998</v>
      </c>
      <c r="E123" s="140">
        <v>0.74031309999999995</v>
      </c>
      <c r="F123" s="445">
        <f>((D123*D15)+(E123*E15))/F15</f>
        <v>0.7445424810235165</v>
      </c>
      <c r="G123" s="75">
        <v>0.74299999999999999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63</v>
      </c>
      <c r="E124" s="79">
        <v>14</v>
      </c>
      <c r="F124" s="364">
        <f>SUM(D124:E124)</f>
        <v>77</v>
      </c>
      <c r="G124" s="382">
        <v>407</v>
      </c>
    </row>
    <row r="125" spans="1:7" x14ac:dyDescent="0.2">
      <c r="A125" s="346">
        <v>121</v>
      </c>
      <c r="B125" s="553"/>
      <c r="C125" s="348" t="s">
        <v>43</v>
      </c>
      <c r="D125" s="232"/>
      <c r="E125" s="84"/>
      <c r="F125" s="267">
        <f>SUM(D125:E125)</f>
        <v>0</v>
      </c>
      <c r="G125" s="399">
        <v>40</v>
      </c>
    </row>
    <row r="126" spans="1:7" x14ac:dyDescent="0.2">
      <c r="A126" s="346">
        <v>122</v>
      </c>
      <c r="B126" s="553"/>
      <c r="C126" s="348" t="s">
        <v>44</v>
      </c>
      <c r="D126" s="232">
        <v>3</v>
      </c>
      <c r="E126" s="84">
        <v>2</v>
      </c>
      <c r="F126" s="267">
        <f t="shared" ref="F126" si="0">SUM(D126:E126)</f>
        <v>5</v>
      </c>
      <c r="G126" s="399">
        <v>23</v>
      </c>
    </row>
    <row r="127" spans="1:7" x14ac:dyDescent="0.2">
      <c r="A127" s="346">
        <v>123</v>
      </c>
      <c r="B127" s="553"/>
      <c r="C127" s="348" t="s">
        <v>45</v>
      </c>
      <c r="D127" s="232">
        <v>2</v>
      </c>
      <c r="E127" s="84"/>
      <c r="F127" s="267">
        <f t="shared" ref="F127:F132" si="1">SUM(D127:E127)</f>
        <v>2</v>
      </c>
      <c r="G127" s="399">
        <v>5</v>
      </c>
    </row>
    <row r="128" spans="1:7" x14ac:dyDescent="0.2">
      <c r="A128" s="346">
        <v>124</v>
      </c>
      <c r="B128" s="553"/>
      <c r="C128" s="348" t="s">
        <v>46</v>
      </c>
      <c r="D128" s="232">
        <v>31</v>
      </c>
      <c r="E128" s="84">
        <v>9</v>
      </c>
      <c r="F128" s="267">
        <f t="shared" si="1"/>
        <v>40</v>
      </c>
      <c r="G128" s="399">
        <v>66</v>
      </c>
    </row>
    <row r="129" spans="1:7" ht="24" x14ac:dyDescent="0.2">
      <c r="A129" s="346">
        <v>125</v>
      </c>
      <c r="B129" s="553"/>
      <c r="C129" s="376" t="s">
        <v>47</v>
      </c>
      <c r="D129" s="103">
        <v>4</v>
      </c>
      <c r="E129" s="87"/>
      <c r="F129" s="446">
        <f t="shared" si="1"/>
        <v>4</v>
      </c>
      <c r="G129" s="395">
        <v>8</v>
      </c>
    </row>
    <row r="130" spans="1:7" ht="12.75" thickBot="1" x14ac:dyDescent="0.25">
      <c r="A130" s="359">
        <v>126</v>
      </c>
      <c r="B130" s="554"/>
      <c r="C130" s="361" t="s">
        <v>48</v>
      </c>
      <c r="D130" s="233">
        <f>SUM(D124:D129)</f>
        <v>103</v>
      </c>
      <c r="E130" s="268">
        <f>SUM(E124:E129)</f>
        <v>25</v>
      </c>
      <c r="F130" s="447">
        <f t="shared" si="1"/>
        <v>128</v>
      </c>
      <c r="G130" s="400">
        <f>SUM(G124:G129)</f>
        <v>549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863</v>
      </c>
      <c r="E131" s="79">
        <v>102</v>
      </c>
      <c r="F131" s="364">
        <f t="shared" si="1"/>
        <v>965</v>
      </c>
      <c r="G131" s="382">
        <v>11027</v>
      </c>
    </row>
    <row r="132" spans="1:7" x14ac:dyDescent="0.2">
      <c r="A132" s="346">
        <v>128</v>
      </c>
      <c r="B132" s="553"/>
      <c r="C132" s="348" t="s">
        <v>51</v>
      </c>
      <c r="D132" s="232"/>
      <c r="E132" s="84"/>
      <c r="F132" s="267">
        <f t="shared" si="1"/>
        <v>0</v>
      </c>
      <c r="G132" s="399">
        <v>952</v>
      </c>
    </row>
    <row r="133" spans="1:7" x14ac:dyDescent="0.2">
      <c r="A133" s="346">
        <v>129</v>
      </c>
      <c r="B133" s="553"/>
      <c r="C133" s="348" t="s">
        <v>52</v>
      </c>
      <c r="D133" s="232">
        <v>24</v>
      </c>
      <c r="E133" s="84">
        <v>42</v>
      </c>
      <c r="F133" s="267">
        <f t="shared" ref="F133:F134" si="2">SUM(D133:E133)</f>
        <v>66</v>
      </c>
      <c r="G133" s="399">
        <v>460</v>
      </c>
    </row>
    <row r="134" spans="1:7" x14ac:dyDescent="0.2">
      <c r="A134" s="346">
        <v>130</v>
      </c>
      <c r="B134" s="553"/>
      <c r="C134" s="348" t="s">
        <v>53</v>
      </c>
      <c r="D134" s="232">
        <v>30</v>
      </c>
      <c r="E134" s="84"/>
      <c r="F134" s="267">
        <f t="shared" si="2"/>
        <v>30</v>
      </c>
      <c r="G134" s="399">
        <v>44</v>
      </c>
    </row>
    <row r="135" spans="1:7" x14ac:dyDescent="0.2">
      <c r="A135" s="346">
        <v>131</v>
      </c>
      <c r="B135" s="553"/>
      <c r="C135" s="348" t="s">
        <v>54</v>
      </c>
      <c r="D135" s="232">
        <v>248</v>
      </c>
      <c r="E135" s="84">
        <v>97</v>
      </c>
      <c r="F135" s="267">
        <f>SUM(D135:E135)</f>
        <v>345</v>
      </c>
      <c r="G135" s="399">
        <v>730</v>
      </c>
    </row>
    <row r="136" spans="1:7" ht="24" x14ac:dyDescent="0.2">
      <c r="A136" s="346">
        <v>132</v>
      </c>
      <c r="B136" s="553"/>
      <c r="C136" s="376" t="s">
        <v>55</v>
      </c>
      <c r="D136" s="103">
        <v>16</v>
      </c>
      <c r="E136" s="87"/>
      <c r="F136" s="366">
        <f>SUM(D136:E136)</f>
        <v>16</v>
      </c>
      <c r="G136" s="395">
        <v>58</v>
      </c>
    </row>
    <row r="137" spans="1:7" ht="12.75" thickBot="1" x14ac:dyDescent="0.25">
      <c r="A137" s="359">
        <v>133</v>
      </c>
      <c r="B137" s="554"/>
      <c r="C137" s="361" t="s">
        <v>56</v>
      </c>
      <c r="D137" s="233">
        <f>SUM(D131:D136)</f>
        <v>1181</v>
      </c>
      <c r="E137" s="268">
        <f>SUM(E131:E136)</f>
        <v>241</v>
      </c>
      <c r="F137" s="433">
        <f>SUM(D137:E137)</f>
        <v>1422</v>
      </c>
      <c r="G137" s="400">
        <v>13271</v>
      </c>
    </row>
    <row r="138" spans="1:7" x14ac:dyDescent="0.2">
      <c r="A138" s="346">
        <v>134</v>
      </c>
      <c r="B138" s="552" t="s">
        <v>57</v>
      </c>
      <c r="C138" s="363" t="s">
        <v>58</v>
      </c>
      <c r="D138" s="112">
        <v>7</v>
      </c>
      <c r="E138" s="79"/>
      <c r="F138" s="249">
        <f>SUM(D138:E138)</f>
        <v>7</v>
      </c>
      <c r="G138" s="382">
        <v>41</v>
      </c>
    </row>
    <row r="139" spans="1:7" x14ac:dyDescent="0.2">
      <c r="A139" s="346">
        <v>135</v>
      </c>
      <c r="B139" s="553"/>
      <c r="C139" s="348" t="s">
        <v>59</v>
      </c>
      <c r="D139" s="232">
        <v>12</v>
      </c>
      <c r="E139" s="84">
        <v>5</v>
      </c>
      <c r="F139" s="251">
        <f>SUM(D139:E139)</f>
        <v>17</v>
      </c>
      <c r="G139" s="399">
        <v>68</v>
      </c>
    </row>
    <row r="140" spans="1:7" x14ac:dyDescent="0.2">
      <c r="A140" s="346">
        <v>136</v>
      </c>
      <c r="B140" s="553"/>
      <c r="C140" s="348" t="s">
        <v>60</v>
      </c>
      <c r="D140" s="232">
        <v>24</v>
      </c>
      <c r="E140" s="84">
        <v>7</v>
      </c>
      <c r="F140" s="251">
        <f t="shared" ref="F140:F143" si="3">SUM(D140:E140)</f>
        <v>31</v>
      </c>
      <c r="G140" s="399">
        <v>130</v>
      </c>
    </row>
    <row r="141" spans="1:7" x14ac:dyDescent="0.2">
      <c r="A141" s="346">
        <v>137</v>
      </c>
      <c r="B141" s="553"/>
      <c r="C141" s="348" t="s">
        <v>61</v>
      </c>
      <c r="D141" s="232">
        <v>11</v>
      </c>
      <c r="E141" s="84">
        <v>8</v>
      </c>
      <c r="F141" s="251">
        <f t="shared" si="3"/>
        <v>19</v>
      </c>
      <c r="G141" s="399">
        <v>95</v>
      </c>
    </row>
    <row r="142" spans="1:7" x14ac:dyDescent="0.2">
      <c r="A142" s="346">
        <v>138</v>
      </c>
      <c r="B142" s="553"/>
      <c r="C142" s="348" t="s">
        <v>62</v>
      </c>
      <c r="D142" s="232">
        <v>12</v>
      </c>
      <c r="E142" s="84">
        <v>3</v>
      </c>
      <c r="F142" s="251">
        <f t="shared" si="3"/>
        <v>15</v>
      </c>
      <c r="G142" s="399">
        <v>70</v>
      </c>
    </row>
    <row r="143" spans="1:7" x14ac:dyDescent="0.2">
      <c r="A143" s="346">
        <v>139</v>
      </c>
      <c r="B143" s="553"/>
      <c r="C143" s="376" t="s">
        <v>63</v>
      </c>
      <c r="D143" s="103">
        <v>37</v>
      </c>
      <c r="E143" s="87">
        <v>2</v>
      </c>
      <c r="F143" s="64">
        <f t="shared" si="3"/>
        <v>39</v>
      </c>
      <c r="G143" s="395">
        <v>145</v>
      </c>
    </row>
    <row r="144" spans="1:7" ht="12.75" thickBot="1" x14ac:dyDescent="0.25">
      <c r="A144" s="359">
        <v>140</v>
      </c>
      <c r="B144" s="554"/>
      <c r="C144" s="361" t="s">
        <v>64</v>
      </c>
      <c r="D144" s="233">
        <f>SUM(D138:D143)</f>
        <v>103</v>
      </c>
      <c r="E144" s="268">
        <f>SUM(E138:E143)</f>
        <v>25</v>
      </c>
      <c r="F144" s="447">
        <f t="shared" ref="F144:F154" si="4">SUM(D144:E144)</f>
        <v>128</v>
      </c>
      <c r="G144" s="400">
        <v>549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>
        <v>167</v>
      </c>
      <c r="E145" s="79"/>
      <c r="F145" s="364">
        <f t="shared" si="4"/>
        <v>167</v>
      </c>
      <c r="G145" s="382">
        <v>2002</v>
      </c>
    </row>
    <row r="146" spans="1:7" x14ac:dyDescent="0.2">
      <c r="A146" s="346">
        <v>142</v>
      </c>
      <c r="B146" s="553"/>
      <c r="C146" s="348" t="s">
        <v>59</v>
      </c>
      <c r="D146" s="232">
        <v>155</v>
      </c>
      <c r="E146" s="84">
        <v>36</v>
      </c>
      <c r="F146" s="267">
        <f t="shared" si="4"/>
        <v>191</v>
      </c>
      <c r="G146" s="399">
        <v>2371</v>
      </c>
    </row>
    <row r="147" spans="1:7" x14ac:dyDescent="0.2">
      <c r="A147" s="346">
        <v>143</v>
      </c>
      <c r="B147" s="553"/>
      <c r="C147" s="348" t="s">
        <v>60</v>
      </c>
      <c r="D147" s="232">
        <v>261</v>
      </c>
      <c r="E147" s="84">
        <v>63</v>
      </c>
      <c r="F147" s="267">
        <f t="shared" si="4"/>
        <v>324</v>
      </c>
      <c r="G147" s="399">
        <v>3597</v>
      </c>
    </row>
    <row r="148" spans="1:7" x14ac:dyDescent="0.2">
      <c r="A148" s="346">
        <v>144</v>
      </c>
      <c r="B148" s="553"/>
      <c r="C148" s="348" t="s">
        <v>61</v>
      </c>
      <c r="D148" s="232">
        <v>95</v>
      </c>
      <c r="E148" s="84">
        <v>74</v>
      </c>
      <c r="F148" s="267">
        <f t="shared" si="4"/>
        <v>169</v>
      </c>
      <c r="G148" s="399">
        <v>1508</v>
      </c>
    </row>
    <row r="149" spans="1:7" x14ac:dyDescent="0.2">
      <c r="A149" s="346">
        <v>145</v>
      </c>
      <c r="B149" s="553"/>
      <c r="C149" s="348" t="s">
        <v>62</v>
      </c>
      <c r="D149" s="232">
        <v>139</v>
      </c>
      <c r="E149" s="84">
        <v>26</v>
      </c>
      <c r="F149" s="267">
        <f t="shared" si="4"/>
        <v>165</v>
      </c>
      <c r="G149" s="399">
        <v>1168</v>
      </c>
    </row>
    <row r="150" spans="1:7" x14ac:dyDescent="0.2">
      <c r="A150" s="346">
        <v>146</v>
      </c>
      <c r="B150" s="553"/>
      <c r="C150" s="376" t="s">
        <v>63</v>
      </c>
      <c r="D150" s="103">
        <v>348</v>
      </c>
      <c r="E150" s="87">
        <v>42</v>
      </c>
      <c r="F150" s="366">
        <f t="shared" si="4"/>
        <v>390</v>
      </c>
      <c r="G150" s="395">
        <v>2672</v>
      </c>
    </row>
    <row r="151" spans="1:7" ht="12.75" thickBot="1" x14ac:dyDescent="0.25">
      <c r="A151" s="359">
        <v>147</v>
      </c>
      <c r="B151" s="554"/>
      <c r="C151" s="361" t="s">
        <v>66</v>
      </c>
      <c r="D151" s="233">
        <f>SUM(D145:D150)</f>
        <v>1165</v>
      </c>
      <c r="E151" s="268">
        <f>SUM(E145:E150)</f>
        <v>241</v>
      </c>
      <c r="F151" s="433">
        <f t="shared" si="4"/>
        <v>1406</v>
      </c>
      <c r="G151" s="400">
        <v>13318</v>
      </c>
    </row>
    <row r="152" spans="1:7" ht="12.75" thickBot="1" x14ac:dyDescent="0.25">
      <c r="A152" s="402">
        <v>148</v>
      </c>
      <c r="B152" s="403"/>
      <c r="C152" s="411" t="s">
        <v>67</v>
      </c>
      <c r="D152" s="234">
        <v>98</v>
      </c>
      <c r="E152" s="152">
        <v>44</v>
      </c>
      <c r="F152" s="426">
        <f t="shared" si="4"/>
        <v>142</v>
      </c>
      <c r="G152" s="485">
        <v>1611</v>
      </c>
    </row>
    <row r="153" spans="1:7" x14ac:dyDescent="0.2">
      <c r="A153" s="346">
        <v>149</v>
      </c>
      <c r="B153" s="347" t="s">
        <v>166</v>
      </c>
      <c r="C153" s="363" t="s">
        <v>68</v>
      </c>
      <c r="D153" s="112">
        <v>5177</v>
      </c>
      <c r="E153" s="79">
        <v>1144</v>
      </c>
      <c r="F153" s="51">
        <f t="shared" si="4"/>
        <v>6321</v>
      </c>
      <c r="G153" s="382">
        <v>53175</v>
      </c>
    </row>
    <row r="154" spans="1:7" x14ac:dyDescent="0.2">
      <c r="A154" s="346">
        <v>150</v>
      </c>
      <c r="B154" s="347"/>
      <c r="C154" s="348" t="s">
        <v>69</v>
      </c>
      <c r="D154" s="232">
        <v>16</v>
      </c>
      <c r="E154" s="84"/>
      <c r="F154" s="251">
        <f t="shared" si="4"/>
        <v>16</v>
      </c>
      <c r="G154" s="399">
        <v>234</v>
      </c>
    </row>
    <row r="155" spans="1:7" x14ac:dyDescent="0.2">
      <c r="A155" s="346">
        <v>151</v>
      </c>
      <c r="B155" s="347"/>
      <c r="C155" s="348" t="s">
        <v>70</v>
      </c>
      <c r="D155" s="232">
        <v>708</v>
      </c>
      <c r="E155" s="84">
        <v>988</v>
      </c>
      <c r="F155" s="251">
        <f t="shared" ref="F155:F218" si="5">SUM(D155:E155)</f>
        <v>1696</v>
      </c>
      <c r="G155" s="399">
        <v>14284</v>
      </c>
    </row>
    <row r="156" spans="1:7" x14ac:dyDescent="0.2">
      <c r="A156" s="346">
        <v>152</v>
      </c>
      <c r="B156" s="347"/>
      <c r="C156" s="348" t="s">
        <v>71</v>
      </c>
      <c r="D156" s="232">
        <v>40</v>
      </c>
      <c r="E156" s="84">
        <v>14</v>
      </c>
      <c r="F156" s="251">
        <f t="shared" si="5"/>
        <v>54</v>
      </c>
      <c r="G156" s="399">
        <v>2105</v>
      </c>
    </row>
    <row r="157" spans="1:7" x14ac:dyDescent="0.2">
      <c r="A157" s="346">
        <v>153</v>
      </c>
      <c r="B157" s="347"/>
      <c r="C157" s="348" t="s">
        <v>72</v>
      </c>
      <c r="D157" s="232">
        <v>8</v>
      </c>
      <c r="E157" s="84">
        <v>4</v>
      </c>
      <c r="F157" s="251">
        <f t="shared" si="5"/>
        <v>12</v>
      </c>
      <c r="G157" s="399">
        <v>88</v>
      </c>
    </row>
    <row r="158" spans="1:7" x14ac:dyDescent="0.2">
      <c r="A158" s="346">
        <v>154</v>
      </c>
      <c r="B158" s="347"/>
      <c r="C158" s="348" t="s">
        <v>73</v>
      </c>
      <c r="D158" s="232">
        <v>42</v>
      </c>
      <c r="E158" s="84">
        <v>36</v>
      </c>
      <c r="F158" s="251">
        <f t="shared" si="5"/>
        <v>78</v>
      </c>
      <c r="G158" s="399">
        <v>2315</v>
      </c>
    </row>
    <row r="159" spans="1:7" x14ac:dyDescent="0.2">
      <c r="A159" s="346">
        <v>155</v>
      </c>
      <c r="B159" s="347"/>
      <c r="C159" s="348" t="s">
        <v>74</v>
      </c>
      <c r="D159" s="232">
        <v>3</v>
      </c>
      <c r="E159" s="84"/>
      <c r="F159" s="251">
        <f t="shared" si="5"/>
        <v>3</v>
      </c>
      <c r="G159" s="399">
        <v>226</v>
      </c>
    </row>
    <row r="160" spans="1:7" x14ac:dyDescent="0.2">
      <c r="A160" s="346">
        <v>156</v>
      </c>
      <c r="B160" s="347"/>
      <c r="C160" s="348" t="s">
        <v>75</v>
      </c>
      <c r="D160" s="232">
        <v>20</v>
      </c>
      <c r="E160" s="84">
        <v>28</v>
      </c>
      <c r="F160" s="251">
        <f t="shared" si="5"/>
        <v>48</v>
      </c>
      <c r="G160" s="399">
        <v>576</v>
      </c>
    </row>
    <row r="161" spans="1:7" x14ac:dyDescent="0.2">
      <c r="A161" s="346">
        <v>157</v>
      </c>
      <c r="B161" s="347"/>
      <c r="C161" s="348" t="s">
        <v>76</v>
      </c>
      <c r="D161" s="232">
        <v>27</v>
      </c>
      <c r="E161" s="84">
        <v>242</v>
      </c>
      <c r="F161" s="251">
        <f t="shared" si="5"/>
        <v>269</v>
      </c>
      <c r="G161" s="399">
        <v>897</v>
      </c>
    </row>
    <row r="162" spans="1:7" x14ac:dyDescent="0.2">
      <c r="A162" s="346">
        <v>158</v>
      </c>
      <c r="B162" s="347"/>
      <c r="C162" s="348" t="s">
        <v>77</v>
      </c>
      <c r="D162" s="232">
        <v>14</v>
      </c>
      <c r="E162" s="84"/>
      <c r="F162" s="251">
        <f t="shared" si="5"/>
        <v>14</v>
      </c>
      <c r="G162" s="399">
        <v>666</v>
      </c>
    </row>
    <row r="163" spans="1:7" x14ac:dyDescent="0.2">
      <c r="A163" s="346">
        <v>159</v>
      </c>
      <c r="B163" s="347"/>
      <c r="C163" s="348" t="s">
        <v>78</v>
      </c>
      <c r="D163" s="232"/>
      <c r="E163" s="84"/>
      <c r="F163" s="251">
        <f t="shared" si="5"/>
        <v>0</v>
      </c>
      <c r="G163" s="399">
        <v>103</v>
      </c>
    </row>
    <row r="164" spans="1:7" x14ac:dyDescent="0.2">
      <c r="A164" s="346">
        <v>160</v>
      </c>
      <c r="B164" s="347"/>
      <c r="C164" s="348" t="s">
        <v>79</v>
      </c>
      <c r="D164" s="232">
        <v>39</v>
      </c>
      <c r="E164" s="84"/>
      <c r="F164" s="251">
        <f t="shared" si="5"/>
        <v>39</v>
      </c>
      <c r="G164" s="399">
        <v>146</v>
      </c>
    </row>
    <row r="165" spans="1:7" x14ac:dyDescent="0.2">
      <c r="A165" s="346">
        <v>161</v>
      </c>
      <c r="B165" s="347"/>
      <c r="C165" s="348" t="s">
        <v>80</v>
      </c>
      <c r="D165" s="232"/>
      <c r="E165" s="84"/>
      <c r="F165" s="251">
        <f t="shared" si="5"/>
        <v>0</v>
      </c>
      <c r="G165" s="399">
        <v>260</v>
      </c>
    </row>
    <row r="166" spans="1:7" x14ac:dyDescent="0.2">
      <c r="A166" s="346">
        <v>162</v>
      </c>
      <c r="B166" s="347"/>
      <c r="C166" s="348" t="s">
        <v>81</v>
      </c>
      <c r="D166" s="232">
        <v>16</v>
      </c>
      <c r="E166" s="84"/>
      <c r="F166" s="251">
        <f t="shared" si="5"/>
        <v>16</v>
      </c>
      <c r="G166" s="399">
        <v>288</v>
      </c>
    </row>
    <row r="167" spans="1:7" x14ac:dyDescent="0.2">
      <c r="A167" s="346">
        <v>163</v>
      </c>
      <c r="B167" s="347"/>
      <c r="C167" s="348" t="s">
        <v>82</v>
      </c>
      <c r="D167" s="232"/>
      <c r="E167" s="84"/>
      <c r="F167" s="251">
        <f t="shared" si="5"/>
        <v>0</v>
      </c>
      <c r="G167" s="399">
        <v>811</v>
      </c>
    </row>
    <row r="168" spans="1:7" x14ac:dyDescent="0.2">
      <c r="A168" s="346">
        <v>164</v>
      </c>
      <c r="B168" s="347"/>
      <c r="C168" s="348" t="s">
        <v>83</v>
      </c>
      <c r="D168" s="232">
        <v>54</v>
      </c>
      <c r="E168" s="84">
        <v>3</v>
      </c>
      <c r="F168" s="251">
        <f t="shared" si="5"/>
        <v>57</v>
      </c>
      <c r="G168" s="399">
        <v>3688</v>
      </c>
    </row>
    <row r="169" spans="1:7" x14ac:dyDescent="0.2">
      <c r="A169" s="346">
        <v>165</v>
      </c>
      <c r="B169" s="347"/>
      <c r="C169" s="348" t="s">
        <v>84</v>
      </c>
      <c r="D169" s="232"/>
      <c r="E169" s="84"/>
      <c r="F169" s="251">
        <f t="shared" si="5"/>
        <v>0</v>
      </c>
      <c r="G169" s="399">
        <v>53</v>
      </c>
    </row>
    <row r="170" spans="1:7" x14ac:dyDescent="0.2">
      <c r="A170" s="346">
        <v>166</v>
      </c>
      <c r="B170" s="347"/>
      <c r="C170" s="348" t="s">
        <v>85</v>
      </c>
      <c r="D170" s="232"/>
      <c r="E170" s="84"/>
      <c r="F170" s="251">
        <f t="shared" si="5"/>
        <v>0</v>
      </c>
      <c r="G170" s="399"/>
    </row>
    <row r="171" spans="1:7" x14ac:dyDescent="0.2">
      <c r="A171" s="346">
        <v>167</v>
      </c>
      <c r="B171" s="347"/>
      <c r="C171" s="348" t="s">
        <v>86</v>
      </c>
      <c r="D171" s="232">
        <v>8</v>
      </c>
      <c r="E171" s="84"/>
      <c r="F171" s="251">
        <f t="shared" si="5"/>
        <v>8</v>
      </c>
      <c r="G171" s="399">
        <v>14</v>
      </c>
    </row>
    <row r="172" spans="1:7" x14ac:dyDescent="0.2">
      <c r="A172" s="346">
        <v>168</v>
      </c>
      <c r="B172" s="347"/>
      <c r="C172" s="348" t="s">
        <v>87</v>
      </c>
      <c r="D172" s="232">
        <v>24</v>
      </c>
      <c r="E172" s="84">
        <v>6</v>
      </c>
      <c r="F172" s="251">
        <f t="shared" si="5"/>
        <v>30</v>
      </c>
      <c r="G172" s="399">
        <v>171</v>
      </c>
    </row>
    <row r="173" spans="1:7" x14ac:dyDescent="0.2">
      <c r="A173" s="346">
        <v>169</v>
      </c>
      <c r="B173" s="347"/>
      <c r="C173" s="348" t="s">
        <v>88</v>
      </c>
      <c r="D173" s="232"/>
      <c r="E173" s="84"/>
      <c r="F173" s="251">
        <f t="shared" si="5"/>
        <v>0</v>
      </c>
      <c r="G173" s="399">
        <v>5</v>
      </c>
    </row>
    <row r="174" spans="1:7" x14ac:dyDescent="0.2">
      <c r="A174" s="346">
        <v>170</v>
      </c>
      <c r="B174" s="347"/>
      <c r="C174" s="348" t="s">
        <v>89</v>
      </c>
      <c r="D174" s="232">
        <v>18</v>
      </c>
      <c r="E174" s="84"/>
      <c r="F174" s="251">
        <f t="shared" si="5"/>
        <v>18</v>
      </c>
      <c r="G174" s="399">
        <v>47</v>
      </c>
    </row>
    <row r="175" spans="1:7" x14ac:dyDescent="0.2">
      <c r="A175" s="346">
        <v>171</v>
      </c>
      <c r="B175" s="347"/>
      <c r="C175" s="348" t="s">
        <v>90</v>
      </c>
      <c r="D175" s="232"/>
      <c r="E175" s="84"/>
      <c r="F175" s="251">
        <f t="shared" si="5"/>
        <v>0</v>
      </c>
      <c r="G175" s="399">
        <v>35</v>
      </c>
    </row>
    <row r="176" spans="1:7" x14ac:dyDescent="0.2">
      <c r="A176" s="346">
        <v>172</v>
      </c>
      <c r="B176" s="347"/>
      <c r="C176" s="348" t="s">
        <v>91</v>
      </c>
      <c r="D176" s="232"/>
      <c r="E176" s="84"/>
      <c r="F176" s="251">
        <f t="shared" si="5"/>
        <v>0</v>
      </c>
      <c r="G176" s="399"/>
    </row>
    <row r="177" spans="1:7" x14ac:dyDescent="0.2">
      <c r="A177" s="346">
        <v>173</v>
      </c>
      <c r="B177" s="347"/>
      <c r="C177" s="348" t="s">
        <v>92</v>
      </c>
      <c r="D177" s="232"/>
      <c r="E177" s="84"/>
      <c r="F177" s="251">
        <f t="shared" si="5"/>
        <v>0</v>
      </c>
      <c r="G177" s="399"/>
    </row>
    <row r="178" spans="1:7" x14ac:dyDescent="0.2">
      <c r="A178" s="346">
        <v>174</v>
      </c>
      <c r="B178" s="347"/>
      <c r="C178" s="348" t="s">
        <v>93</v>
      </c>
      <c r="D178" s="232"/>
      <c r="E178" s="84"/>
      <c r="F178" s="251">
        <f t="shared" si="5"/>
        <v>0</v>
      </c>
      <c r="G178" s="399"/>
    </row>
    <row r="179" spans="1:7" x14ac:dyDescent="0.2">
      <c r="A179" s="346">
        <v>175</v>
      </c>
      <c r="B179" s="347"/>
      <c r="C179" s="348" t="s">
        <v>94</v>
      </c>
      <c r="D179" s="232"/>
      <c r="E179" s="84"/>
      <c r="F179" s="251">
        <f t="shared" si="5"/>
        <v>0</v>
      </c>
      <c r="G179" s="399"/>
    </row>
    <row r="180" spans="1:7" x14ac:dyDescent="0.2">
      <c r="A180" s="346">
        <v>176</v>
      </c>
      <c r="B180" s="347"/>
      <c r="C180" s="348" t="s">
        <v>95</v>
      </c>
      <c r="D180" s="232"/>
      <c r="E180" s="84">
        <v>4</v>
      </c>
      <c r="F180" s="251">
        <f t="shared" si="5"/>
        <v>4</v>
      </c>
      <c r="G180" s="399">
        <v>80</v>
      </c>
    </row>
    <row r="181" spans="1:7" x14ac:dyDescent="0.2">
      <c r="A181" s="346">
        <v>177</v>
      </c>
      <c r="B181" s="347"/>
      <c r="C181" s="348" t="s">
        <v>96</v>
      </c>
      <c r="D181" s="232"/>
      <c r="E181" s="84"/>
      <c r="F181" s="251">
        <f t="shared" si="5"/>
        <v>0</v>
      </c>
      <c r="G181" s="399">
        <v>17</v>
      </c>
    </row>
    <row r="182" spans="1:7" x14ac:dyDescent="0.2">
      <c r="A182" s="346">
        <v>178</v>
      </c>
      <c r="B182" s="347"/>
      <c r="C182" s="348" t="s">
        <v>97</v>
      </c>
      <c r="D182" s="232"/>
      <c r="E182" s="84"/>
      <c r="F182" s="251">
        <f t="shared" si="5"/>
        <v>0</v>
      </c>
      <c r="G182" s="399">
        <v>80</v>
      </c>
    </row>
    <row r="183" spans="1:7" x14ac:dyDescent="0.2">
      <c r="A183" s="346">
        <v>179</v>
      </c>
      <c r="B183" s="347"/>
      <c r="C183" s="348" t="s">
        <v>98</v>
      </c>
      <c r="D183" s="232"/>
      <c r="E183" s="84"/>
      <c r="F183" s="251">
        <f t="shared" si="5"/>
        <v>0</v>
      </c>
      <c r="G183" s="399">
        <v>1</v>
      </c>
    </row>
    <row r="184" spans="1:7" x14ac:dyDescent="0.2">
      <c r="A184" s="346">
        <v>180</v>
      </c>
      <c r="B184" s="347"/>
      <c r="C184" s="348" t="s">
        <v>99</v>
      </c>
      <c r="D184" s="232"/>
      <c r="E184" s="84"/>
      <c r="F184" s="251">
        <f t="shared" si="5"/>
        <v>0</v>
      </c>
      <c r="G184" s="399">
        <v>6</v>
      </c>
    </row>
    <row r="185" spans="1:7" x14ac:dyDescent="0.2">
      <c r="A185" s="346">
        <v>181</v>
      </c>
      <c r="B185" s="347"/>
      <c r="C185" s="348" t="s">
        <v>100</v>
      </c>
      <c r="D185" s="232"/>
      <c r="E185" s="84"/>
      <c r="F185" s="251">
        <f t="shared" si="5"/>
        <v>0</v>
      </c>
      <c r="G185" s="399">
        <v>18</v>
      </c>
    </row>
    <row r="186" spans="1:7" x14ac:dyDescent="0.2">
      <c r="A186" s="346">
        <v>182</v>
      </c>
      <c r="B186" s="347"/>
      <c r="C186" s="348" t="s">
        <v>101</v>
      </c>
      <c r="D186" s="232"/>
      <c r="E186" s="84"/>
      <c r="F186" s="251">
        <f t="shared" si="5"/>
        <v>0</v>
      </c>
      <c r="G186" s="399"/>
    </row>
    <row r="187" spans="1:7" x14ac:dyDescent="0.2">
      <c r="A187" s="346">
        <v>183</v>
      </c>
      <c r="B187" s="347"/>
      <c r="C187" s="348" t="s">
        <v>102</v>
      </c>
      <c r="D187" s="232"/>
      <c r="E187" s="84"/>
      <c r="F187" s="251">
        <f t="shared" si="5"/>
        <v>0</v>
      </c>
      <c r="G187" s="399"/>
    </row>
    <row r="188" spans="1:7" x14ac:dyDescent="0.2">
      <c r="A188" s="346">
        <v>184</v>
      </c>
      <c r="B188" s="347"/>
      <c r="C188" s="348" t="s">
        <v>103</v>
      </c>
      <c r="D188" s="232"/>
      <c r="E188" s="84"/>
      <c r="F188" s="251">
        <f t="shared" si="5"/>
        <v>0</v>
      </c>
      <c r="G188" s="399"/>
    </row>
    <row r="189" spans="1:7" x14ac:dyDescent="0.2">
      <c r="A189" s="346">
        <v>185</v>
      </c>
      <c r="B189" s="347"/>
      <c r="C189" s="348" t="s">
        <v>104</v>
      </c>
      <c r="D189" s="232"/>
      <c r="E189" s="84"/>
      <c r="F189" s="251">
        <f t="shared" si="5"/>
        <v>0</v>
      </c>
      <c r="G189" s="399">
        <v>36</v>
      </c>
    </row>
    <row r="190" spans="1:7" x14ac:dyDescent="0.2">
      <c r="A190" s="346">
        <v>186</v>
      </c>
      <c r="B190" s="347"/>
      <c r="C190" s="348" t="s">
        <v>105</v>
      </c>
      <c r="D190" s="232"/>
      <c r="E190" s="84"/>
      <c r="F190" s="251">
        <f t="shared" si="5"/>
        <v>0</v>
      </c>
      <c r="G190" s="399"/>
    </row>
    <row r="191" spans="1:7" x14ac:dyDescent="0.2">
      <c r="A191" s="346">
        <v>187</v>
      </c>
      <c r="B191" s="347"/>
      <c r="C191" s="348" t="s">
        <v>106</v>
      </c>
      <c r="D191" s="232"/>
      <c r="E191" s="84"/>
      <c r="F191" s="251">
        <f t="shared" si="5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84"/>
      <c r="F192" s="251">
        <f t="shared" si="5"/>
        <v>0</v>
      </c>
      <c r="G192" s="399"/>
    </row>
    <row r="193" spans="1:7" x14ac:dyDescent="0.2">
      <c r="A193" s="346">
        <v>189</v>
      </c>
      <c r="B193" s="347"/>
      <c r="C193" s="348" t="s">
        <v>108</v>
      </c>
      <c r="D193" s="232"/>
      <c r="E193" s="84"/>
      <c r="F193" s="251">
        <f t="shared" si="5"/>
        <v>0</v>
      </c>
      <c r="G193" s="399"/>
    </row>
    <row r="194" spans="1:7" x14ac:dyDescent="0.2">
      <c r="A194" s="346">
        <v>190</v>
      </c>
      <c r="B194" s="347"/>
      <c r="C194" s="348" t="s">
        <v>109</v>
      </c>
      <c r="D194" s="232"/>
      <c r="E194" s="84"/>
      <c r="F194" s="251">
        <f t="shared" si="5"/>
        <v>0</v>
      </c>
      <c r="G194" s="399">
        <v>8</v>
      </c>
    </row>
    <row r="195" spans="1:7" x14ac:dyDescent="0.2">
      <c r="A195" s="346">
        <v>191</v>
      </c>
      <c r="B195" s="347"/>
      <c r="C195" s="348" t="s">
        <v>110</v>
      </c>
      <c r="D195" s="232"/>
      <c r="E195" s="84"/>
      <c r="F195" s="251">
        <f t="shared" si="5"/>
        <v>0</v>
      </c>
      <c r="G195" s="399"/>
    </row>
    <row r="196" spans="1:7" x14ac:dyDescent="0.2">
      <c r="A196" s="346">
        <v>192</v>
      </c>
      <c r="B196" s="347"/>
      <c r="C196" s="348" t="s">
        <v>111</v>
      </c>
      <c r="D196" s="232"/>
      <c r="E196" s="84"/>
      <c r="F196" s="251">
        <f t="shared" si="5"/>
        <v>0</v>
      </c>
      <c r="G196" s="399"/>
    </row>
    <row r="197" spans="1:7" x14ac:dyDescent="0.2">
      <c r="A197" s="346">
        <v>193</v>
      </c>
      <c r="B197" s="347"/>
      <c r="C197" s="348" t="s">
        <v>112</v>
      </c>
      <c r="D197" s="232"/>
      <c r="E197" s="84"/>
      <c r="F197" s="251">
        <f t="shared" si="5"/>
        <v>0</v>
      </c>
      <c r="G197" s="399">
        <v>17</v>
      </c>
    </row>
    <row r="198" spans="1:7" x14ac:dyDescent="0.2">
      <c r="A198" s="346">
        <v>194</v>
      </c>
      <c r="B198" s="347"/>
      <c r="C198" s="348" t="s">
        <v>113</v>
      </c>
      <c r="D198" s="232"/>
      <c r="E198" s="84"/>
      <c r="F198" s="251">
        <f t="shared" si="5"/>
        <v>0</v>
      </c>
      <c r="G198" s="399"/>
    </row>
    <row r="199" spans="1:7" x14ac:dyDescent="0.2">
      <c r="A199" s="346">
        <v>195</v>
      </c>
      <c r="B199" s="347"/>
      <c r="C199" s="348" t="s">
        <v>114</v>
      </c>
      <c r="D199" s="232"/>
      <c r="E199" s="84"/>
      <c r="F199" s="251">
        <f t="shared" si="5"/>
        <v>0</v>
      </c>
      <c r="G199" s="399"/>
    </row>
    <row r="200" spans="1:7" x14ac:dyDescent="0.2">
      <c r="A200" s="346">
        <v>196</v>
      </c>
      <c r="B200" s="347"/>
      <c r="C200" s="348" t="s">
        <v>115</v>
      </c>
      <c r="D200" s="232"/>
      <c r="E200" s="84"/>
      <c r="F200" s="251">
        <f t="shared" si="5"/>
        <v>0</v>
      </c>
      <c r="G200" s="399"/>
    </row>
    <row r="201" spans="1:7" x14ac:dyDescent="0.2">
      <c r="A201" s="346">
        <v>197</v>
      </c>
      <c r="B201" s="347"/>
      <c r="C201" s="348" t="s">
        <v>116</v>
      </c>
      <c r="D201" s="232"/>
      <c r="E201" s="84"/>
      <c r="F201" s="251">
        <f t="shared" si="5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84"/>
      <c r="F202" s="251">
        <f t="shared" si="5"/>
        <v>0</v>
      </c>
      <c r="G202" s="399"/>
    </row>
    <row r="203" spans="1:7" x14ac:dyDescent="0.2">
      <c r="A203" s="346">
        <v>199</v>
      </c>
      <c r="B203" s="347"/>
      <c r="C203" s="348" t="s">
        <v>118</v>
      </c>
      <c r="D203" s="232"/>
      <c r="E203" s="84"/>
      <c r="F203" s="251">
        <f t="shared" si="5"/>
        <v>0</v>
      </c>
      <c r="G203" s="399"/>
    </row>
    <row r="204" spans="1:7" x14ac:dyDescent="0.2">
      <c r="A204" s="346">
        <v>200</v>
      </c>
      <c r="B204" s="347"/>
      <c r="C204" s="348" t="s">
        <v>119</v>
      </c>
      <c r="D204" s="232"/>
      <c r="E204" s="84"/>
      <c r="F204" s="251">
        <f t="shared" si="5"/>
        <v>0</v>
      </c>
      <c r="G204" s="399"/>
    </row>
    <row r="205" spans="1:7" x14ac:dyDescent="0.2">
      <c r="A205" s="346">
        <v>201</v>
      </c>
      <c r="B205" s="347"/>
      <c r="C205" s="348" t="s">
        <v>120</v>
      </c>
      <c r="D205" s="232"/>
      <c r="E205" s="84"/>
      <c r="F205" s="251">
        <f t="shared" si="5"/>
        <v>0</v>
      </c>
      <c r="G205" s="399"/>
    </row>
    <row r="206" spans="1:7" x14ac:dyDescent="0.2">
      <c r="A206" s="346">
        <v>202</v>
      </c>
      <c r="B206" s="347"/>
      <c r="C206" s="348" t="s">
        <v>121</v>
      </c>
      <c r="D206" s="232"/>
      <c r="E206" s="84"/>
      <c r="F206" s="251">
        <f t="shared" si="5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84"/>
      <c r="F207" s="251">
        <f t="shared" si="5"/>
        <v>0</v>
      </c>
      <c r="G207" s="399"/>
    </row>
    <row r="208" spans="1:7" x14ac:dyDescent="0.2">
      <c r="A208" s="346">
        <v>204</v>
      </c>
      <c r="B208" s="347"/>
      <c r="C208" s="348" t="s">
        <v>123</v>
      </c>
      <c r="D208" s="232"/>
      <c r="E208" s="84"/>
      <c r="F208" s="251">
        <f t="shared" si="5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84"/>
      <c r="F209" s="251">
        <f t="shared" si="5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84"/>
      <c r="F210" s="251">
        <f t="shared" si="5"/>
        <v>0</v>
      </c>
      <c r="G210" s="399"/>
    </row>
    <row r="211" spans="1:7" x14ac:dyDescent="0.2">
      <c r="A211" s="346">
        <v>207</v>
      </c>
      <c r="B211" s="347"/>
      <c r="C211" s="348" t="s">
        <v>126</v>
      </c>
      <c r="D211" s="232"/>
      <c r="E211" s="84"/>
      <c r="F211" s="251">
        <f t="shared" si="5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84"/>
      <c r="F212" s="251">
        <f t="shared" si="5"/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84"/>
      <c r="F213" s="251">
        <f t="shared" si="5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84"/>
      <c r="F214" s="251">
        <f t="shared" si="5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84"/>
      <c r="F215" s="251">
        <f t="shared" si="5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84"/>
      <c r="F216" s="251">
        <f t="shared" si="5"/>
        <v>0</v>
      </c>
      <c r="G216" s="399"/>
    </row>
    <row r="217" spans="1:7" x14ac:dyDescent="0.2">
      <c r="A217" s="346">
        <v>213</v>
      </c>
      <c r="B217" s="347"/>
      <c r="C217" s="348" t="s">
        <v>132</v>
      </c>
      <c r="D217" s="232"/>
      <c r="E217" s="84"/>
      <c r="F217" s="251">
        <f t="shared" si="5"/>
        <v>0</v>
      </c>
      <c r="G217" s="399"/>
    </row>
    <row r="218" spans="1:7" x14ac:dyDescent="0.2">
      <c r="A218" s="346">
        <v>214</v>
      </c>
      <c r="B218" s="347"/>
      <c r="C218" s="376" t="s">
        <v>133</v>
      </c>
      <c r="D218" s="103"/>
      <c r="E218" s="87"/>
      <c r="F218" s="64">
        <f t="shared" si="5"/>
        <v>0</v>
      </c>
      <c r="G218" s="395"/>
    </row>
    <row r="219" spans="1:7" ht="12.75" thickBot="1" x14ac:dyDescent="0.25">
      <c r="A219" s="359">
        <v>215</v>
      </c>
      <c r="B219" s="360"/>
      <c r="C219" s="361" t="s">
        <v>134</v>
      </c>
      <c r="D219" s="245">
        <f>SUM(D153:D218)</f>
        <v>6214</v>
      </c>
      <c r="E219" s="136">
        <f>SUM(E153:E218)</f>
        <v>2469</v>
      </c>
      <c r="F219" s="447">
        <f>SUM(D219:E219)</f>
        <v>8683</v>
      </c>
      <c r="G219" s="400">
        <f>SUM(G153:G218)</f>
        <v>80450</v>
      </c>
    </row>
    <row r="220" spans="1:7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142"/>
      <c r="F220" s="257">
        <f>COUNTA(D220:E220)</f>
        <v>1</v>
      </c>
      <c r="G220" s="407"/>
    </row>
    <row r="221" spans="1:7" x14ac:dyDescent="0.2">
      <c r="A221" s="346">
        <v>217</v>
      </c>
      <c r="B221" s="553"/>
      <c r="C221" s="376" t="s">
        <v>137</v>
      </c>
      <c r="D221" s="236"/>
      <c r="E221" s="143" t="s">
        <v>155</v>
      </c>
      <c r="F221" s="258">
        <f>COUNTA(D221:E221)</f>
        <v>1</v>
      </c>
      <c r="G221" s="310"/>
    </row>
    <row r="222" spans="1:7" x14ac:dyDescent="0.2">
      <c r="A222" s="346">
        <v>218</v>
      </c>
      <c r="B222" s="553"/>
      <c r="C222" s="378" t="s">
        <v>138</v>
      </c>
      <c r="D222" s="237" t="s">
        <v>221</v>
      </c>
      <c r="E222" s="309" t="s">
        <v>664</v>
      </c>
      <c r="F222" s="259"/>
      <c r="G222" s="309"/>
    </row>
    <row r="223" spans="1:7" ht="12.75" thickBot="1" x14ac:dyDescent="0.25">
      <c r="A223" s="346">
        <v>219</v>
      </c>
      <c r="B223" s="554"/>
      <c r="C223" s="363" t="s">
        <v>139</v>
      </c>
      <c r="D223" s="238" t="s">
        <v>229</v>
      </c>
      <c r="E223" s="145" t="s">
        <v>201</v>
      </c>
      <c r="F223" s="435"/>
      <c r="G223" s="410"/>
    </row>
    <row r="224" spans="1:7" ht="12.75" thickBot="1" x14ac:dyDescent="0.25">
      <c r="A224" s="402">
        <v>220</v>
      </c>
      <c r="B224" s="403"/>
      <c r="C224" s="411" t="s">
        <v>140</v>
      </c>
      <c r="D224" s="239">
        <v>1</v>
      </c>
      <c r="E224" s="141"/>
      <c r="F224" s="261"/>
      <c r="G224" s="412"/>
    </row>
    <row r="225" spans="1:7" x14ac:dyDescent="0.2">
      <c r="A225" s="346">
        <v>221</v>
      </c>
      <c r="B225" s="552" t="s">
        <v>141</v>
      </c>
      <c r="C225" s="370" t="s">
        <v>142</v>
      </c>
      <c r="D225" s="240">
        <v>4</v>
      </c>
      <c r="E225" s="146">
        <v>2</v>
      </c>
      <c r="F225" s="262">
        <f>SUM(D225:E225)</f>
        <v>6</v>
      </c>
      <c r="G225" s="413"/>
    </row>
    <row r="226" spans="1:7" ht="12.75" thickBot="1" x14ac:dyDescent="0.25">
      <c r="A226" s="346">
        <v>222</v>
      </c>
      <c r="B226" s="554"/>
      <c r="C226" s="363" t="s">
        <v>143</v>
      </c>
      <c r="D226" s="235">
        <v>4</v>
      </c>
      <c r="E226" s="142">
        <v>2</v>
      </c>
      <c r="F226" s="257">
        <f>SUM(D226:E226)</f>
        <v>6</v>
      </c>
      <c r="G226" s="407"/>
    </row>
    <row r="227" spans="1:7" ht="12.75" thickBot="1" x14ac:dyDescent="0.25">
      <c r="A227" s="402">
        <v>223</v>
      </c>
      <c r="B227" s="403"/>
      <c r="C227" s="411" t="s">
        <v>659</v>
      </c>
      <c r="D227" s="239">
        <v>2</v>
      </c>
      <c r="E227" s="141">
        <v>1</v>
      </c>
      <c r="F227" s="261">
        <f>SUM(D227:E227)</f>
        <v>3</v>
      </c>
      <c r="G227" s="412"/>
    </row>
    <row r="228" spans="1:7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63">
        <v>1</v>
      </c>
      <c r="F228" s="451">
        <v>1</v>
      </c>
      <c r="G228" s="417">
        <v>1</v>
      </c>
    </row>
    <row r="229" spans="1:7" x14ac:dyDescent="0.2">
      <c r="A229" s="418">
        <v>225</v>
      </c>
      <c r="B229" s="560"/>
      <c r="C229" s="385" t="s">
        <v>634</v>
      </c>
      <c r="D229" s="242">
        <v>1</v>
      </c>
      <c r="E229" s="306">
        <v>1</v>
      </c>
      <c r="F229" s="419">
        <v>1</v>
      </c>
      <c r="G229" s="420">
        <v>0.94</v>
      </c>
    </row>
    <row r="230" spans="1:7" ht="12.75" thickBot="1" x14ac:dyDescent="0.25">
      <c r="A230" s="359">
        <v>226</v>
      </c>
      <c r="B230" s="561"/>
      <c r="C230" s="388" t="s">
        <v>635</v>
      </c>
      <c r="D230" s="243">
        <v>1</v>
      </c>
      <c r="E230" s="307">
        <v>0</v>
      </c>
      <c r="F230" s="421">
        <v>0.5</v>
      </c>
      <c r="G230" s="438">
        <v>0.64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79998168889431442"/>
  </sheetPr>
  <dimension ref="A2:H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617</v>
      </c>
      <c r="B2" s="486"/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5"/>
      <c r="G4" s="312" t="s">
        <v>167</v>
      </c>
      <c r="H4" s="404" t="s">
        <v>529</v>
      </c>
    </row>
    <row r="5" spans="1:8" x14ac:dyDescent="0.2">
      <c r="A5" s="338">
        <v>1</v>
      </c>
      <c r="B5" s="339"/>
      <c r="C5" s="340" t="s">
        <v>0</v>
      </c>
      <c r="D5" s="341">
        <v>65</v>
      </c>
      <c r="E5" s="342">
        <v>66</v>
      </c>
      <c r="F5" s="343">
        <v>67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1" t="s">
        <v>145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1" t="s">
        <v>146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288</v>
      </c>
      <c r="E8" s="350" t="s">
        <v>288</v>
      </c>
      <c r="F8" s="351" t="s">
        <v>288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376</v>
      </c>
      <c r="E9" s="350" t="s">
        <v>376</v>
      </c>
      <c r="F9" s="351" t="s">
        <v>376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/>
      <c r="E10" s="350"/>
      <c r="F10" s="351" t="s">
        <v>377</v>
      </c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/>
      <c r="E11" s="350"/>
      <c r="F11" s="351" t="s">
        <v>181</v>
      </c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442" t="s">
        <v>378</v>
      </c>
      <c r="E12" s="355" t="s">
        <v>379</v>
      </c>
      <c r="F12" s="356" t="s">
        <v>380</v>
      </c>
      <c r="G12" s="135"/>
      <c r="H12" s="352"/>
    </row>
    <row r="13" spans="1:8" ht="12.75" thickBot="1" x14ac:dyDescent="0.25">
      <c r="A13" s="346">
        <v>9</v>
      </c>
      <c r="B13" s="347"/>
      <c r="C13" s="358" t="s">
        <v>194</v>
      </c>
      <c r="D13" s="234" t="s">
        <v>381</v>
      </c>
      <c r="E13" s="121" t="s">
        <v>382</v>
      </c>
      <c r="F13" s="122" t="s">
        <v>383</v>
      </c>
      <c r="G13" s="135"/>
      <c r="H13" s="352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37"/>
      <c r="F14" s="95"/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77256</v>
      </c>
      <c r="E15" s="21">
        <v>21129</v>
      </c>
      <c r="F15" s="50">
        <v>133159</v>
      </c>
      <c r="G15" s="381">
        <f>SUM(D15:F15)</f>
        <v>231544</v>
      </c>
      <c r="H15" s="382">
        <v>1115259</v>
      </c>
    </row>
    <row r="16" spans="1:8" x14ac:dyDescent="0.2">
      <c r="A16" s="346">
        <v>12</v>
      </c>
      <c r="B16" s="553"/>
      <c r="C16" s="365" t="s">
        <v>164</v>
      </c>
      <c r="D16" s="207">
        <v>81023</v>
      </c>
      <c r="E16" s="22">
        <v>19790</v>
      </c>
      <c r="F16" s="98">
        <v>153793</v>
      </c>
      <c r="G16" s="367">
        <f>SUM(D16:F16)</f>
        <v>254606</v>
      </c>
      <c r="H16" s="444">
        <v>1230233</v>
      </c>
    </row>
    <row r="17" spans="1:8" ht="12.75" thickBot="1" x14ac:dyDescent="0.25">
      <c r="A17" s="359">
        <v>13</v>
      </c>
      <c r="B17" s="554"/>
      <c r="C17" s="361" t="s">
        <v>10</v>
      </c>
      <c r="D17" s="244">
        <v>4.8759966863415105E-2</v>
      </c>
      <c r="E17" s="23">
        <v>-6.3372615836054691E-2</v>
      </c>
      <c r="F17" s="159">
        <v>0.15495760707124573</v>
      </c>
      <c r="G17" s="161">
        <f>(G16/G15)-1</f>
        <v>9.9600939778184738E-2</v>
      </c>
      <c r="H17" s="210">
        <f>(H16/H15)-1</f>
        <v>0.10309174819481393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1881</v>
      </c>
      <c r="E18" s="24">
        <v>504</v>
      </c>
      <c r="F18" s="160">
        <v>771.4</v>
      </c>
      <c r="G18" s="428">
        <f>SUM(D18:F18)</f>
        <v>3156.4</v>
      </c>
      <c r="H18" s="371">
        <v>27621</v>
      </c>
    </row>
    <row r="19" spans="1:8" ht="12.75" thickBot="1" x14ac:dyDescent="0.25">
      <c r="A19" s="359">
        <v>15</v>
      </c>
      <c r="B19" s="557"/>
      <c r="C19" s="361" t="s">
        <v>11</v>
      </c>
      <c r="D19" s="59"/>
      <c r="E19" s="25"/>
      <c r="F19" s="60">
        <v>77.400000000000006</v>
      </c>
      <c r="G19" s="62"/>
      <c r="H19" s="373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211</v>
      </c>
      <c r="E20" s="21">
        <v>52</v>
      </c>
      <c r="F20" s="50">
        <v>236</v>
      </c>
      <c r="G20" s="381">
        <f>SUM(D20:F20)</f>
        <v>499</v>
      </c>
      <c r="H20" s="382">
        <v>5795</v>
      </c>
    </row>
    <row r="21" spans="1:8" x14ac:dyDescent="0.2">
      <c r="A21" s="346">
        <v>17</v>
      </c>
      <c r="B21" s="553"/>
      <c r="C21" s="348" t="s">
        <v>176</v>
      </c>
      <c r="D21" s="232">
        <v>17573</v>
      </c>
      <c r="E21" s="26">
        <v>5586</v>
      </c>
      <c r="F21" s="76">
        <v>2262</v>
      </c>
      <c r="G21" s="276">
        <f>SUM(D21:F21)</f>
        <v>25421</v>
      </c>
      <c r="H21" s="399"/>
    </row>
    <row r="22" spans="1:8" ht="12.75" thickBot="1" x14ac:dyDescent="0.25">
      <c r="A22" s="359">
        <v>18</v>
      </c>
      <c r="B22" s="554"/>
      <c r="C22" s="361" t="s">
        <v>14</v>
      </c>
      <c r="D22" s="244">
        <v>0.21688903150957137</v>
      </c>
      <c r="E22" s="23">
        <v>0.28226376958059624</v>
      </c>
      <c r="F22" s="159">
        <v>1.4708081642207382E-2</v>
      </c>
      <c r="G22" s="161">
        <f>G21/G16</f>
        <v>9.9844465566404556E-2</v>
      </c>
      <c r="H22" s="21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44.104021877199997</v>
      </c>
      <c r="E23" s="27">
        <v>70.948745032600002</v>
      </c>
      <c r="F23" s="46">
        <v>19.3372619087</v>
      </c>
      <c r="G23" s="68">
        <f>(G25/$G$15)*100</f>
        <v>32.310489582973432</v>
      </c>
      <c r="H23" s="69">
        <v>41.357299034900002</v>
      </c>
    </row>
    <row r="24" spans="1:8" x14ac:dyDescent="0.2">
      <c r="A24" s="346">
        <v>20</v>
      </c>
      <c r="B24" s="553"/>
      <c r="C24" s="376" t="s">
        <v>170</v>
      </c>
      <c r="D24" s="111">
        <v>41.720157333300001</v>
      </c>
      <c r="E24" s="28">
        <v>70.603403973100001</v>
      </c>
      <c r="F24" s="48">
        <v>25.580832317500001</v>
      </c>
      <c r="G24" s="49">
        <f>(G26/$G$16)*100</f>
        <v>34.216397099832683</v>
      </c>
      <c r="H24" s="67">
        <v>38.236984376099997</v>
      </c>
    </row>
    <row r="25" spans="1:8" x14ac:dyDescent="0.2">
      <c r="A25" s="346">
        <v>21</v>
      </c>
      <c r="B25" s="553"/>
      <c r="C25" s="363" t="s">
        <v>171</v>
      </c>
      <c r="D25" s="112">
        <v>34073</v>
      </c>
      <c r="E25" s="21">
        <v>14991</v>
      </c>
      <c r="F25" s="50">
        <v>25749</v>
      </c>
      <c r="G25" s="381">
        <f>SUM(D25:F25)</f>
        <v>74813</v>
      </c>
      <c r="H25" s="382">
        <v>461241</v>
      </c>
    </row>
    <row r="26" spans="1:8" x14ac:dyDescent="0.2">
      <c r="A26" s="346">
        <v>22</v>
      </c>
      <c r="B26" s="553"/>
      <c r="C26" s="376" t="s">
        <v>172</v>
      </c>
      <c r="D26" s="103">
        <v>33803</v>
      </c>
      <c r="E26" s="29">
        <v>13972</v>
      </c>
      <c r="F26" s="104">
        <v>39342</v>
      </c>
      <c r="G26" s="54">
        <f>SUM(D26:F26)</f>
        <v>87117</v>
      </c>
      <c r="H26" s="395">
        <v>470404</v>
      </c>
    </row>
    <row r="27" spans="1:8" x14ac:dyDescent="0.2">
      <c r="A27" s="346">
        <v>23</v>
      </c>
      <c r="B27" s="553"/>
      <c r="C27" s="378" t="s">
        <v>173</v>
      </c>
      <c r="D27" s="55">
        <v>2.0848118763999999</v>
      </c>
      <c r="E27" s="30">
        <v>2.4813174103</v>
      </c>
      <c r="F27" s="56">
        <v>2.1207413241999999</v>
      </c>
      <c r="G27" s="58">
        <f>((D27*D25)+(E27*E25)+(F27*F25))/G25</f>
        <v>2.1766296328072698</v>
      </c>
      <c r="H27" s="66">
        <v>2.3575983694999998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1.8566531053999999</v>
      </c>
      <c r="E28" s="25">
        <v>2.3270627967999999</v>
      </c>
      <c r="F28" s="60">
        <v>1.9268748010000001</v>
      </c>
      <c r="G28" s="62">
        <f>((D28*D26)+(E28*E26)+(F28*F26))/G26</f>
        <v>1.9638104473256404</v>
      </c>
      <c r="H28" s="373">
        <v>2.1011875881000002</v>
      </c>
    </row>
    <row r="29" spans="1:8" x14ac:dyDescent="0.2">
      <c r="A29" s="346">
        <v>25</v>
      </c>
      <c r="B29" s="347" t="s">
        <v>16</v>
      </c>
      <c r="C29" s="363" t="s">
        <v>169</v>
      </c>
      <c r="D29" s="113">
        <v>3.8612941637999998</v>
      </c>
      <c r="E29" s="27">
        <v>22.175781156700001</v>
      </c>
      <c r="F29" s="46">
        <v>1.4480134935</v>
      </c>
      <c r="G29" s="68">
        <f>(G31/$G$15)*100</f>
        <v>4.1447845765815572</v>
      </c>
      <c r="H29" s="69">
        <v>8.3101772705000005</v>
      </c>
    </row>
    <row r="30" spans="1:8" x14ac:dyDescent="0.2">
      <c r="A30" s="346">
        <v>26</v>
      </c>
      <c r="B30" s="347"/>
      <c r="C30" s="376" t="s">
        <v>170</v>
      </c>
      <c r="D30" s="111">
        <v>3.7595355295999999</v>
      </c>
      <c r="E30" s="28">
        <v>18.785165960899999</v>
      </c>
      <c r="F30" s="48">
        <v>2.3814047306999999</v>
      </c>
      <c r="G30" s="49">
        <f>(G32/$G$16)*100</f>
        <v>4.0949545572374566</v>
      </c>
      <c r="H30" s="67">
        <v>6.4973870803000002</v>
      </c>
    </row>
    <row r="31" spans="1:8" x14ac:dyDescent="0.2">
      <c r="A31" s="346">
        <v>27</v>
      </c>
      <c r="B31" s="347"/>
      <c r="C31" s="363" t="s">
        <v>171</v>
      </c>
      <c r="D31" s="112">
        <v>2983</v>
      </c>
      <c r="E31" s="21">
        <v>4686</v>
      </c>
      <c r="F31" s="50">
        <v>1928</v>
      </c>
      <c r="G31" s="381">
        <f>SUM(D31:F31)</f>
        <v>9597</v>
      </c>
      <c r="H31" s="382">
        <v>92680</v>
      </c>
    </row>
    <row r="32" spans="1:8" x14ac:dyDescent="0.2">
      <c r="A32" s="346">
        <v>28</v>
      </c>
      <c r="B32" s="347"/>
      <c r="C32" s="376" t="s">
        <v>172</v>
      </c>
      <c r="D32" s="103">
        <v>3046</v>
      </c>
      <c r="E32" s="29">
        <v>3718</v>
      </c>
      <c r="F32" s="104">
        <v>3662</v>
      </c>
      <c r="G32" s="54">
        <f>SUM(D32:F32)</f>
        <v>10426</v>
      </c>
      <c r="H32" s="395">
        <v>79933</v>
      </c>
    </row>
    <row r="33" spans="1:8" x14ac:dyDescent="0.2">
      <c r="A33" s="346">
        <v>29</v>
      </c>
      <c r="B33" s="347"/>
      <c r="C33" s="378" t="s">
        <v>173</v>
      </c>
      <c r="D33" s="55">
        <v>3.5134985703999999</v>
      </c>
      <c r="E33" s="30">
        <v>3.7236212611999999</v>
      </c>
      <c r="F33" s="56">
        <v>3.5246037008000002</v>
      </c>
      <c r="G33" s="58">
        <f>((D33*D31)+(E33*E31)+(F33*F31))/G31</f>
        <v>3.6183277483201834</v>
      </c>
      <c r="H33" s="66">
        <v>3.8761147712000001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3.4753308378000001</v>
      </c>
      <c r="E34" s="25">
        <v>3.4221321388999999</v>
      </c>
      <c r="F34" s="60">
        <v>3.5317027300000001</v>
      </c>
      <c r="G34" s="62">
        <f>((D34*D32)+(E34*E32)+(F34*F32))/G32</f>
        <v>3.4761596414376559</v>
      </c>
      <c r="H34" s="373">
        <v>3.6778207789000001</v>
      </c>
    </row>
    <row r="35" spans="1:8" x14ac:dyDescent="0.2">
      <c r="A35" s="346">
        <v>31</v>
      </c>
      <c r="B35" s="347" t="s">
        <v>17</v>
      </c>
      <c r="C35" s="363" t="s">
        <v>169</v>
      </c>
      <c r="D35" s="113">
        <v>40.242727713400001</v>
      </c>
      <c r="E35" s="27">
        <v>48.772963875800002</v>
      </c>
      <c r="F35" s="46">
        <v>17.889248415200001</v>
      </c>
      <c r="G35" s="68">
        <f>(G37/$G$15)*100</f>
        <v>28.165705006391871</v>
      </c>
      <c r="H35" s="69">
        <v>33.047121764400003</v>
      </c>
    </row>
    <row r="36" spans="1:8" x14ac:dyDescent="0.2">
      <c r="A36" s="346">
        <v>32</v>
      </c>
      <c r="B36" s="347"/>
      <c r="C36" s="376" t="s">
        <v>170</v>
      </c>
      <c r="D36" s="111">
        <v>37.9606218037</v>
      </c>
      <c r="E36" s="28">
        <v>51.818238012199998</v>
      </c>
      <c r="F36" s="48">
        <v>23.199427586799999</v>
      </c>
      <c r="G36" s="49">
        <f>(G38/$G$16)*100</f>
        <v>30.121442542595229</v>
      </c>
      <c r="H36" s="67">
        <v>31.739597295799999</v>
      </c>
    </row>
    <row r="37" spans="1:8" x14ac:dyDescent="0.2">
      <c r="A37" s="346">
        <v>33</v>
      </c>
      <c r="B37" s="347"/>
      <c r="C37" s="363" t="s">
        <v>171</v>
      </c>
      <c r="D37" s="112">
        <v>31090</v>
      </c>
      <c r="E37" s="21">
        <v>10305</v>
      </c>
      <c r="F37" s="50">
        <v>23821</v>
      </c>
      <c r="G37" s="381">
        <f>SUM(D37:F37)</f>
        <v>65216</v>
      </c>
      <c r="H37" s="382">
        <v>368561</v>
      </c>
    </row>
    <row r="38" spans="1:8" x14ac:dyDescent="0.2">
      <c r="A38" s="346">
        <v>34</v>
      </c>
      <c r="B38" s="347"/>
      <c r="C38" s="376" t="s">
        <v>172</v>
      </c>
      <c r="D38" s="103">
        <v>30757</v>
      </c>
      <c r="E38" s="29">
        <v>10255</v>
      </c>
      <c r="F38" s="104">
        <v>35679</v>
      </c>
      <c r="G38" s="54">
        <f>SUM(D38:F38)</f>
        <v>76691</v>
      </c>
      <c r="H38" s="395">
        <v>390471</v>
      </c>
    </row>
    <row r="39" spans="1:8" x14ac:dyDescent="0.2">
      <c r="A39" s="346">
        <v>35</v>
      </c>
      <c r="B39" s="347"/>
      <c r="C39" s="378" t="s">
        <v>173</v>
      </c>
      <c r="D39" s="55">
        <v>1.9474436256000001</v>
      </c>
      <c r="E39" s="30">
        <v>1.9159842054</v>
      </c>
      <c r="F39" s="56">
        <v>2.0055631549999999</v>
      </c>
      <c r="G39" s="58">
        <f>((D39*D37)+(E39*E37)+(F39*F37))/G37</f>
        <v>1.963701537533826</v>
      </c>
      <c r="H39" s="66">
        <v>1.9757233326000001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1.6963109816999999</v>
      </c>
      <c r="E40" s="25">
        <v>1.9299433967999999</v>
      </c>
      <c r="F40" s="60">
        <v>1.7621530575</v>
      </c>
      <c r="G40" s="62">
        <f>((D40*D38)+(E40*E38)+(F40*F38))/G38</f>
        <v>1.7581836895707892</v>
      </c>
      <c r="H40" s="373">
        <v>1.7784254482999999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40.256631528100002</v>
      </c>
      <c r="E41" s="27">
        <v>18.749205939700001</v>
      </c>
      <c r="F41" s="46">
        <v>50.474601610500002</v>
      </c>
      <c r="G41" s="68">
        <f>(G43/$G$15)*100</f>
        <v>44.170438447983969</v>
      </c>
      <c r="H41" s="69">
        <v>33.436807028700002</v>
      </c>
    </row>
    <row r="42" spans="1:8" x14ac:dyDescent="0.2">
      <c r="A42" s="346">
        <v>38</v>
      </c>
      <c r="B42" s="553"/>
      <c r="C42" s="376" t="s">
        <v>170</v>
      </c>
      <c r="D42" s="111">
        <v>39.071236563299998</v>
      </c>
      <c r="E42" s="28">
        <v>18.894797583700001</v>
      </c>
      <c r="F42" s="48">
        <v>41.307689525299999</v>
      </c>
      <c r="G42" s="49">
        <f>(G44/$G$16)*100</f>
        <v>38.853758356048168</v>
      </c>
      <c r="H42" s="67">
        <v>32.033281500400001</v>
      </c>
    </row>
    <row r="43" spans="1:8" x14ac:dyDescent="0.2">
      <c r="A43" s="346">
        <v>39</v>
      </c>
      <c r="B43" s="553"/>
      <c r="C43" s="363" t="s">
        <v>171</v>
      </c>
      <c r="D43" s="112">
        <v>31101</v>
      </c>
      <c r="E43" s="21">
        <v>3962</v>
      </c>
      <c r="F43" s="50">
        <v>67211</v>
      </c>
      <c r="G43" s="381">
        <f>SUM(D43:F43)</f>
        <v>102274</v>
      </c>
      <c r="H43" s="382">
        <v>372907</v>
      </c>
    </row>
    <row r="44" spans="1:8" x14ac:dyDescent="0.2">
      <c r="A44" s="346">
        <v>40</v>
      </c>
      <c r="B44" s="553"/>
      <c r="C44" s="376" t="s">
        <v>172</v>
      </c>
      <c r="D44" s="103">
        <v>31657</v>
      </c>
      <c r="E44" s="29">
        <v>3739</v>
      </c>
      <c r="F44" s="104">
        <v>63528</v>
      </c>
      <c r="G44" s="54">
        <f>SUM(D44:F44)</f>
        <v>98924</v>
      </c>
      <c r="H44" s="395">
        <v>394084</v>
      </c>
    </row>
    <row r="45" spans="1:8" x14ac:dyDescent="0.2">
      <c r="A45" s="346">
        <v>41</v>
      </c>
      <c r="B45" s="553"/>
      <c r="C45" s="378" t="s">
        <v>173</v>
      </c>
      <c r="D45" s="55">
        <v>1.8696448374000001</v>
      </c>
      <c r="E45" s="30">
        <v>1.6920170337</v>
      </c>
      <c r="F45" s="56">
        <v>1.8148497762</v>
      </c>
      <c r="G45" s="58">
        <f>((D45*D43)+(E45*E43)+(F45*F43))/G43</f>
        <v>1.8267542472541898</v>
      </c>
      <c r="H45" s="66">
        <v>1.7994510206000001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1.6319948768000001</v>
      </c>
      <c r="E46" s="25">
        <v>1.7401145336999999</v>
      </c>
      <c r="F46" s="60">
        <v>1.5683023036999999</v>
      </c>
      <c r="G46" s="62">
        <f>((D46*D44)+(E46*E44)+(F46*F44))/G44</f>
        <v>1.5951787109883899</v>
      </c>
      <c r="H46" s="373">
        <v>1.6284242887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3.5837079652999999</v>
      </c>
      <c r="E47" s="192">
        <v>2.4867150353</v>
      </c>
      <c r="F47" s="212">
        <v>3.8627808453000001</v>
      </c>
      <c r="G47" s="429">
        <f>(G49/$G$15)*100</f>
        <v>3.6442317658846699</v>
      </c>
      <c r="H47" s="384">
        <v>4.3168448325000002</v>
      </c>
    </row>
    <row r="48" spans="1:8" x14ac:dyDescent="0.2">
      <c r="A48" s="346">
        <v>44</v>
      </c>
      <c r="B48" s="347"/>
      <c r="C48" s="385" t="s">
        <v>170</v>
      </c>
      <c r="D48" s="225">
        <v>6.3347959761999997</v>
      </c>
      <c r="E48" s="193">
        <v>3.5894126231999999</v>
      </c>
      <c r="F48" s="215">
        <v>6.8410506960999999</v>
      </c>
      <c r="G48" s="430">
        <f>(G50/$G$16)*100</f>
        <v>6.4271855337266199</v>
      </c>
      <c r="H48" s="392">
        <v>7.5533659070999999</v>
      </c>
    </row>
    <row r="49" spans="1:8" x14ac:dyDescent="0.2">
      <c r="A49" s="346">
        <v>45</v>
      </c>
      <c r="B49" s="347"/>
      <c r="C49" s="385" t="s">
        <v>171</v>
      </c>
      <c r="D49" s="226">
        <v>2769</v>
      </c>
      <c r="E49" s="194">
        <v>525</v>
      </c>
      <c r="F49" s="216">
        <v>5144</v>
      </c>
      <c r="G49" s="431">
        <f>SUM(D49:F49)</f>
        <v>8438</v>
      </c>
      <c r="H49" s="394">
        <v>48144</v>
      </c>
    </row>
    <row r="50" spans="1:8" ht="12.75" thickBot="1" x14ac:dyDescent="0.25">
      <c r="A50" s="359">
        <v>46</v>
      </c>
      <c r="B50" s="360"/>
      <c r="C50" s="388" t="s">
        <v>172</v>
      </c>
      <c r="D50" s="227">
        <v>5133</v>
      </c>
      <c r="E50" s="195">
        <v>710</v>
      </c>
      <c r="F50" s="217">
        <v>10521</v>
      </c>
      <c r="G50" s="432">
        <f>SUM(D50:F50)</f>
        <v>16364</v>
      </c>
      <c r="H50" s="389">
        <v>92924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12.055638629400001</v>
      </c>
      <c r="E51" s="192">
        <v>7.8153339925000003</v>
      </c>
      <c r="F51" s="212">
        <v>26.325355635600001</v>
      </c>
      <c r="G51" s="429">
        <f>(G53/$G$15)*100</f>
        <v>19.875272086514876</v>
      </c>
      <c r="H51" s="384">
        <v>20.8890491039</v>
      </c>
    </row>
    <row r="52" spans="1:8" x14ac:dyDescent="0.2">
      <c r="A52" s="346">
        <v>48</v>
      </c>
      <c r="B52" s="553"/>
      <c r="C52" s="385" t="s">
        <v>170</v>
      </c>
      <c r="D52" s="225">
        <v>12.873810127200001</v>
      </c>
      <c r="E52" s="193">
        <v>6.9123858199999999</v>
      </c>
      <c r="F52" s="215">
        <v>26.270427461000001</v>
      </c>
      <c r="G52" s="430">
        <f>(G54/$G$16)*100</f>
        <v>20.502659010392531</v>
      </c>
      <c r="H52" s="392">
        <v>22.1763682164</v>
      </c>
    </row>
    <row r="53" spans="1:8" x14ac:dyDescent="0.2">
      <c r="A53" s="346">
        <v>49</v>
      </c>
      <c r="B53" s="553"/>
      <c r="C53" s="385" t="s">
        <v>171</v>
      </c>
      <c r="D53" s="226">
        <v>9314</v>
      </c>
      <c r="E53" s="194">
        <v>1651</v>
      </c>
      <c r="F53" s="216">
        <v>35055</v>
      </c>
      <c r="G53" s="431">
        <f>SUM(D53:F53)</f>
        <v>46020</v>
      </c>
      <c r="H53" s="394">
        <v>232967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10431</v>
      </c>
      <c r="E54" s="195">
        <v>1368</v>
      </c>
      <c r="F54" s="217">
        <v>40402</v>
      </c>
      <c r="G54" s="432">
        <f>SUM(D54:F54)</f>
        <v>52201</v>
      </c>
      <c r="H54" s="389">
        <v>272821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25.264751949499999</v>
      </c>
      <c r="E55" s="27">
        <v>21.174485304699999</v>
      </c>
      <c r="F55" s="46">
        <v>19.073297279999998</v>
      </c>
      <c r="G55" s="68">
        <f>(G57/$G$15)*100</f>
        <v>21.331150882769581</v>
      </c>
      <c r="H55" s="69">
        <v>20.234313269899999</v>
      </c>
    </row>
    <row r="56" spans="1:8" x14ac:dyDescent="0.2">
      <c r="A56" s="346">
        <v>52</v>
      </c>
      <c r="B56" s="553"/>
      <c r="C56" s="376" t="s">
        <v>170</v>
      </c>
      <c r="D56" s="111">
        <v>19.355517884899999</v>
      </c>
      <c r="E56" s="28">
        <v>19.606288341100001</v>
      </c>
      <c r="F56" s="48">
        <v>15.687578249</v>
      </c>
      <c r="G56" s="49">
        <f>(G58/$G$16)*100</f>
        <v>17.159061451811819</v>
      </c>
      <c r="H56" s="67">
        <v>15.917066116699999</v>
      </c>
    </row>
    <row r="57" spans="1:8" x14ac:dyDescent="0.2">
      <c r="A57" s="346">
        <v>53</v>
      </c>
      <c r="B57" s="553"/>
      <c r="C57" s="363" t="s">
        <v>171</v>
      </c>
      <c r="D57" s="112">
        <v>19519</v>
      </c>
      <c r="E57" s="21">
        <v>4474</v>
      </c>
      <c r="F57" s="50">
        <v>25398</v>
      </c>
      <c r="G57" s="381">
        <f>SUM(D57:F57)</f>
        <v>49391</v>
      </c>
      <c r="H57" s="382">
        <v>225665</v>
      </c>
    </row>
    <row r="58" spans="1:8" x14ac:dyDescent="0.2">
      <c r="A58" s="346">
        <v>54</v>
      </c>
      <c r="B58" s="553"/>
      <c r="C58" s="376" t="s">
        <v>172</v>
      </c>
      <c r="D58" s="103">
        <v>15682</v>
      </c>
      <c r="E58" s="29">
        <v>3880</v>
      </c>
      <c r="F58" s="104">
        <v>24126</v>
      </c>
      <c r="G58" s="54">
        <f>SUM(D58:F58)</f>
        <v>43688</v>
      </c>
      <c r="H58" s="395">
        <v>195817</v>
      </c>
    </row>
    <row r="59" spans="1:8" x14ac:dyDescent="0.2">
      <c r="A59" s="346">
        <v>55</v>
      </c>
      <c r="B59" s="553"/>
      <c r="C59" s="378" t="s">
        <v>173</v>
      </c>
      <c r="D59" s="55">
        <v>2.5537938668</v>
      </c>
      <c r="E59" s="30">
        <v>3.0653135445999999</v>
      </c>
      <c r="F59" s="56">
        <v>2.3428507341999998</v>
      </c>
      <c r="G59" s="58">
        <f>((D59*D57)+(E59*E57)+(F59*F57))/G57</f>
        <v>2.4916571487076835</v>
      </c>
      <c r="H59" s="66">
        <v>2.6829957876999999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2.2968312933999999</v>
      </c>
      <c r="E60" s="25">
        <v>3.0322676783000002</v>
      </c>
      <c r="F60" s="60">
        <v>2.1741147894999999</v>
      </c>
      <c r="G60" s="62">
        <f>((D60*D58)+(E60*E58)+(F60*F58))/G58</f>
        <v>2.2943783269176845</v>
      </c>
      <c r="H60" s="373">
        <v>2.5152708196</v>
      </c>
    </row>
    <row r="61" spans="1:8" x14ac:dyDescent="0.2">
      <c r="A61" s="346">
        <v>57</v>
      </c>
      <c r="B61" s="552" t="s">
        <v>22</v>
      </c>
      <c r="C61" s="363" t="s">
        <v>169</v>
      </c>
      <c r="D61" s="113">
        <v>30.035590122999999</v>
      </c>
      <c r="E61" s="27">
        <v>15.4701833797</v>
      </c>
      <c r="F61" s="46">
        <v>27.8811479654</v>
      </c>
      <c r="G61" s="68">
        <f>(G63/$G$15)*100</f>
        <v>27.467349618215113</v>
      </c>
      <c r="H61" s="69">
        <v>22.838999711900001</v>
      </c>
    </row>
    <row r="62" spans="1:8" x14ac:dyDescent="0.2">
      <c r="A62" s="346">
        <v>58</v>
      </c>
      <c r="B62" s="553"/>
      <c r="C62" s="376" t="s">
        <v>170</v>
      </c>
      <c r="D62" s="111">
        <v>16.3110784102</v>
      </c>
      <c r="E62" s="28">
        <v>13.9810374653</v>
      </c>
      <c r="F62" s="48">
        <v>18.455270359699998</v>
      </c>
      <c r="G62" s="49">
        <f>(G64/$G$16)*100</f>
        <v>17.425355254785828</v>
      </c>
      <c r="H62" s="67">
        <v>15.9210491021</v>
      </c>
    </row>
    <row r="63" spans="1:8" x14ac:dyDescent="0.2">
      <c r="A63" s="346">
        <v>59</v>
      </c>
      <c r="B63" s="553"/>
      <c r="C63" s="363" t="s">
        <v>171</v>
      </c>
      <c r="D63" s="112">
        <v>23204</v>
      </c>
      <c r="E63" s="21">
        <v>3269</v>
      </c>
      <c r="F63" s="50">
        <v>37126</v>
      </c>
      <c r="G63" s="381">
        <f>SUM(D63:F63)</f>
        <v>63599</v>
      </c>
      <c r="H63" s="382">
        <v>254714</v>
      </c>
    </row>
    <row r="64" spans="1:8" x14ac:dyDescent="0.2">
      <c r="A64" s="346">
        <v>60</v>
      </c>
      <c r="B64" s="553"/>
      <c r="C64" s="376" t="s">
        <v>172</v>
      </c>
      <c r="D64" s="103">
        <v>13216</v>
      </c>
      <c r="E64" s="29">
        <v>2767</v>
      </c>
      <c r="F64" s="104">
        <v>28383</v>
      </c>
      <c r="G64" s="54">
        <f>SUM(D64:F64)</f>
        <v>44366</v>
      </c>
      <c r="H64" s="395">
        <v>195866</v>
      </c>
    </row>
    <row r="65" spans="1:8" x14ac:dyDescent="0.2">
      <c r="A65" s="346">
        <v>61</v>
      </c>
      <c r="B65" s="553"/>
      <c r="C65" s="378" t="s">
        <v>173</v>
      </c>
      <c r="D65" s="55">
        <v>2.6234898092000001</v>
      </c>
      <c r="E65" s="30">
        <v>3.0567803715999999</v>
      </c>
      <c r="F65" s="56">
        <v>2.5139034218999998</v>
      </c>
      <c r="G65" s="58">
        <f>((D65*D63)+(E65*E63)+(F65*F63))/G63</f>
        <v>2.5817898238792534</v>
      </c>
      <c r="H65" s="66">
        <v>2.7383795110000002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2.5411844789</v>
      </c>
      <c r="E66" s="25">
        <v>2.9621291143000001</v>
      </c>
      <c r="F66" s="60">
        <v>2.4337887749</v>
      </c>
      <c r="G66" s="62">
        <f>((D66*D64)+(E66*E64)+(F66*F64))/G64</f>
        <v>2.4987317344452329</v>
      </c>
      <c r="H66" s="373">
        <v>2.6275889201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73.773870226300005</v>
      </c>
      <c r="E67" s="27">
        <v>83.547442988100002</v>
      </c>
      <c r="F67" s="46">
        <v>55.370452767800003</v>
      </c>
      <c r="G67" s="68">
        <f>(G69/$G$15)*100</f>
        <v>64.082420619838999</v>
      </c>
      <c r="H67" s="69">
        <v>61.735704392099997</v>
      </c>
    </row>
    <row r="68" spans="1:8" x14ac:dyDescent="0.2">
      <c r="A68" s="346">
        <v>64</v>
      </c>
      <c r="B68" s="553"/>
      <c r="C68" s="376" t="s">
        <v>170</v>
      </c>
      <c r="D68" s="111">
        <v>68.094453998800006</v>
      </c>
      <c r="E68" s="28">
        <v>79.577777970699998</v>
      </c>
      <c r="F68" s="48">
        <v>51.759886401800003</v>
      </c>
      <c r="G68" s="49">
        <f>(G70/$G$16)*100</f>
        <v>59.119973606277931</v>
      </c>
      <c r="H68" s="67">
        <v>56.675442781999998</v>
      </c>
    </row>
    <row r="69" spans="1:8" x14ac:dyDescent="0.2">
      <c r="A69" s="346">
        <v>65</v>
      </c>
      <c r="B69" s="553"/>
      <c r="C69" s="363" t="s">
        <v>171</v>
      </c>
      <c r="D69" s="112">
        <v>56995</v>
      </c>
      <c r="E69" s="21">
        <v>17653</v>
      </c>
      <c r="F69" s="50">
        <v>73731</v>
      </c>
      <c r="G69" s="381">
        <f>SUM(D69:F69)</f>
        <v>148379</v>
      </c>
      <c r="H69" s="382">
        <v>688513</v>
      </c>
    </row>
    <row r="70" spans="1:8" x14ac:dyDescent="0.2">
      <c r="A70" s="346">
        <v>66</v>
      </c>
      <c r="B70" s="553"/>
      <c r="C70" s="376" t="s">
        <v>172</v>
      </c>
      <c r="D70" s="103">
        <v>55172</v>
      </c>
      <c r="E70" s="29">
        <v>15748</v>
      </c>
      <c r="F70" s="104">
        <v>79603</v>
      </c>
      <c r="G70" s="54">
        <f>SUM(D70:F70)</f>
        <v>150523</v>
      </c>
      <c r="H70" s="395">
        <v>697240</v>
      </c>
    </row>
    <row r="71" spans="1:8" x14ac:dyDescent="0.2">
      <c r="A71" s="346">
        <v>67</v>
      </c>
      <c r="B71" s="553"/>
      <c r="C71" s="378" t="s">
        <v>173</v>
      </c>
      <c r="D71" s="55">
        <v>2.0867974436000001</v>
      </c>
      <c r="E71" s="30">
        <v>2.3894148892999998</v>
      </c>
      <c r="F71" s="56">
        <v>2.0631496904</v>
      </c>
      <c r="G71" s="58">
        <f>((D71*D69)+(E71*E69)+(F71*F69))/G69</f>
        <v>2.1110497520651661</v>
      </c>
      <c r="H71" s="66">
        <v>2.2544685302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1.8302572915999999</v>
      </c>
      <c r="E72" s="25">
        <v>2.2719401600000002</v>
      </c>
      <c r="F72" s="60">
        <v>1.8494192959</v>
      </c>
      <c r="G72" s="62">
        <f>((D72*D70)+(E72*E70)+(F72*F70))/G70</f>
        <v>1.8866006732749341</v>
      </c>
      <c r="H72" s="373">
        <v>2.0214364800000002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12.8779081077</v>
      </c>
      <c r="E73" s="27">
        <v>23.348257122700002</v>
      </c>
      <c r="F73" s="46">
        <v>10.4310773437</v>
      </c>
      <c r="G73" s="68">
        <f>(G75/$G$15)*100</f>
        <v>12.426147945962754</v>
      </c>
      <c r="H73" s="69">
        <v>12.7842052733</v>
      </c>
    </row>
    <row r="74" spans="1:8" x14ac:dyDescent="0.2">
      <c r="A74" s="346">
        <v>70</v>
      </c>
      <c r="B74" s="553"/>
      <c r="C74" s="376" t="s">
        <v>170</v>
      </c>
      <c r="D74" s="111">
        <v>5.2641880092999997</v>
      </c>
      <c r="E74" s="28">
        <v>9.2257506778000007</v>
      </c>
      <c r="F74" s="48">
        <v>6.7306778226999997</v>
      </c>
      <c r="G74" s="49">
        <f>(G76/$G$16)*100</f>
        <v>6.4578211039802671</v>
      </c>
      <c r="H74" s="67">
        <v>7.5767761065999997</v>
      </c>
    </row>
    <row r="75" spans="1:8" x14ac:dyDescent="0.2">
      <c r="A75" s="346">
        <v>71</v>
      </c>
      <c r="B75" s="553"/>
      <c r="C75" s="363" t="s">
        <v>171</v>
      </c>
      <c r="D75" s="112">
        <v>9949</v>
      </c>
      <c r="E75" s="21">
        <v>4933</v>
      </c>
      <c r="F75" s="50">
        <v>13890</v>
      </c>
      <c r="G75" s="381">
        <f>SUM(D75:F75)</f>
        <v>28772</v>
      </c>
      <c r="H75" s="382">
        <v>142577</v>
      </c>
    </row>
    <row r="76" spans="1:8" x14ac:dyDescent="0.2">
      <c r="A76" s="346">
        <v>72</v>
      </c>
      <c r="B76" s="553"/>
      <c r="C76" s="376" t="s">
        <v>172</v>
      </c>
      <c r="D76" s="103">
        <v>4265</v>
      </c>
      <c r="E76" s="29">
        <v>1826</v>
      </c>
      <c r="F76" s="104">
        <v>10351</v>
      </c>
      <c r="G76" s="54">
        <f>SUM(D76:F76)</f>
        <v>16442</v>
      </c>
      <c r="H76" s="395">
        <v>93212</v>
      </c>
    </row>
    <row r="77" spans="1:8" x14ac:dyDescent="0.2">
      <c r="A77" s="346">
        <v>73</v>
      </c>
      <c r="B77" s="553"/>
      <c r="C77" s="378" t="s">
        <v>173</v>
      </c>
      <c r="D77" s="55">
        <v>3.0215716522</v>
      </c>
      <c r="E77" s="30">
        <v>3.5642240032000001</v>
      </c>
      <c r="F77" s="56">
        <v>2.9670152111000001</v>
      </c>
      <c r="G77" s="58">
        <f>((D77*D75)+(E77*E75)+(F77*F75))/G75</f>
        <v>3.0882724404873625</v>
      </c>
      <c r="H77" s="66">
        <v>3.5585482812000002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3.0069249993999998</v>
      </c>
      <c r="E78" s="25">
        <v>3.5577333863999998</v>
      </c>
      <c r="F78" s="60">
        <v>2.6884835619</v>
      </c>
      <c r="G78" s="62">
        <f>((D78*D76)+(E78*E76)+(F78*F76))/G76</f>
        <v>2.8676225298159772</v>
      </c>
      <c r="H78" s="373">
        <v>3.4455388265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12.5693368659</v>
      </c>
      <c r="E79" s="27">
        <v>20.518716602400001</v>
      </c>
      <c r="F79" s="46">
        <v>8.9497599309999991</v>
      </c>
      <c r="G79" s="68">
        <f>(G81/$G$15)*100</f>
        <v>11.212987596309988</v>
      </c>
      <c r="H79" s="69">
        <v>16.444251950200002</v>
      </c>
    </row>
    <row r="80" spans="1:8" x14ac:dyDescent="0.2">
      <c r="A80" s="346">
        <v>76</v>
      </c>
      <c r="B80" s="553"/>
      <c r="C80" s="376" t="s">
        <v>170</v>
      </c>
      <c r="D80" s="111">
        <v>14.9083782243</v>
      </c>
      <c r="E80" s="28">
        <v>45.694196578800003</v>
      </c>
      <c r="F80" s="48">
        <v>5.3186516068999996</v>
      </c>
      <c r="G80" s="49">
        <f>(G82/$G$16)*100</f>
        <v>11.508762558619985</v>
      </c>
      <c r="H80" s="67">
        <v>16.868511899800001</v>
      </c>
    </row>
    <row r="81" spans="1:8" x14ac:dyDescent="0.2">
      <c r="A81" s="346">
        <v>77</v>
      </c>
      <c r="B81" s="553"/>
      <c r="C81" s="363" t="s">
        <v>171</v>
      </c>
      <c r="D81" s="112">
        <v>9711</v>
      </c>
      <c r="E81" s="21">
        <v>4335</v>
      </c>
      <c r="F81" s="50">
        <v>11917</v>
      </c>
      <c r="G81" s="381">
        <f>SUM(D81:F81)</f>
        <v>25963</v>
      </c>
      <c r="H81" s="382">
        <v>183396</v>
      </c>
    </row>
    <row r="82" spans="1:8" x14ac:dyDescent="0.2">
      <c r="A82" s="346">
        <v>78</v>
      </c>
      <c r="B82" s="553"/>
      <c r="C82" s="376" t="s">
        <v>172</v>
      </c>
      <c r="D82" s="103">
        <v>12079</v>
      </c>
      <c r="E82" s="29">
        <v>9043</v>
      </c>
      <c r="F82" s="104">
        <v>8180</v>
      </c>
      <c r="G82" s="54">
        <f>SUM(D82:F82)</f>
        <v>29302</v>
      </c>
      <c r="H82" s="395">
        <v>207522</v>
      </c>
    </row>
    <row r="83" spans="1:8" x14ac:dyDescent="0.2">
      <c r="A83" s="346">
        <v>79</v>
      </c>
      <c r="B83" s="553"/>
      <c r="C83" s="378" t="s">
        <v>173</v>
      </c>
      <c r="D83" s="55">
        <v>2.9362236030000002</v>
      </c>
      <c r="E83" s="30">
        <v>3.7197224358000001</v>
      </c>
      <c r="F83" s="56">
        <v>2.6432171731</v>
      </c>
      <c r="G83" s="58">
        <f>((D83*D81)+(E83*E81)+(F83*F81))/G81</f>
        <v>2.9325533728674924</v>
      </c>
      <c r="H83" s="66">
        <v>3.2667819522000001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2.6771839941</v>
      </c>
      <c r="E84" s="25">
        <v>2.7632057622000001</v>
      </c>
      <c r="F84" s="60">
        <v>2.9669518927</v>
      </c>
      <c r="G84" s="62">
        <f>((D84*D82)+(E84*E82)+(F84*F82))/G82</f>
        <v>2.784623631649529</v>
      </c>
      <c r="H84" s="373">
        <v>2.9456080652000001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12.711296687899999</v>
      </c>
      <c r="E85" s="27">
        <v>43.728896868600003</v>
      </c>
      <c r="F85" s="46">
        <v>10.906406477999999</v>
      </c>
      <c r="G85" s="68">
        <f>(G87/$G$15)*100</f>
        <v>14.503506892858375</v>
      </c>
      <c r="H85" s="69">
        <v>23.633523675199999</v>
      </c>
    </row>
    <row r="86" spans="1:8" x14ac:dyDescent="0.2">
      <c r="A86" s="346">
        <v>82</v>
      </c>
      <c r="B86" s="553"/>
      <c r="C86" s="376" t="s">
        <v>170</v>
      </c>
      <c r="D86" s="111">
        <v>17.290831134499999</v>
      </c>
      <c r="E86" s="28">
        <v>29.097728206900001</v>
      </c>
      <c r="F86" s="48">
        <v>16.1206901752</v>
      </c>
      <c r="G86" s="49">
        <f>(G88/$G$16)*100</f>
        <v>17.501551416698742</v>
      </c>
      <c r="H86" s="67">
        <v>19.547760464900001</v>
      </c>
    </row>
    <row r="87" spans="1:8" x14ac:dyDescent="0.2">
      <c r="A87" s="346">
        <v>83</v>
      </c>
      <c r="B87" s="553"/>
      <c r="C87" s="363" t="s">
        <v>171</v>
      </c>
      <c r="D87" s="112">
        <v>9820</v>
      </c>
      <c r="E87" s="21">
        <v>9239</v>
      </c>
      <c r="F87" s="50">
        <v>14523</v>
      </c>
      <c r="G87" s="381">
        <f>SUM(D87:F87)</f>
        <v>33582</v>
      </c>
      <c r="H87" s="382">
        <v>263575</v>
      </c>
    </row>
    <row r="88" spans="1:8" x14ac:dyDescent="0.2">
      <c r="A88" s="346">
        <v>84</v>
      </c>
      <c r="B88" s="553"/>
      <c r="C88" s="376" t="s">
        <v>172</v>
      </c>
      <c r="D88" s="103">
        <v>14010</v>
      </c>
      <c r="E88" s="29">
        <v>5758</v>
      </c>
      <c r="F88" s="104">
        <v>24792</v>
      </c>
      <c r="G88" s="54">
        <f>SUM(D88:F88)</f>
        <v>44560</v>
      </c>
      <c r="H88" s="395">
        <v>240483</v>
      </c>
    </row>
    <row r="89" spans="1:8" x14ac:dyDescent="0.2">
      <c r="A89" s="346">
        <v>85</v>
      </c>
      <c r="B89" s="553"/>
      <c r="C89" s="378" t="s">
        <v>173</v>
      </c>
      <c r="D89" s="55">
        <v>2.9311453222999999</v>
      </c>
      <c r="E89" s="30">
        <v>3.0576951289999998</v>
      </c>
      <c r="F89" s="56">
        <v>2.8180409739000001</v>
      </c>
      <c r="G89" s="58">
        <f>((D89*D87)+(E89*E87)+(F89*F87))/G87</f>
        <v>2.9170478656949168</v>
      </c>
      <c r="H89" s="66">
        <v>3.0260746717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2.5731325466000001</v>
      </c>
      <c r="E90" s="25">
        <v>2.9708060149</v>
      </c>
      <c r="F90" s="60">
        <v>2.2297500433000002</v>
      </c>
      <c r="G90" s="62">
        <f>((D90*D88)+(E90*E88)+(F90*F88))/G88</f>
        <v>2.4334706257889094</v>
      </c>
      <c r="H90" s="373">
        <v>2.5643629653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84.360653405299999</v>
      </c>
      <c r="E91" s="27">
        <v>89.697950972300006</v>
      </c>
      <c r="F91" s="46">
        <v>69.811863519200003</v>
      </c>
      <c r="G91" s="68">
        <f>(G93/$G$15)*100</f>
        <v>76.480928030957401</v>
      </c>
      <c r="H91" s="69">
        <v>74.794106063599997</v>
      </c>
    </row>
    <row r="92" spans="1:8" x14ac:dyDescent="0.2">
      <c r="A92" s="346">
        <v>88</v>
      </c>
      <c r="B92" s="553"/>
      <c r="C92" s="376" t="s">
        <v>170</v>
      </c>
      <c r="D92" s="111">
        <v>80.791393896599999</v>
      </c>
      <c r="E92" s="28">
        <v>89.498201556799998</v>
      </c>
      <c r="F92" s="48">
        <v>66.888521842800003</v>
      </c>
      <c r="G92" s="49">
        <f>(G94/$G$16)*100</f>
        <v>73.070548219602045</v>
      </c>
      <c r="H92" s="67">
        <v>70.270265876500005</v>
      </c>
    </row>
    <row r="93" spans="1:8" x14ac:dyDescent="0.2">
      <c r="A93" s="346">
        <v>89</v>
      </c>
      <c r="B93" s="553"/>
      <c r="C93" s="363" t="s">
        <v>171</v>
      </c>
      <c r="D93" s="112">
        <v>65174</v>
      </c>
      <c r="E93" s="21">
        <v>18952</v>
      </c>
      <c r="F93" s="50">
        <v>92961</v>
      </c>
      <c r="G93" s="381">
        <f>SUM(D93:F93)</f>
        <v>177087</v>
      </c>
      <c r="H93" s="382">
        <v>834148</v>
      </c>
    </row>
    <row r="94" spans="1:8" x14ac:dyDescent="0.2">
      <c r="A94" s="346">
        <v>90</v>
      </c>
      <c r="B94" s="553"/>
      <c r="C94" s="376" t="s">
        <v>172</v>
      </c>
      <c r="D94" s="103">
        <v>65460</v>
      </c>
      <c r="E94" s="29">
        <v>17712</v>
      </c>
      <c r="F94" s="104">
        <v>102870</v>
      </c>
      <c r="G94" s="54">
        <f>SUM(D94:F94)</f>
        <v>186042</v>
      </c>
      <c r="H94" s="395">
        <v>864488</v>
      </c>
    </row>
    <row r="95" spans="1:8" x14ac:dyDescent="0.2">
      <c r="A95" s="346">
        <v>91</v>
      </c>
      <c r="B95" s="553"/>
      <c r="C95" s="378" t="s">
        <v>173</v>
      </c>
      <c r="D95" s="55">
        <v>1.9823548919</v>
      </c>
      <c r="E95" s="30">
        <v>2.3165298651000001</v>
      </c>
      <c r="F95" s="56">
        <v>1.8995645593999999</v>
      </c>
      <c r="G95" s="58">
        <f>((D95*D93)+(E95*E93)+(F95*F93))/G93</f>
        <v>1.9746581778134431</v>
      </c>
      <c r="H95" s="66">
        <v>2.1080671536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1.7480135054999999</v>
      </c>
      <c r="E96" s="25">
        <v>2.2032038164999999</v>
      </c>
      <c r="F96" s="60">
        <v>1.7054159888</v>
      </c>
      <c r="G96" s="62">
        <f>((D96*D94)+(E96*E94)+(F96*F94))/G94</f>
        <v>1.7677957280384751</v>
      </c>
      <c r="H96" s="373">
        <v>1.8856710562000001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21.404664325799999</v>
      </c>
      <c r="E97" s="27">
        <v>32.5310571698</v>
      </c>
      <c r="F97" s="46">
        <v>17.124926534299998</v>
      </c>
      <c r="G97" s="68">
        <f>(G99/$G$15)*100</f>
        <v>19.958193691047921</v>
      </c>
      <c r="H97" s="69">
        <v>21.926117593400001</v>
      </c>
    </row>
    <row r="98" spans="1:8" x14ac:dyDescent="0.2">
      <c r="A98" s="346">
        <v>94</v>
      </c>
      <c r="B98" s="553"/>
      <c r="C98" s="376" t="s">
        <v>170</v>
      </c>
      <c r="D98" s="111">
        <v>14.141619803899999</v>
      </c>
      <c r="E98" s="28">
        <v>31.204908233200001</v>
      </c>
      <c r="F98" s="48">
        <v>10.5231310533</v>
      </c>
      <c r="G98" s="49">
        <f>(G100/$G$16)*100</f>
        <v>13.282090759840695</v>
      </c>
      <c r="H98" s="67">
        <v>15.4595918009</v>
      </c>
    </row>
    <row r="99" spans="1:8" x14ac:dyDescent="0.2">
      <c r="A99" s="346">
        <v>95</v>
      </c>
      <c r="B99" s="553"/>
      <c r="C99" s="363" t="s">
        <v>171</v>
      </c>
      <c r="D99" s="112">
        <v>16536</v>
      </c>
      <c r="E99" s="21">
        <v>6873</v>
      </c>
      <c r="F99" s="50">
        <v>22803</v>
      </c>
      <c r="G99" s="381">
        <f>SUM(D99:F99)</f>
        <v>46212</v>
      </c>
      <c r="H99" s="382">
        <v>244533</v>
      </c>
    </row>
    <row r="100" spans="1:8" x14ac:dyDescent="0.2">
      <c r="A100" s="346">
        <v>96</v>
      </c>
      <c r="B100" s="553"/>
      <c r="C100" s="376" t="s">
        <v>172</v>
      </c>
      <c r="D100" s="103">
        <v>11458</v>
      </c>
      <c r="E100" s="29">
        <v>6175</v>
      </c>
      <c r="F100" s="104">
        <v>16184</v>
      </c>
      <c r="G100" s="54">
        <f>SUM(D100:F100)</f>
        <v>33817</v>
      </c>
      <c r="H100" s="395">
        <v>190189</v>
      </c>
    </row>
    <row r="101" spans="1:8" x14ac:dyDescent="0.2">
      <c r="A101" s="346">
        <v>97</v>
      </c>
      <c r="B101" s="553"/>
      <c r="C101" s="378" t="s">
        <v>173</v>
      </c>
      <c r="D101" s="55">
        <v>3.3613173872000002</v>
      </c>
      <c r="E101" s="30">
        <v>3.6477071378999999</v>
      </c>
      <c r="F101" s="56">
        <v>3.2904539900000001</v>
      </c>
      <c r="G101" s="58">
        <f>((D101*D99)+(E101*E99)+(F101*F99))/G99</f>
        <v>3.368944382573702</v>
      </c>
      <c r="H101" s="66">
        <v>3.5781303535000002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3.3268894908000002</v>
      </c>
      <c r="E102" s="25">
        <v>3.3799397971</v>
      </c>
      <c r="F102" s="60">
        <v>3.3274991574000001</v>
      </c>
      <c r="G102" s="62">
        <f>((D102*D100)+(E102*E100)+(F102*F100))/G100</f>
        <v>3.3368682732365524</v>
      </c>
      <c r="H102" s="373">
        <v>3.4854117257000001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47.687729842499998</v>
      </c>
      <c r="E103" s="27">
        <v>73.435460067799994</v>
      </c>
      <c r="F103" s="46">
        <v>23.2000427539</v>
      </c>
      <c r="G103" s="68">
        <f>(G105/$G$15)*100</f>
        <v>35.954721348858101</v>
      </c>
      <c r="H103" s="69">
        <v>45.674143867399998</v>
      </c>
    </row>
    <row r="104" spans="1:8" x14ac:dyDescent="0.2">
      <c r="A104" s="346">
        <v>100</v>
      </c>
      <c r="B104" s="553"/>
      <c r="C104" s="376" t="s">
        <v>170</v>
      </c>
      <c r="D104" s="111">
        <v>48.0549533095</v>
      </c>
      <c r="E104" s="28">
        <v>74.192816596300005</v>
      </c>
      <c r="F104" s="48">
        <v>32.421883013600002</v>
      </c>
      <c r="G104" s="49">
        <f>(G106/$G$16)*100</f>
        <v>40.643975397280499</v>
      </c>
      <c r="H104" s="67">
        <v>45.790350283199999</v>
      </c>
    </row>
    <row r="105" spans="1:8" x14ac:dyDescent="0.2">
      <c r="A105" s="346">
        <v>101</v>
      </c>
      <c r="B105" s="553"/>
      <c r="C105" s="363" t="s">
        <v>171</v>
      </c>
      <c r="D105" s="112">
        <v>36842</v>
      </c>
      <c r="E105" s="21">
        <v>15516</v>
      </c>
      <c r="F105" s="50">
        <v>30893</v>
      </c>
      <c r="G105" s="381">
        <f>SUM(D105:F105)</f>
        <v>83251</v>
      </c>
      <c r="H105" s="382">
        <v>509385</v>
      </c>
    </row>
    <row r="106" spans="1:8" x14ac:dyDescent="0.2">
      <c r="A106" s="346">
        <v>102</v>
      </c>
      <c r="B106" s="553"/>
      <c r="C106" s="376" t="s">
        <v>172</v>
      </c>
      <c r="D106" s="103">
        <v>38936</v>
      </c>
      <c r="E106" s="29">
        <v>14683</v>
      </c>
      <c r="F106" s="104">
        <v>49863</v>
      </c>
      <c r="G106" s="54">
        <f>SUM(D106:F106)</f>
        <v>103482</v>
      </c>
      <c r="H106" s="395">
        <v>563328</v>
      </c>
    </row>
    <row r="107" spans="1:8" x14ac:dyDescent="0.2">
      <c r="A107" s="346">
        <v>103</v>
      </c>
      <c r="B107" s="553"/>
      <c r="C107" s="378" t="s">
        <v>173</v>
      </c>
      <c r="D107" s="55">
        <v>1.9281681703</v>
      </c>
      <c r="E107" s="30">
        <v>2.3973453206999999</v>
      </c>
      <c r="F107" s="56">
        <v>1.7672774909</v>
      </c>
      <c r="G107" s="58">
        <f>((D107*D105)+(E107*E105)+(F107*F105))/G105</f>
        <v>1.9559078599962463</v>
      </c>
      <c r="H107" s="66">
        <v>2.1347760357999999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1.6119046092</v>
      </c>
      <c r="E108" s="25">
        <v>2.214500197</v>
      </c>
      <c r="F108" s="60">
        <v>1.5203564615</v>
      </c>
      <c r="G108" s="62">
        <f>((D108*D106)+(E108*E106)+(F108*F106))/G106</f>
        <v>1.6532938916539757</v>
      </c>
      <c r="H108" s="373">
        <v>1.7546015758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14.3578323474</v>
      </c>
      <c r="E109" s="27">
        <v>42.8785406979</v>
      </c>
      <c r="F109" s="46">
        <v>4.4326006050000002</v>
      </c>
      <c r="G109" s="68">
        <f>(G111/$G$15)*100</f>
        <v>11.252288981791796</v>
      </c>
      <c r="H109" s="69">
        <v>17.774256915900001</v>
      </c>
    </row>
    <row r="110" spans="1:8" x14ac:dyDescent="0.2">
      <c r="A110" s="346">
        <v>106</v>
      </c>
      <c r="B110" s="553"/>
      <c r="C110" s="376" t="s">
        <v>170</v>
      </c>
      <c r="D110" s="111">
        <v>14.9903962301</v>
      </c>
      <c r="E110" s="28">
        <v>41.822075819200002</v>
      </c>
      <c r="F110" s="48">
        <v>7.3819404852000003</v>
      </c>
      <c r="G110" s="49">
        <f>(G112/$G$16)*100</f>
        <v>12.48046000487027</v>
      </c>
      <c r="H110" s="67">
        <v>16.859733074899999</v>
      </c>
    </row>
    <row r="111" spans="1:8" x14ac:dyDescent="0.2">
      <c r="A111" s="346">
        <v>107</v>
      </c>
      <c r="B111" s="553"/>
      <c r="C111" s="363" t="s">
        <v>171</v>
      </c>
      <c r="D111" s="112">
        <v>11092</v>
      </c>
      <c r="E111" s="21">
        <v>9060</v>
      </c>
      <c r="F111" s="50">
        <v>5902</v>
      </c>
      <c r="G111" s="381">
        <f>SUM(D111:F111)</f>
        <v>26054</v>
      </c>
      <c r="H111" s="382">
        <v>198229</v>
      </c>
    </row>
    <row r="112" spans="1:8" x14ac:dyDescent="0.2">
      <c r="A112" s="346">
        <v>108</v>
      </c>
      <c r="B112" s="553"/>
      <c r="C112" s="376" t="s">
        <v>172</v>
      </c>
      <c r="D112" s="103">
        <v>12146</v>
      </c>
      <c r="E112" s="29">
        <v>8277</v>
      </c>
      <c r="F112" s="104">
        <v>11353</v>
      </c>
      <c r="G112" s="54">
        <f>SUM(D112:F112)</f>
        <v>31776</v>
      </c>
      <c r="H112" s="395">
        <v>207414</v>
      </c>
    </row>
    <row r="113" spans="1:8" x14ac:dyDescent="0.2">
      <c r="A113" s="346">
        <v>109</v>
      </c>
      <c r="B113" s="553"/>
      <c r="C113" s="378" t="s">
        <v>173</v>
      </c>
      <c r="D113" s="55">
        <v>2.0592355429000002</v>
      </c>
      <c r="E113" s="30">
        <v>2.7422342550000001</v>
      </c>
      <c r="F113" s="56">
        <v>1.9741290735999999</v>
      </c>
      <c r="G113" s="58">
        <f>((D113*D111)+(E113*E111)+(F113*F111))/G111</f>
        <v>2.2774619169622321</v>
      </c>
      <c r="H113" s="66">
        <v>2.6160958261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1.8663996203</v>
      </c>
      <c r="E114" s="25">
        <v>2.4511022684000001</v>
      </c>
      <c r="F114" s="60">
        <v>1.9902558609000001</v>
      </c>
      <c r="G114" s="62">
        <f>((D114*D112)+(E114*E112)+(F114*F112))/G112</f>
        <v>2.0629543697289878</v>
      </c>
      <c r="H114" s="373">
        <v>2.2387443705000001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6.8085711</v>
      </c>
      <c r="E115" s="32">
        <v>7.1005542000000004</v>
      </c>
      <c r="F115" s="115">
        <v>8.6000899000000004</v>
      </c>
      <c r="G115" s="396">
        <f>((D115*D15)+(E115*E15)+(F115*F15))/G15</f>
        <v>7.865502667257628</v>
      </c>
      <c r="H115" s="397">
        <v>8.1</v>
      </c>
    </row>
    <row r="116" spans="1:8" x14ac:dyDescent="0.2">
      <c r="A116" s="346">
        <v>112</v>
      </c>
      <c r="B116" s="553"/>
      <c r="C116" s="363" t="s">
        <v>33</v>
      </c>
      <c r="D116" s="113">
        <v>12.418736000000001</v>
      </c>
      <c r="E116" s="27">
        <v>12.673147</v>
      </c>
      <c r="F116" s="46">
        <v>11.983734</v>
      </c>
      <c r="G116" s="68">
        <f>((D116*D15)+(E116*E15)+(F116*F15))/G15</f>
        <v>12.191785695526551</v>
      </c>
      <c r="H116" s="69">
        <v>13.2</v>
      </c>
    </row>
    <row r="117" spans="1:8" x14ac:dyDescent="0.2">
      <c r="A117" s="346">
        <v>113</v>
      </c>
      <c r="B117" s="553"/>
      <c r="C117" s="378" t="s">
        <v>34</v>
      </c>
      <c r="D117" s="55">
        <v>10230.897999999999</v>
      </c>
      <c r="E117" s="30">
        <v>8791.2358999999997</v>
      </c>
      <c r="F117" s="56">
        <v>14472.069</v>
      </c>
      <c r="G117" s="58">
        <f>((D117*D15)+(E117*E15)+(F117*F15))/G15</f>
        <v>12538.586684129581</v>
      </c>
      <c r="H117" s="66">
        <v>17014</v>
      </c>
    </row>
    <row r="118" spans="1:8" x14ac:dyDescent="0.2">
      <c r="A118" s="346">
        <v>114</v>
      </c>
      <c r="B118" s="553"/>
      <c r="C118" s="376" t="s">
        <v>35</v>
      </c>
      <c r="D118" s="111">
        <v>11095.887007681411</v>
      </c>
      <c r="E118" s="28">
        <v>9534.5061796405753</v>
      </c>
      <c r="F118" s="48">
        <v>15695.635162364917</v>
      </c>
      <c r="G118" s="49">
        <f>((D118*D16)+(E118*E16)+(F118*F16))/G16</f>
        <v>13752.970271101411</v>
      </c>
      <c r="H118" s="67">
        <v>18452.478125448179</v>
      </c>
    </row>
    <row r="119" spans="1:8" x14ac:dyDescent="0.2">
      <c r="A119" s="346">
        <v>115</v>
      </c>
      <c r="B119" s="553"/>
      <c r="C119" s="363" t="s">
        <v>36</v>
      </c>
      <c r="D119" s="113">
        <v>10.429816000000001</v>
      </c>
      <c r="E119" s="27">
        <v>13.868387999999999</v>
      </c>
      <c r="F119" s="46">
        <v>11.534492</v>
      </c>
      <c r="G119" s="68">
        <f>((D119*D15)+(E119*E15)+(F119*F15))/G15</f>
        <v>11.378884597208305</v>
      </c>
      <c r="H119" s="69">
        <v>8.5830000000000002</v>
      </c>
    </row>
    <row r="120" spans="1:8" x14ac:dyDescent="0.2">
      <c r="A120" s="346">
        <v>116</v>
      </c>
      <c r="B120" s="553"/>
      <c r="C120" s="348" t="s">
        <v>37</v>
      </c>
      <c r="D120" s="229">
        <v>0.61228826000000003</v>
      </c>
      <c r="E120" s="33">
        <v>0.63165161999999997</v>
      </c>
      <c r="F120" s="116">
        <v>0.67598464000000003</v>
      </c>
      <c r="G120" s="70">
        <f>((D120*D15)+(E120*E15)+(F120*F15))/G15</f>
        <v>0.65068646810670971</v>
      </c>
      <c r="H120" s="71">
        <v>0.63800000000000001</v>
      </c>
    </row>
    <row r="121" spans="1:8" x14ac:dyDescent="0.2">
      <c r="A121" s="346">
        <v>117</v>
      </c>
      <c r="B121" s="553"/>
      <c r="C121" s="348" t="s">
        <v>38</v>
      </c>
      <c r="D121" s="229">
        <v>0.66283464999999997</v>
      </c>
      <c r="E121" s="33">
        <v>0.64111390000000001</v>
      </c>
      <c r="F121" s="116">
        <v>0.71250546999999997</v>
      </c>
      <c r="G121" s="70">
        <f>((D121*D15)+(E121*E15)+(F121*F15))/G15</f>
        <v>0.68941784366353698</v>
      </c>
      <c r="H121" s="71">
        <v>0.77600000000000002</v>
      </c>
    </row>
    <row r="122" spans="1:8" x14ac:dyDescent="0.2">
      <c r="A122" s="346">
        <v>118</v>
      </c>
      <c r="B122" s="553"/>
      <c r="C122" s="376" t="s">
        <v>39</v>
      </c>
      <c r="D122" s="230">
        <v>0.89571582999999999</v>
      </c>
      <c r="E122" s="34">
        <v>0.85317768999999999</v>
      </c>
      <c r="F122" s="117">
        <v>0.88205001999999999</v>
      </c>
      <c r="G122" s="72">
        <f>((D122*D15)+(E122*E15)+(F122*F15))/G15</f>
        <v>0.88397502067714995</v>
      </c>
      <c r="H122" s="73">
        <v>0.82899999999999996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0.71369139999999998</v>
      </c>
      <c r="E123" s="35">
        <v>0.70169879999999996</v>
      </c>
      <c r="F123" s="118">
        <v>0.75174879999999999</v>
      </c>
      <c r="G123" s="74">
        <f>((D123*D15)+(E123*E15)+(F123*F15))/G15</f>
        <v>0.73448353316345927</v>
      </c>
      <c r="H123" s="75">
        <v>0.74299999999999999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69</v>
      </c>
      <c r="E124" s="21">
        <v>3</v>
      </c>
      <c r="F124" s="50">
        <v>82</v>
      </c>
      <c r="G124" s="364">
        <f t="shared" ref="G124:G139" si="0">SUM(D124:F124)</f>
        <v>154</v>
      </c>
      <c r="H124" s="382">
        <v>298</v>
      </c>
    </row>
    <row r="125" spans="1:8" x14ac:dyDescent="0.2">
      <c r="A125" s="346">
        <v>121</v>
      </c>
      <c r="B125" s="553"/>
      <c r="C125" s="348" t="s">
        <v>43</v>
      </c>
      <c r="D125" s="232">
        <v>2</v>
      </c>
      <c r="E125" s="26"/>
      <c r="F125" s="76"/>
      <c r="G125" s="267">
        <f t="shared" si="0"/>
        <v>2</v>
      </c>
      <c r="H125" s="399">
        <v>61</v>
      </c>
    </row>
    <row r="126" spans="1:8" x14ac:dyDescent="0.2">
      <c r="A126" s="346">
        <v>122</v>
      </c>
      <c r="B126" s="553"/>
      <c r="C126" s="348" t="s">
        <v>44</v>
      </c>
      <c r="D126" s="232">
        <v>152</v>
      </c>
      <c r="E126" s="26"/>
      <c r="F126" s="76">
        <v>43</v>
      </c>
      <c r="G126" s="267">
        <f t="shared" si="0"/>
        <v>195</v>
      </c>
      <c r="H126" s="399">
        <v>212</v>
      </c>
    </row>
    <row r="127" spans="1:8" x14ac:dyDescent="0.2">
      <c r="A127" s="346">
        <v>123</v>
      </c>
      <c r="B127" s="553"/>
      <c r="C127" s="348" t="s">
        <v>45</v>
      </c>
      <c r="D127" s="232"/>
      <c r="E127" s="26"/>
      <c r="F127" s="76">
        <v>5</v>
      </c>
      <c r="G127" s="267">
        <f t="shared" si="0"/>
        <v>5</v>
      </c>
      <c r="H127" s="399">
        <v>9</v>
      </c>
    </row>
    <row r="128" spans="1:8" x14ac:dyDescent="0.2">
      <c r="A128" s="346">
        <v>124</v>
      </c>
      <c r="B128" s="553"/>
      <c r="C128" s="348" t="s">
        <v>46</v>
      </c>
      <c r="D128" s="232">
        <v>3</v>
      </c>
      <c r="E128" s="26">
        <v>1</v>
      </c>
      <c r="F128" s="76"/>
      <c r="G128" s="267">
        <f t="shared" si="0"/>
        <v>4</v>
      </c>
      <c r="H128" s="399">
        <v>8</v>
      </c>
    </row>
    <row r="129" spans="1:8" ht="24" x14ac:dyDescent="0.2">
      <c r="A129" s="346">
        <v>125</v>
      </c>
      <c r="B129" s="553"/>
      <c r="C129" s="376" t="s">
        <v>47</v>
      </c>
      <c r="D129" s="103"/>
      <c r="E129" s="29"/>
      <c r="F129" s="104">
        <v>73</v>
      </c>
      <c r="G129" s="366">
        <f t="shared" si="0"/>
        <v>73</v>
      </c>
      <c r="H129" s="395">
        <v>73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226</v>
      </c>
      <c r="E130" s="487">
        <f t="shared" ref="E130:F130" si="1">SUM(E124:E129)</f>
        <v>4</v>
      </c>
      <c r="F130" s="479">
        <f t="shared" si="1"/>
        <v>203</v>
      </c>
      <c r="G130" s="277">
        <f t="shared" si="0"/>
        <v>433</v>
      </c>
      <c r="H130" s="400">
        <v>661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1840</v>
      </c>
      <c r="E131" s="21">
        <v>29</v>
      </c>
      <c r="F131" s="50">
        <v>13661</v>
      </c>
      <c r="G131" s="364">
        <f t="shared" si="0"/>
        <v>15530</v>
      </c>
      <c r="H131" s="382">
        <v>19488</v>
      </c>
    </row>
    <row r="132" spans="1:8" x14ac:dyDescent="0.2">
      <c r="A132" s="346">
        <v>128</v>
      </c>
      <c r="B132" s="553"/>
      <c r="C132" s="348" t="s">
        <v>51</v>
      </c>
      <c r="D132" s="232">
        <v>26</v>
      </c>
      <c r="E132" s="26"/>
      <c r="F132" s="76"/>
      <c r="G132" s="267">
        <f t="shared" si="0"/>
        <v>26</v>
      </c>
      <c r="H132" s="399">
        <v>1123</v>
      </c>
    </row>
    <row r="133" spans="1:8" x14ac:dyDescent="0.2">
      <c r="A133" s="346">
        <v>129</v>
      </c>
      <c r="B133" s="553"/>
      <c r="C133" s="348" t="s">
        <v>52</v>
      </c>
      <c r="D133" s="232">
        <v>2349</v>
      </c>
      <c r="E133" s="26"/>
      <c r="F133" s="76">
        <v>725</v>
      </c>
      <c r="G133" s="267">
        <f t="shared" si="0"/>
        <v>3074</v>
      </c>
      <c r="H133" s="399">
        <v>3348</v>
      </c>
    </row>
    <row r="134" spans="1:8" x14ac:dyDescent="0.2">
      <c r="A134" s="346">
        <v>130</v>
      </c>
      <c r="B134" s="553"/>
      <c r="C134" s="348" t="s">
        <v>53</v>
      </c>
      <c r="D134" s="232"/>
      <c r="E134" s="26"/>
      <c r="F134" s="76">
        <v>496</v>
      </c>
      <c r="G134" s="267">
        <f t="shared" si="0"/>
        <v>496</v>
      </c>
      <c r="H134" s="399">
        <v>726</v>
      </c>
    </row>
    <row r="135" spans="1:8" x14ac:dyDescent="0.2">
      <c r="A135" s="346">
        <v>131</v>
      </c>
      <c r="B135" s="553"/>
      <c r="C135" s="348" t="s">
        <v>54</v>
      </c>
      <c r="D135" s="232">
        <v>22</v>
      </c>
      <c r="E135" s="26">
        <v>5</v>
      </c>
      <c r="F135" s="76"/>
      <c r="G135" s="267">
        <f t="shared" si="0"/>
        <v>27</v>
      </c>
      <c r="H135" s="399">
        <v>82</v>
      </c>
    </row>
    <row r="136" spans="1:8" ht="24" x14ac:dyDescent="0.2">
      <c r="A136" s="346">
        <v>132</v>
      </c>
      <c r="B136" s="553"/>
      <c r="C136" s="376" t="s">
        <v>55</v>
      </c>
      <c r="D136" s="103"/>
      <c r="E136" s="29"/>
      <c r="F136" s="104">
        <v>4883</v>
      </c>
      <c r="G136" s="366">
        <f t="shared" si="0"/>
        <v>4883</v>
      </c>
      <c r="H136" s="395">
        <v>4883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4237</v>
      </c>
      <c r="E137" s="119">
        <f t="shared" ref="E137:F137" si="2">SUM(E131:E136)</f>
        <v>34</v>
      </c>
      <c r="F137" s="308">
        <f t="shared" si="2"/>
        <v>19765</v>
      </c>
      <c r="G137" s="277">
        <f t="shared" si="0"/>
        <v>24036</v>
      </c>
      <c r="H137" s="400">
        <v>29650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>
        <v>3</v>
      </c>
      <c r="E138" s="21"/>
      <c r="F138" s="50">
        <v>34</v>
      </c>
      <c r="G138" s="364">
        <f t="shared" si="0"/>
        <v>37</v>
      </c>
      <c r="H138" s="382">
        <v>43</v>
      </c>
    </row>
    <row r="139" spans="1:8" x14ac:dyDescent="0.2">
      <c r="A139" s="346">
        <v>135</v>
      </c>
      <c r="B139" s="553"/>
      <c r="C139" s="348" t="s">
        <v>59</v>
      </c>
      <c r="D139" s="232">
        <v>9</v>
      </c>
      <c r="E139" s="26"/>
      <c r="F139" s="76">
        <v>9</v>
      </c>
      <c r="G139" s="267">
        <f t="shared" si="0"/>
        <v>18</v>
      </c>
      <c r="H139" s="399">
        <v>31</v>
      </c>
    </row>
    <row r="140" spans="1:8" x14ac:dyDescent="0.2">
      <c r="A140" s="346">
        <v>136</v>
      </c>
      <c r="B140" s="553"/>
      <c r="C140" s="348" t="s">
        <v>60</v>
      </c>
      <c r="D140" s="232">
        <v>34</v>
      </c>
      <c r="E140" s="26"/>
      <c r="F140" s="76">
        <v>31</v>
      </c>
      <c r="G140" s="267">
        <f t="shared" ref="G140:G143" si="3">SUM(D140:F140)</f>
        <v>65</v>
      </c>
      <c r="H140" s="399">
        <v>103</v>
      </c>
    </row>
    <row r="141" spans="1:8" x14ac:dyDescent="0.2">
      <c r="A141" s="346">
        <v>137</v>
      </c>
      <c r="B141" s="553"/>
      <c r="C141" s="348" t="s">
        <v>61</v>
      </c>
      <c r="D141" s="232">
        <v>54</v>
      </c>
      <c r="E141" s="26"/>
      <c r="F141" s="76">
        <v>22</v>
      </c>
      <c r="G141" s="267">
        <f t="shared" si="3"/>
        <v>76</v>
      </c>
      <c r="H141" s="399">
        <v>114</v>
      </c>
    </row>
    <row r="142" spans="1:8" x14ac:dyDescent="0.2">
      <c r="A142" s="346">
        <v>138</v>
      </c>
      <c r="B142" s="553"/>
      <c r="C142" s="348" t="s">
        <v>62</v>
      </c>
      <c r="D142" s="232">
        <v>61</v>
      </c>
      <c r="E142" s="26">
        <v>2</v>
      </c>
      <c r="F142" s="76">
        <v>13</v>
      </c>
      <c r="G142" s="267">
        <f t="shared" si="3"/>
        <v>76</v>
      </c>
      <c r="H142" s="399">
        <v>101</v>
      </c>
    </row>
    <row r="143" spans="1:8" x14ac:dyDescent="0.2">
      <c r="A143" s="346">
        <v>139</v>
      </c>
      <c r="B143" s="553"/>
      <c r="C143" s="376" t="s">
        <v>63</v>
      </c>
      <c r="D143" s="103">
        <v>65</v>
      </c>
      <c r="E143" s="29">
        <v>2</v>
      </c>
      <c r="F143" s="104">
        <v>94</v>
      </c>
      <c r="G143" s="446">
        <f t="shared" si="3"/>
        <v>161</v>
      </c>
      <c r="H143" s="395">
        <v>269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226</v>
      </c>
      <c r="E144" s="119">
        <f t="shared" ref="E144:F144" si="4">SUM(E138:E143)</f>
        <v>4</v>
      </c>
      <c r="F144" s="119">
        <f t="shared" si="4"/>
        <v>203</v>
      </c>
      <c r="G144" s="447">
        <f>SUM(D144:F144)</f>
        <v>433</v>
      </c>
      <c r="H144" s="400">
        <v>661</v>
      </c>
    </row>
    <row r="145" spans="1:8" x14ac:dyDescent="0.2">
      <c r="A145" s="346">
        <v>141</v>
      </c>
      <c r="B145" s="552" t="s">
        <v>65</v>
      </c>
      <c r="C145" s="363" t="s">
        <v>58</v>
      </c>
      <c r="D145" s="112">
        <v>64</v>
      </c>
      <c r="E145" s="21"/>
      <c r="F145" s="50">
        <v>11981</v>
      </c>
      <c r="G145" s="364">
        <f>SUM(D145:F145)</f>
        <v>12045</v>
      </c>
      <c r="H145" s="382">
        <v>12469</v>
      </c>
    </row>
    <row r="146" spans="1:8" x14ac:dyDescent="0.2">
      <c r="A146" s="346">
        <v>142</v>
      </c>
      <c r="B146" s="553"/>
      <c r="C146" s="348" t="s">
        <v>59</v>
      </c>
      <c r="D146" s="232">
        <v>441</v>
      </c>
      <c r="E146" s="26"/>
      <c r="F146" s="76">
        <v>875</v>
      </c>
      <c r="G146" s="267">
        <f>SUM(D146:F146)</f>
        <v>1316</v>
      </c>
      <c r="H146" s="399">
        <v>1990</v>
      </c>
    </row>
    <row r="147" spans="1:8" x14ac:dyDescent="0.2">
      <c r="A147" s="346">
        <v>143</v>
      </c>
      <c r="B147" s="553"/>
      <c r="C147" s="348" t="s">
        <v>60</v>
      </c>
      <c r="D147" s="232">
        <v>1009</v>
      </c>
      <c r="E147" s="26"/>
      <c r="F147" s="76">
        <v>823</v>
      </c>
      <c r="G147" s="267">
        <f t="shared" ref="G147:G149" si="5">SUM(D147:F147)</f>
        <v>1832</v>
      </c>
      <c r="H147" s="399">
        <v>3017</v>
      </c>
    </row>
    <row r="148" spans="1:8" x14ac:dyDescent="0.2">
      <c r="A148" s="346">
        <v>144</v>
      </c>
      <c r="B148" s="553"/>
      <c r="C148" s="348" t="s">
        <v>61</v>
      </c>
      <c r="D148" s="232">
        <v>1123</v>
      </c>
      <c r="E148" s="26"/>
      <c r="F148" s="76">
        <v>277</v>
      </c>
      <c r="G148" s="267">
        <f t="shared" si="5"/>
        <v>1400</v>
      </c>
      <c r="H148" s="399">
        <v>2158</v>
      </c>
    </row>
    <row r="149" spans="1:8" x14ac:dyDescent="0.2">
      <c r="A149" s="346">
        <v>145</v>
      </c>
      <c r="B149" s="553"/>
      <c r="C149" s="348" t="s">
        <v>62</v>
      </c>
      <c r="D149" s="232">
        <v>841</v>
      </c>
      <c r="E149" s="26">
        <v>10</v>
      </c>
      <c r="F149" s="76">
        <v>185</v>
      </c>
      <c r="G149" s="267">
        <f t="shared" si="5"/>
        <v>1036</v>
      </c>
      <c r="H149" s="399">
        <v>1659</v>
      </c>
    </row>
    <row r="150" spans="1:8" x14ac:dyDescent="0.2">
      <c r="A150" s="346">
        <v>146</v>
      </c>
      <c r="B150" s="553"/>
      <c r="C150" s="376" t="s">
        <v>63</v>
      </c>
      <c r="D150" s="103">
        <v>759</v>
      </c>
      <c r="E150" s="29">
        <v>24</v>
      </c>
      <c r="F150" s="104">
        <v>5624</v>
      </c>
      <c r="G150" s="366">
        <f>SUM(D150:F150)</f>
        <v>6407</v>
      </c>
      <c r="H150" s="395">
        <v>8357</v>
      </c>
    </row>
    <row r="151" spans="1:8" ht="12.75" thickBot="1" x14ac:dyDescent="0.25">
      <c r="A151" s="359">
        <v>147</v>
      </c>
      <c r="B151" s="554"/>
      <c r="C151" s="398" t="s">
        <v>66</v>
      </c>
      <c r="D151" s="233">
        <f>SUM(D145:D150)</f>
        <v>4237</v>
      </c>
      <c r="E151" s="119">
        <f t="shared" ref="E151:F151" si="6">SUM(E145:E150)</f>
        <v>34</v>
      </c>
      <c r="F151" s="308">
        <f t="shared" si="6"/>
        <v>19765</v>
      </c>
      <c r="G151" s="277">
        <f>SUM(D151:F151)</f>
        <v>24036</v>
      </c>
      <c r="H151" s="400">
        <v>29650</v>
      </c>
    </row>
    <row r="152" spans="1:8" ht="12.75" thickBot="1" x14ac:dyDescent="0.25">
      <c r="A152" s="402">
        <v>148</v>
      </c>
      <c r="B152" s="403"/>
      <c r="C152" s="358" t="s">
        <v>67</v>
      </c>
      <c r="D152" s="234">
        <v>196</v>
      </c>
      <c r="E152" s="121">
        <v>29</v>
      </c>
      <c r="F152" s="122">
        <v>496</v>
      </c>
      <c r="G152" s="312">
        <f>SUM(D152:F152)</f>
        <v>721</v>
      </c>
      <c r="H152" s="404"/>
    </row>
    <row r="153" spans="1:8" x14ac:dyDescent="0.2">
      <c r="A153" s="346">
        <v>149</v>
      </c>
      <c r="B153" s="347" t="s">
        <v>166</v>
      </c>
      <c r="C153" s="363" t="s">
        <v>68</v>
      </c>
      <c r="D153" s="112">
        <v>733</v>
      </c>
      <c r="E153" s="21">
        <v>12</v>
      </c>
      <c r="F153" s="50">
        <v>2115</v>
      </c>
      <c r="G153" s="381">
        <f>SUM(D153:F153)</f>
        <v>2860</v>
      </c>
      <c r="H153" s="382">
        <v>4653</v>
      </c>
    </row>
    <row r="154" spans="1:8" x14ac:dyDescent="0.2">
      <c r="A154" s="346">
        <v>150</v>
      </c>
      <c r="B154" s="347"/>
      <c r="C154" s="348" t="s">
        <v>69</v>
      </c>
      <c r="D154" s="232"/>
      <c r="E154" s="26"/>
      <c r="F154" s="76">
        <v>125</v>
      </c>
      <c r="G154" s="276">
        <f>SUM(D154:F154)</f>
        <v>125</v>
      </c>
      <c r="H154" s="399">
        <v>148</v>
      </c>
    </row>
    <row r="155" spans="1:8" x14ac:dyDescent="0.2">
      <c r="A155" s="346">
        <v>151</v>
      </c>
      <c r="B155" s="347"/>
      <c r="C155" s="348" t="s">
        <v>70</v>
      </c>
      <c r="D155" s="232">
        <v>48</v>
      </c>
      <c r="E155" s="26">
        <v>8</v>
      </c>
      <c r="F155" s="76">
        <v>60</v>
      </c>
      <c r="G155" s="276">
        <f t="shared" ref="G155:G218" si="7">SUM(D155:F155)</f>
        <v>116</v>
      </c>
      <c r="H155" s="399">
        <v>365</v>
      </c>
    </row>
    <row r="156" spans="1:8" x14ac:dyDescent="0.2">
      <c r="A156" s="346">
        <v>152</v>
      </c>
      <c r="B156" s="347"/>
      <c r="C156" s="348" t="s">
        <v>71</v>
      </c>
      <c r="D156" s="232"/>
      <c r="E156" s="26"/>
      <c r="F156" s="76">
        <v>383</v>
      </c>
      <c r="G156" s="276">
        <f t="shared" si="7"/>
        <v>383</v>
      </c>
      <c r="H156" s="399">
        <v>741</v>
      </c>
    </row>
    <row r="157" spans="1:8" x14ac:dyDescent="0.2">
      <c r="A157" s="346">
        <v>153</v>
      </c>
      <c r="B157" s="347"/>
      <c r="C157" s="348" t="s">
        <v>72</v>
      </c>
      <c r="D157" s="232"/>
      <c r="E157" s="26"/>
      <c r="F157" s="76">
        <v>56</v>
      </c>
      <c r="G157" s="276">
        <f t="shared" si="7"/>
        <v>56</v>
      </c>
      <c r="H157" s="399">
        <v>60</v>
      </c>
    </row>
    <row r="158" spans="1:8" x14ac:dyDescent="0.2">
      <c r="A158" s="346">
        <v>154</v>
      </c>
      <c r="B158" s="347"/>
      <c r="C158" s="348" t="s">
        <v>73</v>
      </c>
      <c r="D158" s="232">
        <v>6</v>
      </c>
      <c r="E158" s="26"/>
      <c r="F158" s="76"/>
      <c r="G158" s="276">
        <f t="shared" si="7"/>
        <v>6</v>
      </c>
      <c r="H158" s="399">
        <v>138</v>
      </c>
    </row>
    <row r="159" spans="1:8" x14ac:dyDescent="0.2">
      <c r="A159" s="346">
        <v>155</v>
      </c>
      <c r="B159" s="347"/>
      <c r="C159" s="348" t="s">
        <v>74</v>
      </c>
      <c r="D159" s="232"/>
      <c r="E159" s="26"/>
      <c r="F159" s="76">
        <v>537</v>
      </c>
      <c r="G159" s="276">
        <f t="shared" si="7"/>
        <v>537</v>
      </c>
      <c r="H159" s="399">
        <v>548</v>
      </c>
    </row>
    <row r="160" spans="1:8" x14ac:dyDescent="0.2">
      <c r="A160" s="346">
        <v>156</v>
      </c>
      <c r="B160" s="347"/>
      <c r="C160" s="348" t="s">
        <v>75</v>
      </c>
      <c r="D160" s="232">
        <v>6</v>
      </c>
      <c r="E160" s="26"/>
      <c r="F160" s="76">
        <v>36</v>
      </c>
      <c r="G160" s="276">
        <f t="shared" si="7"/>
        <v>42</v>
      </c>
      <c r="H160" s="399">
        <v>67</v>
      </c>
    </row>
    <row r="161" spans="1:8" x14ac:dyDescent="0.2">
      <c r="A161" s="346">
        <v>157</v>
      </c>
      <c r="B161" s="347"/>
      <c r="C161" s="348" t="s">
        <v>76</v>
      </c>
      <c r="D161" s="232">
        <v>189</v>
      </c>
      <c r="E161" s="26"/>
      <c r="F161" s="76">
        <v>274</v>
      </c>
      <c r="G161" s="276">
        <f t="shared" si="7"/>
        <v>463</v>
      </c>
      <c r="H161" s="399">
        <v>982</v>
      </c>
    </row>
    <row r="162" spans="1:8" x14ac:dyDescent="0.2">
      <c r="A162" s="346">
        <v>158</v>
      </c>
      <c r="B162" s="347"/>
      <c r="C162" s="348" t="s">
        <v>77</v>
      </c>
      <c r="D162" s="232"/>
      <c r="E162" s="26"/>
      <c r="F162" s="76">
        <v>60</v>
      </c>
      <c r="G162" s="276">
        <f t="shared" si="7"/>
        <v>60</v>
      </c>
      <c r="H162" s="399">
        <v>60</v>
      </c>
    </row>
    <row r="163" spans="1:8" x14ac:dyDescent="0.2">
      <c r="A163" s="346">
        <v>159</v>
      </c>
      <c r="B163" s="347"/>
      <c r="C163" s="348" t="s">
        <v>78</v>
      </c>
      <c r="D163" s="232"/>
      <c r="E163" s="26"/>
      <c r="F163" s="76"/>
      <c r="G163" s="276">
        <f t="shared" si="7"/>
        <v>0</v>
      </c>
      <c r="H163" s="399"/>
    </row>
    <row r="164" spans="1:8" x14ac:dyDescent="0.2">
      <c r="A164" s="346">
        <v>160</v>
      </c>
      <c r="B164" s="347"/>
      <c r="C164" s="348" t="s">
        <v>79</v>
      </c>
      <c r="D164" s="232"/>
      <c r="E164" s="26"/>
      <c r="F164" s="76"/>
      <c r="G164" s="276">
        <f t="shared" si="7"/>
        <v>0</v>
      </c>
      <c r="H164" s="399">
        <v>96</v>
      </c>
    </row>
    <row r="165" spans="1:8" x14ac:dyDescent="0.2">
      <c r="A165" s="346">
        <v>161</v>
      </c>
      <c r="B165" s="347"/>
      <c r="C165" s="348" t="s">
        <v>80</v>
      </c>
      <c r="D165" s="232"/>
      <c r="E165" s="26">
        <v>8</v>
      </c>
      <c r="F165" s="76">
        <v>10</v>
      </c>
      <c r="G165" s="276">
        <f t="shared" si="7"/>
        <v>18</v>
      </c>
      <c r="H165" s="399">
        <v>107</v>
      </c>
    </row>
    <row r="166" spans="1:8" x14ac:dyDescent="0.2">
      <c r="A166" s="346">
        <v>162</v>
      </c>
      <c r="B166" s="347"/>
      <c r="C166" s="348" t="s">
        <v>81</v>
      </c>
      <c r="D166" s="232"/>
      <c r="E166" s="26"/>
      <c r="F166" s="76">
        <v>63</v>
      </c>
      <c r="G166" s="276">
        <f t="shared" si="7"/>
        <v>63</v>
      </c>
      <c r="H166" s="399">
        <v>119</v>
      </c>
    </row>
    <row r="167" spans="1:8" x14ac:dyDescent="0.2">
      <c r="A167" s="346">
        <v>163</v>
      </c>
      <c r="B167" s="347"/>
      <c r="C167" s="348" t="s">
        <v>82</v>
      </c>
      <c r="D167" s="232">
        <v>30</v>
      </c>
      <c r="E167" s="26"/>
      <c r="F167" s="76"/>
      <c r="G167" s="276">
        <f t="shared" si="7"/>
        <v>30</v>
      </c>
      <c r="H167" s="399">
        <v>47</v>
      </c>
    </row>
    <row r="168" spans="1:8" x14ac:dyDescent="0.2">
      <c r="A168" s="346">
        <v>164</v>
      </c>
      <c r="B168" s="347"/>
      <c r="C168" s="348" t="s">
        <v>83</v>
      </c>
      <c r="D168" s="232"/>
      <c r="E168" s="26"/>
      <c r="F168" s="76">
        <v>56</v>
      </c>
      <c r="G168" s="276">
        <f t="shared" si="7"/>
        <v>56</v>
      </c>
      <c r="H168" s="399">
        <v>152</v>
      </c>
    </row>
    <row r="169" spans="1:8" x14ac:dyDescent="0.2">
      <c r="A169" s="346">
        <v>165</v>
      </c>
      <c r="B169" s="347"/>
      <c r="C169" s="348" t="s">
        <v>84</v>
      </c>
      <c r="D169" s="232">
        <v>24</v>
      </c>
      <c r="E169" s="26"/>
      <c r="F169" s="76"/>
      <c r="G169" s="276">
        <f t="shared" si="7"/>
        <v>24</v>
      </c>
      <c r="H169" s="399">
        <v>37</v>
      </c>
    </row>
    <row r="170" spans="1:8" x14ac:dyDescent="0.2">
      <c r="A170" s="346">
        <v>166</v>
      </c>
      <c r="B170" s="347"/>
      <c r="C170" s="348" t="s">
        <v>85</v>
      </c>
      <c r="D170" s="232"/>
      <c r="E170" s="26"/>
      <c r="F170" s="76"/>
      <c r="G170" s="276">
        <f t="shared" si="7"/>
        <v>0</v>
      </c>
      <c r="H170" s="399">
        <v>48</v>
      </c>
    </row>
    <row r="171" spans="1:8" x14ac:dyDescent="0.2">
      <c r="A171" s="346">
        <v>167</v>
      </c>
      <c r="B171" s="347"/>
      <c r="C171" s="348" t="s">
        <v>86</v>
      </c>
      <c r="D171" s="232"/>
      <c r="E171" s="26"/>
      <c r="F171" s="76"/>
      <c r="G171" s="276">
        <f t="shared" si="7"/>
        <v>0</v>
      </c>
      <c r="H171" s="399"/>
    </row>
    <row r="172" spans="1:8" x14ac:dyDescent="0.2">
      <c r="A172" s="346">
        <v>168</v>
      </c>
      <c r="B172" s="347"/>
      <c r="C172" s="348" t="s">
        <v>87</v>
      </c>
      <c r="D172" s="232">
        <v>30</v>
      </c>
      <c r="E172" s="26"/>
      <c r="F172" s="76"/>
      <c r="G172" s="276">
        <f t="shared" si="7"/>
        <v>30</v>
      </c>
      <c r="H172" s="399">
        <v>30</v>
      </c>
    </row>
    <row r="173" spans="1:8" x14ac:dyDescent="0.2">
      <c r="A173" s="346">
        <v>169</v>
      </c>
      <c r="B173" s="347"/>
      <c r="C173" s="348" t="s">
        <v>88</v>
      </c>
      <c r="D173" s="232"/>
      <c r="E173" s="26"/>
      <c r="F173" s="76"/>
      <c r="G173" s="276">
        <f t="shared" si="7"/>
        <v>0</v>
      </c>
      <c r="H173" s="399">
        <v>18</v>
      </c>
    </row>
    <row r="174" spans="1:8" x14ac:dyDescent="0.2">
      <c r="A174" s="346">
        <v>170</v>
      </c>
      <c r="B174" s="347"/>
      <c r="C174" s="348" t="s">
        <v>89</v>
      </c>
      <c r="D174" s="232"/>
      <c r="E174" s="26"/>
      <c r="F174" s="76"/>
      <c r="G174" s="276">
        <f t="shared" si="7"/>
        <v>0</v>
      </c>
      <c r="H174" s="399">
        <v>12</v>
      </c>
    </row>
    <row r="175" spans="1:8" x14ac:dyDescent="0.2">
      <c r="A175" s="346">
        <v>171</v>
      </c>
      <c r="B175" s="347"/>
      <c r="C175" s="348" t="s">
        <v>90</v>
      </c>
      <c r="D175" s="232">
        <v>399</v>
      </c>
      <c r="E175" s="26">
        <v>120</v>
      </c>
      <c r="F175" s="76">
        <v>180</v>
      </c>
      <c r="G175" s="276">
        <f t="shared" si="7"/>
        <v>699</v>
      </c>
      <c r="H175" s="399">
        <v>35811</v>
      </c>
    </row>
    <row r="176" spans="1:8" x14ac:dyDescent="0.2">
      <c r="A176" s="346">
        <v>172</v>
      </c>
      <c r="B176" s="347"/>
      <c r="C176" s="348" t="s">
        <v>91</v>
      </c>
      <c r="D176" s="232"/>
      <c r="E176" s="26"/>
      <c r="F176" s="76"/>
      <c r="G176" s="276">
        <f t="shared" si="7"/>
        <v>0</v>
      </c>
      <c r="H176" s="399"/>
    </row>
    <row r="177" spans="1:8" x14ac:dyDescent="0.2">
      <c r="A177" s="346">
        <v>173</v>
      </c>
      <c r="B177" s="347"/>
      <c r="C177" s="348" t="s">
        <v>92</v>
      </c>
      <c r="D177" s="232"/>
      <c r="E177" s="26"/>
      <c r="F177" s="76"/>
      <c r="G177" s="276">
        <f t="shared" si="7"/>
        <v>0</v>
      </c>
      <c r="H177" s="399">
        <v>4474</v>
      </c>
    </row>
    <row r="178" spans="1:8" x14ac:dyDescent="0.2">
      <c r="A178" s="346">
        <v>174</v>
      </c>
      <c r="B178" s="347"/>
      <c r="C178" s="348" t="s">
        <v>93</v>
      </c>
      <c r="D178" s="232"/>
      <c r="E178" s="26"/>
      <c r="F178" s="76"/>
      <c r="G178" s="276">
        <f t="shared" si="7"/>
        <v>0</v>
      </c>
      <c r="H178" s="399"/>
    </row>
    <row r="179" spans="1:8" x14ac:dyDescent="0.2">
      <c r="A179" s="346">
        <v>175</v>
      </c>
      <c r="B179" s="347"/>
      <c r="C179" s="348" t="s">
        <v>94</v>
      </c>
      <c r="D179" s="232">
        <v>64</v>
      </c>
      <c r="E179" s="26">
        <v>12</v>
      </c>
      <c r="F179" s="76">
        <v>101</v>
      </c>
      <c r="G179" s="276">
        <f t="shared" si="7"/>
        <v>177</v>
      </c>
      <c r="H179" s="399">
        <v>34166</v>
      </c>
    </row>
    <row r="180" spans="1:8" x14ac:dyDescent="0.2">
      <c r="A180" s="346">
        <v>176</v>
      </c>
      <c r="B180" s="347"/>
      <c r="C180" s="348" t="s">
        <v>95</v>
      </c>
      <c r="D180" s="232"/>
      <c r="E180" s="26"/>
      <c r="F180" s="76"/>
      <c r="G180" s="276">
        <f t="shared" si="7"/>
        <v>0</v>
      </c>
      <c r="H180" s="399"/>
    </row>
    <row r="181" spans="1:8" x14ac:dyDescent="0.2">
      <c r="A181" s="346">
        <v>177</v>
      </c>
      <c r="B181" s="347"/>
      <c r="C181" s="348" t="s">
        <v>96</v>
      </c>
      <c r="D181" s="232"/>
      <c r="E181" s="26"/>
      <c r="F181" s="76"/>
      <c r="G181" s="276">
        <f t="shared" si="7"/>
        <v>0</v>
      </c>
      <c r="H181" s="399">
        <v>41</v>
      </c>
    </row>
    <row r="182" spans="1:8" x14ac:dyDescent="0.2">
      <c r="A182" s="346">
        <v>178</v>
      </c>
      <c r="B182" s="347"/>
      <c r="C182" s="348" t="s">
        <v>97</v>
      </c>
      <c r="D182" s="232"/>
      <c r="E182" s="26"/>
      <c r="F182" s="76"/>
      <c r="G182" s="276">
        <f t="shared" si="7"/>
        <v>0</v>
      </c>
      <c r="H182" s="399"/>
    </row>
    <row r="183" spans="1:8" x14ac:dyDescent="0.2">
      <c r="A183" s="346">
        <v>179</v>
      </c>
      <c r="B183" s="347"/>
      <c r="C183" s="348" t="s">
        <v>98</v>
      </c>
      <c r="D183" s="232"/>
      <c r="E183" s="26"/>
      <c r="F183" s="76"/>
      <c r="G183" s="276">
        <f t="shared" si="7"/>
        <v>0</v>
      </c>
      <c r="H183" s="399"/>
    </row>
    <row r="184" spans="1:8" x14ac:dyDescent="0.2">
      <c r="A184" s="346">
        <v>180</v>
      </c>
      <c r="B184" s="347"/>
      <c r="C184" s="348" t="s">
        <v>99</v>
      </c>
      <c r="D184" s="232"/>
      <c r="E184" s="26"/>
      <c r="F184" s="76"/>
      <c r="G184" s="276">
        <f t="shared" si="7"/>
        <v>0</v>
      </c>
      <c r="H184" s="399"/>
    </row>
    <row r="185" spans="1:8" x14ac:dyDescent="0.2">
      <c r="A185" s="346">
        <v>181</v>
      </c>
      <c r="B185" s="347"/>
      <c r="C185" s="348" t="s">
        <v>100</v>
      </c>
      <c r="D185" s="232"/>
      <c r="E185" s="26"/>
      <c r="F185" s="76"/>
      <c r="G185" s="276">
        <f t="shared" si="7"/>
        <v>0</v>
      </c>
      <c r="H185" s="399"/>
    </row>
    <row r="186" spans="1:8" x14ac:dyDescent="0.2">
      <c r="A186" s="346">
        <v>182</v>
      </c>
      <c r="B186" s="347"/>
      <c r="C186" s="348" t="s">
        <v>101</v>
      </c>
      <c r="D186" s="232"/>
      <c r="E186" s="26"/>
      <c r="F186" s="76"/>
      <c r="G186" s="276">
        <f t="shared" si="7"/>
        <v>0</v>
      </c>
      <c r="H186" s="399"/>
    </row>
    <row r="187" spans="1:8" x14ac:dyDescent="0.2">
      <c r="A187" s="346">
        <v>183</v>
      </c>
      <c r="B187" s="347"/>
      <c r="C187" s="348" t="s">
        <v>102</v>
      </c>
      <c r="D187" s="232"/>
      <c r="E187" s="26"/>
      <c r="F187" s="76"/>
      <c r="G187" s="276">
        <f t="shared" si="7"/>
        <v>0</v>
      </c>
      <c r="H187" s="399">
        <v>17</v>
      </c>
    </row>
    <row r="188" spans="1:8" x14ac:dyDescent="0.2">
      <c r="A188" s="346">
        <v>184</v>
      </c>
      <c r="B188" s="347"/>
      <c r="C188" s="348" t="s">
        <v>103</v>
      </c>
      <c r="D188" s="232"/>
      <c r="E188" s="26"/>
      <c r="F188" s="76"/>
      <c r="G188" s="276">
        <f t="shared" si="7"/>
        <v>0</v>
      </c>
      <c r="H188" s="399"/>
    </row>
    <row r="189" spans="1:8" x14ac:dyDescent="0.2">
      <c r="A189" s="346">
        <v>185</v>
      </c>
      <c r="B189" s="347"/>
      <c r="C189" s="348" t="s">
        <v>104</v>
      </c>
      <c r="D189" s="232"/>
      <c r="E189" s="26"/>
      <c r="F189" s="76"/>
      <c r="G189" s="276">
        <f t="shared" si="7"/>
        <v>0</v>
      </c>
      <c r="H189" s="399"/>
    </row>
    <row r="190" spans="1:8" x14ac:dyDescent="0.2">
      <c r="A190" s="346">
        <v>186</v>
      </c>
      <c r="B190" s="347"/>
      <c r="C190" s="348" t="s">
        <v>105</v>
      </c>
      <c r="D190" s="232"/>
      <c r="E190" s="26"/>
      <c r="F190" s="76"/>
      <c r="G190" s="276">
        <f t="shared" si="7"/>
        <v>0</v>
      </c>
      <c r="H190" s="399"/>
    </row>
    <row r="191" spans="1:8" x14ac:dyDescent="0.2">
      <c r="A191" s="346">
        <v>187</v>
      </c>
      <c r="B191" s="347"/>
      <c r="C191" s="348" t="s">
        <v>106</v>
      </c>
      <c r="D191" s="232"/>
      <c r="E191" s="26"/>
      <c r="F191" s="76"/>
      <c r="G191" s="276">
        <f t="shared" si="7"/>
        <v>0</v>
      </c>
      <c r="H191" s="399"/>
    </row>
    <row r="192" spans="1:8" x14ac:dyDescent="0.2">
      <c r="A192" s="346">
        <v>188</v>
      </c>
      <c r="B192" s="347"/>
      <c r="C192" s="348" t="s">
        <v>107</v>
      </c>
      <c r="D192" s="232"/>
      <c r="E192" s="26"/>
      <c r="F192" s="76"/>
      <c r="G192" s="276">
        <f t="shared" si="7"/>
        <v>0</v>
      </c>
      <c r="H192" s="399"/>
    </row>
    <row r="193" spans="1:8" x14ac:dyDescent="0.2">
      <c r="A193" s="346">
        <v>189</v>
      </c>
      <c r="B193" s="347"/>
      <c r="C193" s="348" t="s">
        <v>108</v>
      </c>
      <c r="D193" s="232"/>
      <c r="E193" s="26"/>
      <c r="F193" s="76"/>
      <c r="G193" s="276">
        <f t="shared" si="7"/>
        <v>0</v>
      </c>
      <c r="H193" s="399">
        <v>1</v>
      </c>
    </row>
    <row r="194" spans="1:8" x14ac:dyDescent="0.2">
      <c r="A194" s="346">
        <v>190</v>
      </c>
      <c r="B194" s="347"/>
      <c r="C194" s="348" t="s">
        <v>109</v>
      </c>
      <c r="D194" s="232"/>
      <c r="E194" s="26"/>
      <c r="F194" s="76"/>
      <c r="G194" s="276">
        <f t="shared" si="7"/>
        <v>0</v>
      </c>
      <c r="H194" s="399"/>
    </row>
    <row r="195" spans="1:8" x14ac:dyDescent="0.2">
      <c r="A195" s="346">
        <v>191</v>
      </c>
      <c r="B195" s="347"/>
      <c r="C195" s="348" t="s">
        <v>110</v>
      </c>
      <c r="D195" s="232"/>
      <c r="E195" s="26"/>
      <c r="F195" s="76"/>
      <c r="G195" s="276">
        <f t="shared" si="7"/>
        <v>0</v>
      </c>
      <c r="H195" s="399"/>
    </row>
    <row r="196" spans="1:8" x14ac:dyDescent="0.2">
      <c r="A196" s="346">
        <v>192</v>
      </c>
      <c r="B196" s="347"/>
      <c r="C196" s="348" t="s">
        <v>111</v>
      </c>
      <c r="D196" s="232"/>
      <c r="E196" s="26"/>
      <c r="F196" s="76"/>
      <c r="G196" s="276">
        <f t="shared" si="7"/>
        <v>0</v>
      </c>
      <c r="H196" s="399"/>
    </row>
    <row r="197" spans="1:8" x14ac:dyDescent="0.2">
      <c r="A197" s="346">
        <v>193</v>
      </c>
      <c r="B197" s="347"/>
      <c r="C197" s="348" t="s">
        <v>112</v>
      </c>
      <c r="D197" s="232"/>
      <c r="E197" s="26"/>
      <c r="F197" s="76"/>
      <c r="G197" s="276">
        <f t="shared" si="7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6"/>
      <c r="F198" s="76"/>
      <c r="G198" s="276">
        <f t="shared" si="7"/>
        <v>0</v>
      </c>
      <c r="H198" s="399"/>
    </row>
    <row r="199" spans="1:8" x14ac:dyDescent="0.2">
      <c r="A199" s="346">
        <v>195</v>
      </c>
      <c r="B199" s="347"/>
      <c r="C199" s="348" t="s">
        <v>114</v>
      </c>
      <c r="D199" s="232"/>
      <c r="E199" s="26"/>
      <c r="F199" s="76"/>
      <c r="G199" s="276">
        <f t="shared" si="7"/>
        <v>0</v>
      </c>
      <c r="H199" s="399"/>
    </row>
    <row r="200" spans="1:8" x14ac:dyDescent="0.2">
      <c r="A200" s="346">
        <v>196</v>
      </c>
      <c r="B200" s="347"/>
      <c r="C200" s="348" t="s">
        <v>115</v>
      </c>
      <c r="D200" s="232"/>
      <c r="E200" s="26"/>
      <c r="F200" s="76"/>
      <c r="G200" s="276">
        <f t="shared" si="7"/>
        <v>0</v>
      </c>
      <c r="H200" s="399"/>
    </row>
    <row r="201" spans="1:8" x14ac:dyDescent="0.2">
      <c r="A201" s="346">
        <v>197</v>
      </c>
      <c r="B201" s="347"/>
      <c r="C201" s="348" t="s">
        <v>116</v>
      </c>
      <c r="D201" s="232"/>
      <c r="E201" s="26"/>
      <c r="F201" s="76"/>
      <c r="G201" s="276">
        <f t="shared" si="7"/>
        <v>0</v>
      </c>
      <c r="H201" s="399"/>
    </row>
    <row r="202" spans="1:8" x14ac:dyDescent="0.2">
      <c r="A202" s="346">
        <v>198</v>
      </c>
      <c r="B202" s="347"/>
      <c r="C202" s="348" t="s">
        <v>117</v>
      </c>
      <c r="D202" s="232"/>
      <c r="E202" s="26"/>
      <c r="F202" s="76"/>
      <c r="G202" s="276">
        <f t="shared" si="7"/>
        <v>0</v>
      </c>
      <c r="H202" s="399"/>
    </row>
    <row r="203" spans="1:8" x14ac:dyDescent="0.2">
      <c r="A203" s="346">
        <v>199</v>
      </c>
      <c r="B203" s="347"/>
      <c r="C203" s="348" t="s">
        <v>118</v>
      </c>
      <c r="D203" s="232"/>
      <c r="E203" s="26"/>
      <c r="F203" s="76"/>
      <c r="G203" s="276">
        <f t="shared" si="7"/>
        <v>0</v>
      </c>
      <c r="H203" s="399"/>
    </row>
    <row r="204" spans="1:8" x14ac:dyDescent="0.2">
      <c r="A204" s="346">
        <v>200</v>
      </c>
      <c r="B204" s="347"/>
      <c r="C204" s="348" t="s">
        <v>119</v>
      </c>
      <c r="D204" s="232"/>
      <c r="E204" s="26"/>
      <c r="F204" s="76"/>
      <c r="G204" s="276">
        <f t="shared" si="7"/>
        <v>0</v>
      </c>
      <c r="H204" s="399"/>
    </row>
    <row r="205" spans="1:8" x14ac:dyDescent="0.2">
      <c r="A205" s="346">
        <v>201</v>
      </c>
      <c r="B205" s="347"/>
      <c r="C205" s="348" t="s">
        <v>120</v>
      </c>
      <c r="D205" s="232"/>
      <c r="E205" s="26"/>
      <c r="F205" s="76"/>
      <c r="G205" s="276">
        <f t="shared" si="7"/>
        <v>0</v>
      </c>
      <c r="H205" s="399"/>
    </row>
    <row r="206" spans="1:8" x14ac:dyDescent="0.2">
      <c r="A206" s="346">
        <v>202</v>
      </c>
      <c r="B206" s="347"/>
      <c r="C206" s="348" t="s">
        <v>121</v>
      </c>
      <c r="D206" s="232"/>
      <c r="E206" s="26"/>
      <c r="F206" s="76"/>
      <c r="G206" s="276">
        <f t="shared" si="7"/>
        <v>0</v>
      </c>
      <c r="H206" s="399"/>
    </row>
    <row r="207" spans="1:8" x14ac:dyDescent="0.2">
      <c r="A207" s="346">
        <v>203</v>
      </c>
      <c r="B207" s="347"/>
      <c r="C207" s="348" t="s">
        <v>122</v>
      </c>
      <c r="D207" s="232"/>
      <c r="E207" s="26"/>
      <c r="F207" s="76"/>
      <c r="G207" s="276">
        <f t="shared" si="7"/>
        <v>0</v>
      </c>
      <c r="H207" s="399"/>
    </row>
    <row r="208" spans="1:8" x14ac:dyDescent="0.2">
      <c r="A208" s="346">
        <v>204</v>
      </c>
      <c r="B208" s="347"/>
      <c r="C208" s="348" t="s">
        <v>123</v>
      </c>
      <c r="D208" s="232"/>
      <c r="E208" s="26"/>
      <c r="F208" s="76"/>
      <c r="G208" s="276">
        <f t="shared" si="7"/>
        <v>0</v>
      </c>
      <c r="H208" s="399"/>
    </row>
    <row r="209" spans="1:8" x14ac:dyDescent="0.2">
      <c r="A209" s="346">
        <v>205</v>
      </c>
      <c r="B209" s="347"/>
      <c r="C209" s="348" t="s">
        <v>124</v>
      </c>
      <c r="D209" s="232"/>
      <c r="E209" s="26"/>
      <c r="F209" s="76"/>
      <c r="G209" s="276">
        <f t="shared" si="7"/>
        <v>0</v>
      </c>
      <c r="H209" s="399"/>
    </row>
    <row r="210" spans="1:8" x14ac:dyDescent="0.2">
      <c r="A210" s="346">
        <v>206</v>
      </c>
      <c r="B210" s="347"/>
      <c r="C210" s="348" t="s">
        <v>125</v>
      </c>
      <c r="D210" s="232"/>
      <c r="E210" s="26"/>
      <c r="F210" s="76"/>
      <c r="G210" s="276">
        <f t="shared" si="7"/>
        <v>0</v>
      </c>
      <c r="H210" s="399"/>
    </row>
    <row r="211" spans="1:8" x14ac:dyDescent="0.2">
      <c r="A211" s="346">
        <v>207</v>
      </c>
      <c r="B211" s="347"/>
      <c r="C211" s="348" t="s">
        <v>126</v>
      </c>
      <c r="D211" s="232"/>
      <c r="E211" s="26"/>
      <c r="F211" s="76"/>
      <c r="G211" s="276">
        <f t="shared" si="7"/>
        <v>0</v>
      </c>
      <c r="H211" s="399"/>
    </row>
    <row r="212" spans="1:8" x14ac:dyDescent="0.2">
      <c r="A212" s="346">
        <v>208</v>
      </c>
      <c r="B212" s="347"/>
      <c r="C212" s="348" t="s">
        <v>127</v>
      </c>
      <c r="D212" s="232"/>
      <c r="E212" s="26"/>
      <c r="F212" s="76"/>
      <c r="G212" s="276">
        <f t="shared" si="7"/>
        <v>0</v>
      </c>
      <c r="H212" s="399"/>
    </row>
    <row r="213" spans="1:8" x14ac:dyDescent="0.2">
      <c r="A213" s="346">
        <v>209</v>
      </c>
      <c r="B213" s="347"/>
      <c r="C213" s="348" t="s">
        <v>128</v>
      </c>
      <c r="D213" s="232"/>
      <c r="E213" s="26"/>
      <c r="F213" s="76"/>
      <c r="G213" s="276">
        <f t="shared" si="7"/>
        <v>0</v>
      </c>
      <c r="H213" s="399"/>
    </row>
    <row r="214" spans="1:8" x14ac:dyDescent="0.2">
      <c r="A214" s="346">
        <v>210</v>
      </c>
      <c r="B214" s="347"/>
      <c r="C214" s="348" t="s">
        <v>129</v>
      </c>
      <c r="D214" s="232"/>
      <c r="E214" s="26"/>
      <c r="F214" s="76"/>
      <c r="G214" s="276">
        <f t="shared" si="7"/>
        <v>0</v>
      </c>
      <c r="H214" s="399"/>
    </row>
    <row r="215" spans="1:8" x14ac:dyDescent="0.2">
      <c r="A215" s="346">
        <v>211</v>
      </c>
      <c r="B215" s="347"/>
      <c r="C215" s="348" t="s">
        <v>130</v>
      </c>
      <c r="D215" s="232"/>
      <c r="E215" s="26"/>
      <c r="F215" s="76"/>
      <c r="G215" s="276">
        <f t="shared" si="7"/>
        <v>0</v>
      </c>
      <c r="H215" s="399"/>
    </row>
    <row r="216" spans="1:8" x14ac:dyDescent="0.2">
      <c r="A216" s="346">
        <v>212</v>
      </c>
      <c r="B216" s="347"/>
      <c r="C216" s="348" t="s">
        <v>131</v>
      </c>
      <c r="D216" s="232"/>
      <c r="E216" s="26"/>
      <c r="F216" s="76"/>
      <c r="G216" s="276">
        <f t="shared" si="7"/>
        <v>0</v>
      </c>
      <c r="H216" s="399"/>
    </row>
    <row r="217" spans="1:8" x14ac:dyDescent="0.2">
      <c r="A217" s="346">
        <v>213</v>
      </c>
      <c r="B217" s="347"/>
      <c r="C217" s="348" t="s">
        <v>132</v>
      </c>
      <c r="D217" s="232"/>
      <c r="E217" s="26"/>
      <c r="F217" s="76"/>
      <c r="G217" s="276">
        <f t="shared" si="7"/>
        <v>0</v>
      </c>
      <c r="H217" s="399"/>
    </row>
    <row r="218" spans="1:8" x14ac:dyDescent="0.2">
      <c r="A218" s="346">
        <v>214</v>
      </c>
      <c r="B218" s="347"/>
      <c r="C218" s="376" t="s">
        <v>133</v>
      </c>
      <c r="D218" s="103"/>
      <c r="E218" s="29"/>
      <c r="F218" s="104"/>
      <c r="G218" s="405">
        <f t="shared" si="7"/>
        <v>0</v>
      </c>
      <c r="H218" s="395"/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1529</v>
      </c>
      <c r="E219" s="119">
        <f t="shared" ref="E219:F219" si="8">SUM(E153:E218)</f>
        <v>160</v>
      </c>
      <c r="F219" s="308">
        <f t="shared" si="8"/>
        <v>4056</v>
      </c>
      <c r="G219" s="447">
        <f>SUM(D219:F219)</f>
        <v>5745</v>
      </c>
      <c r="H219" s="400">
        <f>SUM(H153:H218)</f>
        <v>82938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123" t="s">
        <v>155</v>
      </c>
      <c r="G220" s="406">
        <f>COUNTA(D220:F220)</f>
        <v>3</v>
      </c>
      <c r="H220" s="407"/>
    </row>
    <row r="221" spans="1:8" x14ac:dyDescent="0.2">
      <c r="A221" s="346">
        <v>217</v>
      </c>
      <c r="B221" s="553"/>
      <c r="C221" s="376" t="s">
        <v>137</v>
      </c>
      <c r="D221" s="236" t="s">
        <v>632</v>
      </c>
      <c r="E221" s="39"/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37" t="s">
        <v>277</v>
      </c>
      <c r="E222" s="40" t="s">
        <v>277</v>
      </c>
      <c r="F222" s="125" t="s">
        <v>277</v>
      </c>
      <c r="G222" s="280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1" t="s">
        <v>158</v>
      </c>
      <c r="F223" s="126" t="s">
        <v>159</v>
      </c>
      <c r="G223" s="456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36"/>
      <c r="F224" s="77"/>
      <c r="G224" s="282">
        <f>SUM(D224:F224)</f>
        <v>0</v>
      </c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>
        <v>1</v>
      </c>
      <c r="F225" s="127"/>
      <c r="G225" s="283">
        <f>SUM(D225:F225)</f>
        <v>3</v>
      </c>
      <c r="H225" s="413"/>
    </row>
    <row r="226" spans="1:8" ht="12.75" thickBot="1" x14ac:dyDescent="0.25">
      <c r="A226" s="346">
        <v>222</v>
      </c>
      <c r="B226" s="554"/>
      <c r="C226" s="363" t="s">
        <v>143</v>
      </c>
      <c r="D226" s="235">
        <v>2</v>
      </c>
      <c r="E226" s="38">
        <v>1</v>
      </c>
      <c r="F226" s="123"/>
      <c r="G226" s="406">
        <f>SUM(D226:F226)</f>
        <v>3</v>
      </c>
      <c r="H226" s="407"/>
    </row>
    <row r="227" spans="1:8" ht="12.75" thickBot="1" x14ac:dyDescent="0.25">
      <c r="A227" s="402">
        <v>223</v>
      </c>
      <c r="B227" s="403"/>
      <c r="C227" s="411" t="s">
        <v>659</v>
      </c>
      <c r="D227" s="239">
        <v>1</v>
      </c>
      <c r="E227" s="36">
        <v>1</v>
      </c>
      <c r="F227" s="77">
        <v>1</v>
      </c>
      <c r="G227" s="282">
        <f>SUM(D227:F227)</f>
        <v>3</v>
      </c>
      <c r="H227" s="412"/>
    </row>
    <row r="228" spans="1:8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147">
        <v>1</v>
      </c>
      <c r="G228" s="451">
        <v>1</v>
      </c>
      <c r="H228" s="417">
        <v>1</v>
      </c>
    </row>
    <row r="229" spans="1:8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148">
        <v>1</v>
      </c>
      <c r="G229" s="419">
        <v>1</v>
      </c>
      <c r="H229" s="420">
        <v>1</v>
      </c>
    </row>
    <row r="230" spans="1:8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0</v>
      </c>
      <c r="F230" s="149">
        <v>1</v>
      </c>
      <c r="G230" s="421">
        <v>0.67</v>
      </c>
      <c r="H230" s="438">
        <v>0.4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6" tint="0.59999389629810485"/>
  </sheetPr>
  <dimension ref="A2:H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618</v>
      </c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5"/>
      <c r="G4" s="312" t="s">
        <v>167</v>
      </c>
      <c r="H4" s="404" t="s">
        <v>529</v>
      </c>
    </row>
    <row r="5" spans="1:8" x14ac:dyDescent="0.2">
      <c r="A5" s="338">
        <v>1</v>
      </c>
      <c r="B5" s="339"/>
      <c r="C5" s="340" t="s">
        <v>0</v>
      </c>
      <c r="D5" s="341">
        <v>68</v>
      </c>
      <c r="E5" s="342">
        <v>69</v>
      </c>
      <c r="F5" s="343">
        <v>70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202</v>
      </c>
      <c r="E6" s="350" t="s">
        <v>202</v>
      </c>
      <c r="F6" s="351" t="s">
        <v>202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203</v>
      </c>
      <c r="E7" s="350" t="s">
        <v>203</v>
      </c>
      <c r="F7" s="351" t="s">
        <v>203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384</v>
      </c>
      <c r="E8" s="350" t="s">
        <v>384</v>
      </c>
      <c r="F8" s="351" t="s">
        <v>384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385</v>
      </c>
      <c r="E9" s="350" t="s">
        <v>385</v>
      </c>
      <c r="F9" s="351" t="s">
        <v>385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/>
      <c r="E10" s="350"/>
      <c r="F10" s="351" t="s">
        <v>386</v>
      </c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/>
      <c r="E11" s="350"/>
      <c r="F11" s="351" t="s">
        <v>261</v>
      </c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442" t="s">
        <v>387</v>
      </c>
      <c r="E12" s="355" t="s">
        <v>388</v>
      </c>
      <c r="F12" s="356" t="s">
        <v>389</v>
      </c>
      <c r="G12" s="135"/>
      <c r="H12" s="352"/>
    </row>
    <row r="13" spans="1:8" ht="12.75" thickBot="1" x14ac:dyDescent="0.25">
      <c r="A13" s="346">
        <v>9</v>
      </c>
      <c r="B13" s="347"/>
      <c r="C13" s="358" t="s">
        <v>194</v>
      </c>
      <c r="D13" s="234" t="s">
        <v>390</v>
      </c>
      <c r="E13" s="121" t="s">
        <v>391</v>
      </c>
      <c r="F13" s="122" t="s">
        <v>392</v>
      </c>
      <c r="G13" s="135"/>
      <c r="H13" s="352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37"/>
      <c r="F14" s="95"/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3756</v>
      </c>
      <c r="E15" s="21">
        <v>78745</v>
      </c>
      <c r="F15" s="50">
        <v>38720</v>
      </c>
      <c r="G15" s="381">
        <f>SUM(D15:F15)</f>
        <v>121221</v>
      </c>
      <c r="H15" s="382">
        <v>4731410</v>
      </c>
    </row>
    <row r="16" spans="1:8" x14ac:dyDescent="0.2">
      <c r="A16" s="346">
        <v>12</v>
      </c>
      <c r="B16" s="553"/>
      <c r="C16" s="365" t="s">
        <v>164</v>
      </c>
      <c r="D16" s="207">
        <v>3977</v>
      </c>
      <c r="E16" s="22">
        <v>78593</v>
      </c>
      <c r="F16" s="98">
        <v>40649</v>
      </c>
      <c r="G16" s="367">
        <f>SUM(D16:F16)</f>
        <v>123219</v>
      </c>
      <c r="H16" s="444">
        <v>5107027</v>
      </c>
    </row>
    <row r="17" spans="1:8" ht="12.75" thickBot="1" x14ac:dyDescent="0.25">
      <c r="A17" s="359">
        <v>13</v>
      </c>
      <c r="B17" s="554"/>
      <c r="C17" s="361" t="s">
        <v>10</v>
      </c>
      <c r="D17" s="244">
        <v>5.8839190628328097E-2</v>
      </c>
      <c r="E17" s="23">
        <v>-1.9302812877007858E-3</v>
      </c>
      <c r="F17" s="159">
        <v>4.9819214876033024E-2</v>
      </c>
      <c r="G17" s="161">
        <f>(G16/G15)-1</f>
        <v>1.6482292672061805E-2</v>
      </c>
      <c r="H17" s="210">
        <f>(H16/H15)-1</f>
        <v>7.938796257352454E-2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467</v>
      </c>
      <c r="E18" s="24">
        <v>2509</v>
      </c>
      <c r="F18" s="160">
        <v>739.2</v>
      </c>
      <c r="G18" s="428">
        <f>SUM(D18:F18)</f>
        <v>3715.2</v>
      </c>
      <c r="H18" s="371">
        <v>64555</v>
      </c>
    </row>
    <row r="19" spans="1:8" ht="12.75" thickBot="1" x14ac:dyDescent="0.25">
      <c r="A19" s="359">
        <v>15</v>
      </c>
      <c r="B19" s="557"/>
      <c r="C19" s="361" t="s">
        <v>11</v>
      </c>
      <c r="D19" s="59"/>
      <c r="E19" s="25"/>
      <c r="F19" s="60">
        <v>18.2</v>
      </c>
      <c r="G19" s="62"/>
      <c r="H19" s="373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33</v>
      </c>
      <c r="E20" s="21">
        <v>425</v>
      </c>
      <c r="F20" s="50">
        <v>128</v>
      </c>
      <c r="G20" s="381">
        <f>SUM(D20:F20)</f>
        <v>586</v>
      </c>
      <c r="H20" s="382">
        <v>11393</v>
      </c>
    </row>
    <row r="21" spans="1:8" x14ac:dyDescent="0.2">
      <c r="A21" s="346">
        <v>17</v>
      </c>
      <c r="B21" s="553"/>
      <c r="C21" s="348" t="s">
        <v>176</v>
      </c>
      <c r="D21" s="232">
        <v>3640</v>
      </c>
      <c r="E21" s="26">
        <v>63104</v>
      </c>
      <c r="F21" s="76">
        <v>36840</v>
      </c>
      <c r="G21" s="276">
        <f>SUM(D21:F21)</f>
        <v>103584</v>
      </c>
      <c r="H21" s="399"/>
    </row>
    <row r="22" spans="1:8" ht="12.75" thickBot="1" x14ac:dyDescent="0.25">
      <c r="A22" s="359">
        <v>18</v>
      </c>
      <c r="B22" s="554"/>
      <c r="C22" s="361" t="s">
        <v>14</v>
      </c>
      <c r="D22" s="244">
        <v>0.91526276087503144</v>
      </c>
      <c r="E22" s="23">
        <v>0.8029213797666459</v>
      </c>
      <c r="F22" s="159">
        <v>0.90629535781938053</v>
      </c>
      <c r="G22" s="161">
        <f>G21/G16</f>
        <v>0.84064957514669003</v>
      </c>
      <c r="H22" s="21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43.8796133568</v>
      </c>
      <c r="E23" s="27">
        <v>30.148534123099999</v>
      </c>
      <c r="F23" s="46">
        <v>13.649509267499999</v>
      </c>
      <c r="G23" s="68">
        <f>(G25/$G$15)*100</f>
        <v>25.303371528035573</v>
      </c>
      <c r="H23" s="69">
        <v>21.017552477199999</v>
      </c>
    </row>
    <row r="24" spans="1:8" x14ac:dyDescent="0.2">
      <c r="A24" s="346">
        <v>20</v>
      </c>
      <c r="B24" s="553"/>
      <c r="C24" s="376" t="s">
        <v>170</v>
      </c>
      <c r="D24" s="111">
        <v>37.009031893900001</v>
      </c>
      <c r="E24" s="28">
        <v>32.775889791099999</v>
      </c>
      <c r="F24" s="48">
        <v>19.027981319199998</v>
      </c>
      <c r="G24" s="49">
        <f>(G26/$G$16)*100</f>
        <v>28.377928728524012</v>
      </c>
      <c r="H24" s="67">
        <v>18.882955236800001</v>
      </c>
    </row>
    <row r="25" spans="1:8" x14ac:dyDescent="0.2">
      <c r="A25" s="346">
        <v>21</v>
      </c>
      <c r="B25" s="553"/>
      <c r="C25" s="363" t="s">
        <v>171</v>
      </c>
      <c r="D25" s="112">
        <v>1648</v>
      </c>
      <c r="E25" s="21">
        <v>23740</v>
      </c>
      <c r="F25" s="50">
        <v>5285</v>
      </c>
      <c r="G25" s="381">
        <f>SUM(D25:F25)</f>
        <v>30673</v>
      </c>
      <c r="H25" s="382">
        <v>994427</v>
      </c>
    </row>
    <row r="26" spans="1:8" x14ac:dyDescent="0.2">
      <c r="A26" s="346">
        <v>22</v>
      </c>
      <c r="B26" s="553"/>
      <c r="C26" s="376" t="s">
        <v>172</v>
      </c>
      <c r="D26" s="103">
        <v>1472</v>
      </c>
      <c r="E26" s="29">
        <v>25760</v>
      </c>
      <c r="F26" s="104">
        <v>7735</v>
      </c>
      <c r="G26" s="54">
        <f>SUM(D26:F26)</f>
        <v>34967</v>
      </c>
      <c r="H26" s="395">
        <v>964358</v>
      </c>
    </row>
    <row r="27" spans="1:8" x14ac:dyDescent="0.2">
      <c r="A27" s="346">
        <v>23</v>
      </c>
      <c r="B27" s="553"/>
      <c r="C27" s="378" t="s">
        <v>173</v>
      </c>
      <c r="D27" s="55">
        <v>2.2358045359999998</v>
      </c>
      <c r="E27" s="30">
        <v>2.0647887865999999</v>
      </c>
      <c r="F27" s="56">
        <v>2.2113507296999999</v>
      </c>
      <c r="G27" s="58">
        <f>((D27*D25)+(E27*E25)+(F27*F25))/G25</f>
        <v>2.0992299506300816</v>
      </c>
      <c r="H27" s="66">
        <v>2.0547796583000002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1.5015766594</v>
      </c>
      <c r="E28" s="25">
        <v>1.8176431971</v>
      </c>
      <c r="F28" s="60">
        <v>1.7358462195</v>
      </c>
      <c r="G28" s="62">
        <f>((D28*D26)+(E28*E26)+(F28*F26))/G26</f>
        <v>1.7862436041915322</v>
      </c>
      <c r="H28" s="373">
        <v>1.8713728142999999</v>
      </c>
    </row>
    <row r="29" spans="1:8" x14ac:dyDescent="0.2">
      <c r="A29" s="346">
        <v>25</v>
      </c>
      <c r="B29" s="347" t="s">
        <v>16</v>
      </c>
      <c r="C29" s="363" t="s">
        <v>169</v>
      </c>
      <c r="D29" s="113">
        <v>4.7750439367000004</v>
      </c>
      <c r="E29" s="27">
        <v>2.9978380117999999</v>
      </c>
      <c r="F29" s="46">
        <v>0.85432846350000002</v>
      </c>
      <c r="G29" s="68">
        <f>(G31/$G$15)*100</f>
        <v>2.3684015145890562</v>
      </c>
      <c r="H29" s="69">
        <v>1.8257763224000001</v>
      </c>
    </row>
    <row r="30" spans="1:8" x14ac:dyDescent="0.2">
      <c r="A30" s="346">
        <v>26</v>
      </c>
      <c r="B30" s="347"/>
      <c r="C30" s="376" t="s">
        <v>170</v>
      </c>
      <c r="D30" s="111">
        <v>1.4422805532</v>
      </c>
      <c r="E30" s="28">
        <v>2.7568010941000001</v>
      </c>
      <c r="F30" s="48">
        <v>0.96045494990000002</v>
      </c>
      <c r="G30" s="49">
        <f>(G32/$G$16)*100</f>
        <v>2.1214260787703196</v>
      </c>
      <c r="H30" s="67">
        <v>1.4009319312999999</v>
      </c>
    </row>
    <row r="31" spans="1:8" x14ac:dyDescent="0.2">
      <c r="A31" s="346">
        <v>27</v>
      </c>
      <c r="B31" s="347"/>
      <c r="C31" s="363" t="s">
        <v>171</v>
      </c>
      <c r="D31" s="112">
        <v>179</v>
      </c>
      <c r="E31" s="21">
        <v>2361</v>
      </c>
      <c r="F31" s="50">
        <v>331</v>
      </c>
      <c r="G31" s="381">
        <f>SUM(D31:F31)</f>
        <v>2871</v>
      </c>
      <c r="H31" s="382">
        <v>86385</v>
      </c>
    </row>
    <row r="32" spans="1:8" x14ac:dyDescent="0.2">
      <c r="A32" s="346">
        <v>28</v>
      </c>
      <c r="B32" s="347"/>
      <c r="C32" s="376" t="s">
        <v>172</v>
      </c>
      <c r="D32" s="103">
        <v>57</v>
      </c>
      <c r="E32" s="29">
        <v>2167</v>
      </c>
      <c r="F32" s="104">
        <v>390</v>
      </c>
      <c r="G32" s="54">
        <f>SUM(D32:F32)</f>
        <v>2614</v>
      </c>
      <c r="H32" s="395">
        <v>71546</v>
      </c>
    </row>
    <row r="33" spans="1:8" x14ac:dyDescent="0.2">
      <c r="A33" s="346">
        <v>29</v>
      </c>
      <c r="B33" s="347"/>
      <c r="C33" s="378" t="s">
        <v>173</v>
      </c>
      <c r="D33" s="55">
        <v>3.4237003650000002</v>
      </c>
      <c r="E33" s="30">
        <v>3.6517588183999998</v>
      </c>
      <c r="F33" s="56">
        <v>3.4968149743999999</v>
      </c>
      <c r="G33" s="58">
        <f>((D33*D31)+(E33*E31)+(F33*F31))/G31</f>
        <v>3.6196763121225359</v>
      </c>
      <c r="H33" s="66">
        <v>3.5851944700999998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3.2834585341000002</v>
      </c>
      <c r="E34" s="25">
        <v>3.4705641725</v>
      </c>
      <c r="F34" s="60">
        <v>3.3079913813999999</v>
      </c>
      <c r="G34" s="62">
        <f>((D34*D32)+(E34*E32)+(F34*F32))/G32</f>
        <v>3.4422288970915078</v>
      </c>
      <c r="H34" s="373">
        <v>3.4693692561999998</v>
      </c>
    </row>
    <row r="35" spans="1:8" x14ac:dyDescent="0.2">
      <c r="A35" s="346">
        <v>31</v>
      </c>
      <c r="B35" s="347" t="s">
        <v>17</v>
      </c>
      <c r="C35" s="363" t="s">
        <v>169</v>
      </c>
      <c r="D35" s="113">
        <v>39.104569419999997</v>
      </c>
      <c r="E35" s="27">
        <v>27.1506961113</v>
      </c>
      <c r="F35" s="46">
        <v>12.795180803999999</v>
      </c>
      <c r="G35" s="68">
        <f>(G37/$G$15)*100</f>
        <v>22.935794953019691</v>
      </c>
      <c r="H35" s="69">
        <v>19.191776154900001</v>
      </c>
    </row>
    <row r="36" spans="1:8" x14ac:dyDescent="0.2">
      <c r="A36" s="346">
        <v>32</v>
      </c>
      <c r="B36" s="347"/>
      <c r="C36" s="376" t="s">
        <v>170</v>
      </c>
      <c r="D36" s="111">
        <v>35.566751340700002</v>
      </c>
      <c r="E36" s="28">
        <v>30.019088697000001</v>
      </c>
      <c r="F36" s="48">
        <v>18.067526369199999</v>
      </c>
      <c r="G36" s="49">
        <f>(G38/$G$16)*100</f>
        <v>26.254879523450121</v>
      </c>
      <c r="H36" s="67">
        <v>17.4820233055</v>
      </c>
    </row>
    <row r="37" spans="1:8" x14ac:dyDescent="0.2">
      <c r="A37" s="346">
        <v>33</v>
      </c>
      <c r="B37" s="347"/>
      <c r="C37" s="363" t="s">
        <v>171</v>
      </c>
      <c r="D37" s="112">
        <v>1469</v>
      </c>
      <c r="E37" s="21">
        <v>21380</v>
      </c>
      <c r="F37" s="50">
        <v>4954</v>
      </c>
      <c r="G37" s="381">
        <f>SUM(D37:F37)</f>
        <v>27803</v>
      </c>
      <c r="H37" s="382">
        <v>908042</v>
      </c>
    </row>
    <row r="38" spans="1:8" x14ac:dyDescent="0.2">
      <c r="A38" s="346">
        <v>34</v>
      </c>
      <c r="B38" s="347"/>
      <c r="C38" s="376" t="s">
        <v>172</v>
      </c>
      <c r="D38" s="103">
        <v>1414</v>
      </c>
      <c r="E38" s="29">
        <v>23593</v>
      </c>
      <c r="F38" s="104">
        <v>7344</v>
      </c>
      <c r="G38" s="54">
        <f>SUM(D38:F38)</f>
        <v>32351</v>
      </c>
      <c r="H38" s="395">
        <v>892812</v>
      </c>
    </row>
    <row r="39" spans="1:8" x14ac:dyDescent="0.2">
      <c r="A39" s="346">
        <v>35</v>
      </c>
      <c r="B39" s="347"/>
      <c r="C39" s="378" t="s">
        <v>173</v>
      </c>
      <c r="D39" s="55">
        <v>2.0904660255</v>
      </c>
      <c r="E39" s="30">
        <v>1.8894862506000001</v>
      </c>
      <c r="F39" s="56">
        <v>2.1239249449000002</v>
      </c>
      <c r="G39" s="58">
        <f>((D39*D37)+(E39*E37)+(F39*F37))/G37</f>
        <v>1.9418780277783729</v>
      </c>
      <c r="H39" s="66">
        <v>1.9091487152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1.4291730361999999</v>
      </c>
      <c r="E40" s="25">
        <v>1.6657286180999999</v>
      </c>
      <c r="F40" s="60">
        <v>1.6521684128</v>
      </c>
      <c r="G40" s="62">
        <f>((D40*D38)+(E40*E38)+(F40*F38))/G38</f>
        <v>1.652310926513038</v>
      </c>
      <c r="H40" s="373">
        <v>1.7432815323999999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42.968658465099999</v>
      </c>
      <c r="E41" s="27">
        <v>26.796936799499999</v>
      </c>
      <c r="F41" s="46">
        <v>41.618467554699997</v>
      </c>
      <c r="G41" s="68">
        <f>(G43/$G$15)*100</f>
        <v>32.032403626434366</v>
      </c>
      <c r="H41" s="69">
        <v>31.6282116205</v>
      </c>
    </row>
    <row r="42" spans="1:8" x14ac:dyDescent="0.2">
      <c r="A42" s="346">
        <v>38</v>
      </c>
      <c r="B42" s="553"/>
      <c r="C42" s="376" t="s">
        <v>170</v>
      </c>
      <c r="D42" s="111">
        <v>37.7863392605</v>
      </c>
      <c r="E42" s="28">
        <v>24.6052245136</v>
      </c>
      <c r="F42" s="48">
        <v>30.507900656899999</v>
      </c>
      <c r="G42" s="49">
        <f>(G44/$G$16)*100</f>
        <v>26.977982291692026</v>
      </c>
      <c r="H42" s="67">
        <v>29.127189213200001</v>
      </c>
    </row>
    <row r="43" spans="1:8" x14ac:dyDescent="0.2">
      <c r="A43" s="346">
        <v>39</v>
      </c>
      <c r="B43" s="553"/>
      <c r="C43" s="363" t="s">
        <v>171</v>
      </c>
      <c r="D43" s="112">
        <v>1614</v>
      </c>
      <c r="E43" s="21">
        <v>21101</v>
      </c>
      <c r="F43" s="50">
        <v>16115</v>
      </c>
      <c r="G43" s="381">
        <f>SUM(D43:F43)</f>
        <v>38830</v>
      </c>
      <c r="H43" s="382">
        <v>1496460</v>
      </c>
    </row>
    <row r="44" spans="1:8" x14ac:dyDescent="0.2">
      <c r="A44" s="346">
        <v>40</v>
      </c>
      <c r="B44" s="553"/>
      <c r="C44" s="376" t="s">
        <v>172</v>
      </c>
      <c r="D44" s="103">
        <v>1503</v>
      </c>
      <c r="E44" s="29">
        <v>19338</v>
      </c>
      <c r="F44" s="104">
        <v>12401</v>
      </c>
      <c r="G44" s="54">
        <f>SUM(D44:F44)</f>
        <v>33242</v>
      </c>
      <c r="H44" s="395">
        <v>1487533</v>
      </c>
    </row>
    <row r="45" spans="1:8" x14ac:dyDescent="0.2">
      <c r="A45" s="346">
        <v>41</v>
      </c>
      <c r="B45" s="553"/>
      <c r="C45" s="378" t="s">
        <v>173</v>
      </c>
      <c r="D45" s="55">
        <v>1.8472383481000001</v>
      </c>
      <c r="E45" s="30">
        <v>1.8966525013</v>
      </c>
      <c r="F45" s="56">
        <v>1.799851375</v>
      </c>
      <c r="G45" s="58">
        <f>((D45*D43)+(E45*E43)+(F45*F43))/G43</f>
        <v>1.8544247239734664</v>
      </c>
      <c r="H45" s="66">
        <v>1.6235661356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1.3162059967999999</v>
      </c>
      <c r="E46" s="25">
        <v>1.6347274858</v>
      </c>
      <c r="F46" s="60">
        <v>1.4908508099</v>
      </c>
      <c r="G46" s="62">
        <f>((D46*D44)+(E46*E44)+(F46*F44))/G44</f>
        <v>1.5666523863534292</v>
      </c>
      <c r="H46" s="373">
        <v>1.5223053260999999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1.9261862917000001</v>
      </c>
      <c r="E47" s="192">
        <v>13.711071845799999</v>
      </c>
      <c r="F47" s="212">
        <v>3.6988690303</v>
      </c>
      <c r="G47" s="429">
        <f>(G49/$G$15)*100</f>
        <v>10.147581689641234</v>
      </c>
      <c r="H47" s="384">
        <v>8.2072539866999996</v>
      </c>
    </row>
    <row r="48" spans="1:8" x14ac:dyDescent="0.2">
      <c r="A48" s="346">
        <v>44</v>
      </c>
      <c r="B48" s="347"/>
      <c r="C48" s="385" t="s">
        <v>170</v>
      </c>
      <c r="D48" s="225">
        <v>7.4707874682000002</v>
      </c>
      <c r="E48" s="193">
        <v>18.0927250284</v>
      </c>
      <c r="F48" s="215">
        <v>9.2172015285000004</v>
      </c>
      <c r="G48" s="430">
        <f>(G50/$G$16)*100</f>
        <v>14.82238940423149</v>
      </c>
      <c r="H48" s="392">
        <v>8.9982453595000003</v>
      </c>
    </row>
    <row r="49" spans="1:8" x14ac:dyDescent="0.2">
      <c r="A49" s="346">
        <v>45</v>
      </c>
      <c r="B49" s="347"/>
      <c r="C49" s="385" t="s">
        <v>171</v>
      </c>
      <c r="D49" s="226">
        <v>72</v>
      </c>
      <c r="E49" s="194">
        <v>10797</v>
      </c>
      <c r="F49" s="216">
        <v>1432</v>
      </c>
      <c r="G49" s="431">
        <f>SUM(D49:F49)</f>
        <v>12301</v>
      </c>
      <c r="H49" s="394">
        <v>388319</v>
      </c>
    </row>
    <row r="50" spans="1:8" ht="12.75" thickBot="1" x14ac:dyDescent="0.25">
      <c r="A50" s="359">
        <v>46</v>
      </c>
      <c r="B50" s="360"/>
      <c r="C50" s="388" t="s">
        <v>172</v>
      </c>
      <c r="D50" s="227">
        <v>297</v>
      </c>
      <c r="E50" s="195">
        <v>14220</v>
      </c>
      <c r="F50" s="217">
        <v>3747</v>
      </c>
      <c r="G50" s="432">
        <f>SUM(D50:F50)</f>
        <v>18264</v>
      </c>
      <c r="H50" s="389">
        <v>459543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11.2255418864</v>
      </c>
      <c r="E51" s="192">
        <v>29.343457231599999</v>
      </c>
      <c r="F51" s="212">
        <v>41.033154147499999</v>
      </c>
      <c r="G51" s="429">
        <f>(G53/$G$15)*100</f>
        <v>32.516643155888829</v>
      </c>
      <c r="H51" s="384">
        <v>39.146981915600001</v>
      </c>
    </row>
    <row r="52" spans="1:8" x14ac:dyDescent="0.2">
      <c r="A52" s="346">
        <v>48</v>
      </c>
      <c r="B52" s="553"/>
      <c r="C52" s="385" t="s">
        <v>170</v>
      </c>
      <c r="D52" s="225">
        <v>17.733841377400001</v>
      </c>
      <c r="E52" s="193">
        <v>24.526160666799999</v>
      </c>
      <c r="F52" s="215">
        <v>41.246916495500002</v>
      </c>
      <c r="G52" s="430">
        <f>(G54/$G$16)*100</f>
        <v>29.822511138704261</v>
      </c>
      <c r="H52" s="392">
        <v>42.991610190499998</v>
      </c>
    </row>
    <row r="53" spans="1:8" x14ac:dyDescent="0.2">
      <c r="A53" s="346">
        <v>49</v>
      </c>
      <c r="B53" s="553"/>
      <c r="C53" s="385" t="s">
        <v>171</v>
      </c>
      <c r="D53" s="226">
        <v>422</v>
      </c>
      <c r="E53" s="194">
        <v>23107</v>
      </c>
      <c r="F53" s="216">
        <v>15888</v>
      </c>
      <c r="G53" s="431">
        <f>SUM(D53:F53)</f>
        <v>39417</v>
      </c>
      <c r="H53" s="394">
        <v>1852204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705</v>
      </c>
      <c r="E54" s="195">
        <v>19276</v>
      </c>
      <c r="F54" s="217">
        <v>16766</v>
      </c>
      <c r="G54" s="432">
        <f>SUM(D54:F54)</f>
        <v>36747</v>
      </c>
      <c r="H54" s="389">
        <v>2195593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19.507908611600001</v>
      </c>
      <c r="E55" s="27">
        <v>19.372686629699999</v>
      </c>
      <c r="F55" s="46">
        <v>15.0905725128</v>
      </c>
      <c r="G55" s="68">
        <f>(G57/$G$15)*100</f>
        <v>18.009255822011038</v>
      </c>
      <c r="H55" s="69">
        <v>13.112090006200001</v>
      </c>
    </row>
    <row r="56" spans="1:8" x14ac:dyDescent="0.2">
      <c r="A56" s="346">
        <v>52</v>
      </c>
      <c r="B56" s="553"/>
      <c r="C56" s="376" t="s">
        <v>170</v>
      </c>
      <c r="D56" s="111">
        <v>14.959074230900001</v>
      </c>
      <c r="E56" s="28">
        <v>18.6738187045</v>
      </c>
      <c r="F56" s="48">
        <v>16.083463482199999</v>
      </c>
      <c r="G56" s="49">
        <f>(G58/$G$16)*100</f>
        <v>17.699380777315188</v>
      </c>
      <c r="H56" s="67">
        <v>11.334750595699999</v>
      </c>
    </row>
    <row r="57" spans="1:8" x14ac:dyDescent="0.2">
      <c r="A57" s="346">
        <v>53</v>
      </c>
      <c r="B57" s="553"/>
      <c r="C57" s="363" t="s">
        <v>171</v>
      </c>
      <c r="D57" s="112">
        <v>733</v>
      </c>
      <c r="E57" s="21">
        <v>15255</v>
      </c>
      <c r="F57" s="50">
        <v>5843</v>
      </c>
      <c r="G57" s="381">
        <f>SUM(D57:F57)</f>
        <v>21831</v>
      </c>
      <c r="H57" s="382">
        <v>620387</v>
      </c>
    </row>
    <row r="58" spans="1:8" x14ac:dyDescent="0.2">
      <c r="A58" s="346">
        <v>54</v>
      </c>
      <c r="B58" s="553"/>
      <c r="C58" s="376" t="s">
        <v>172</v>
      </c>
      <c r="D58" s="103">
        <v>595</v>
      </c>
      <c r="E58" s="29">
        <v>14676</v>
      </c>
      <c r="F58" s="104">
        <v>6538</v>
      </c>
      <c r="G58" s="54">
        <f>SUM(D58:F58)</f>
        <v>21809</v>
      </c>
      <c r="H58" s="395">
        <v>578869</v>
      </c>
    </row>
    <row r="59" spans="1:8" x14ac:dyDescent="0.2">
      <c r="A59" s="346">
        <v>55</v>
      </c>
      <c r="B59" s="553"/>
      <c r="C59" s="378" t="s">
        <v>173</v>
      </c>
      <c r="D59" s="55">
        <v>2.7117117117</v>
      </c>
      <c r="E59" s="30">
        <v>2.3701416657999999</v>
      </c>
      <c r="F59" s="56">
        <v>2.1868771370000002</v>
      </c>
      <c r="G59" s="58">
        <f>((D59*D57)+(E59*E57)+(F59*F57))/G57</f>
        <v>2.3325600709058723</v>
      </c>
      <c r="H59" s="66">
        <v>2.1766680474000002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1.9339622642000001</v>
      </c>
      <c r="E60" s="25">
        <v>2.1494143264000001</v>
      </c>
      <c r="F60" s="60">
        <v>1.8772178704</v>
      </c>
      <c r="G60" s="62">
        <f>((D60*D58)+(E60*E58)+(F60*F58))/G58</f>
        <v>2.0619360189885185</v>
      </c>
      <c r="H60" s="373">
        <v>2.0380681965999998</v>
      </c>
    </row>
    <row r="61" spans="1:8" x14ac:dyDescent="0.2">
      <c r="A61" s="346">
        <v>57</v>
      </c>
      <c r="B61" s="552" t="s">
        <v>22</v>
      </c>
      <c r="C61" s="363" t="s">
        <v>169</v>
      </c>
      <c r="D61" s="113">
        <v>19.888693614499999</v>
      </c>
      <c r="E61" s="27">
        <v>11.0078125883</v>
      </c>
      <c r="F61" s="46">
        <v>21.512280669300001</v>
      </c>
      <c r="G61" s="68">
        <f>(G63/$G$15)*100</f>
        <v>14.638552726012819</v>
      </c>
      <c r="H61" s="69">
        <v>18.6047209587</v>
      </c>
    </row>
    <row r="62" spans="1:8" x14ac:dyDescent="0.2">
      <c r="A62" s="346">
        <v>58</v>
      </c>
      <c r="B62" s="553"/>
      <c r="C62" s="376" t="s">
        <v>170</v>
      </c>
      <c r="D62" s="111">
        <v>5.0522156364999997</v>
      </c>
      <c r="E62" s="28">
        <v>6.0742174963000002</v>
      </c>
      <c r="F62" s="48">
        <v>8.7585437429000006</v>
      </c>
      <c r="G62" s="49">
        <f>(G64/$G$16)*100</f>
        <v>6.9266915004991114</v>
      </c>
      <c r="H62" s="67">
        <v>12.545395767300001</v>
      </c>
    </row>
    <row r="63" spans="1:8" x14ac:dyDescent="0.2">
      <c r="A63" s="346">
        <v>59</v>
      </c>
      <c r="B63" s="553"/>
      <c r="C63" s="363" t="s">
        <v>171</v>
      </c>
      <c r="D63" s="112">
        <v>747</v>
      </c>
      <c r="E63" s="21">
        <v>8668</v>
      </c>
      <c r="F63" s="50">
        <v>8330</v>
      </c>
      <c r="G63" s="381">
        <f>SUM(D63:F63)</f>
        <v>17745</v>
      </c>
      <c r="H63" s="382">
        <v>880266</v>
      </c>
    </row>
    <row r="64" spans="1:8" x14ac:dyDescent="0.2">
      <c r="A64" s="346">
        <v>60</v>
      </c>
      <c r="B64" s="553"/>
      <c r="C64" s="376" t="s">
        <v>172</v>
      </c>
      <c r="D64" s="103">
        <v>201</v>
      </c>
      <c r="E64" s="29">
        <v>4774</v>
      </c>
      <c r="F64" s="104">
        <v>3560</v>
      </c>
      <c r="G64" s="54">
        <f>SUM(D64:F64)</f>
        <v>8535</v>
      </c>
      <c r="H64" s="395">
        <v>640697</v>
      </c>
    </row>
    <row r="65" spans="1:8" x14ac:dyDescent="0.2">
      <c r="A65" s="346">
        <v>61</v>
      </c>
      <c r="B65" s="553"/>
      <c r="C65" s="378" t="s">
        <v>173</v>
      </c>
      <c r="D65" s="55">
        <v>2.9617083947</v>
      </c>
      <c r="E65" s="30">
        <v>2.6099588274999999</v>
      </c>
      <c r="F65" s="56">
        <v>2.4745080533000001</v>
      </c>
      <c r="G65" s="58">
        <f>((D65*D63)+(E65*E63)+(F65*F63))/G63</f>
        <v>2.5611818186305944</v>
      </c>
      <c r="H65" s="66">
        <v>2.4492078427999999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2.4525139665000002</v>
      </c>
      <c r="E66" s="25">
        <v>2.6145056065999999</v>
      </c>
      <c r="F66" s="60">
        <v>2.4055577128999999</v>
      </c>
      <c r="G66" s="62">
        <f>((D66*D64)+(E66*E64)+(F66*F64))/G64</f>
        <v>2.5235372619916694</v>
      </c>
      <c r="H66" s="373">
        <v>2.3752211602000002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63.473930872899999</v>
      </c>
      <c r="E67" s="27">
        <v>39.277733340300003</v>
      </c>
      <c r="F67" s="46">
        <v>41.800118111499998</v>
      </c>
      <c r="G67" s="68">
        <f>(G69/$G$15)*100</f>
        <v>40.832858993078759</v>
      </c>
      <c r="H67" s="69">
        <v>37.1850517353</v>
      </c>
    </row>
    <row r="68" spans="1:8" x14ac:dyDescent="0.2">
      <c r="A68" s="346">
        <v>64</v>
      </c>
      <c r="B68" s="553"/>
      <c r="C68" s="376" t="s">
        <v>170</v>
      </c>
      <c r="D68" s="111">
        <v>65.086085238500004</v>
      </c>
      <c r="E68" s="28">
        <v>36.692450840200003</v>
      </c>
      <c r="F68" s="48">
        <v>35.471645928400001</v>
      </c>
      <c r="G68" s="49">
        <f>(G70/$G$16)*100</f>
        <v>37.206112693659257</v>
      </c>
      <c r="H68" s="67">
        <v>31.459719535600001</v>
      </c>
    </row>
    <row r="69" spans="1:8" x14ac:dyDescent="0.2">
      <c r="A69" s="346">
        <v>65</v>
      </c>
      <c r="B69" s="553"/>
      <c r="C69" s="363" t="s">
        <v>171</v>
      </c>
      <c r="D69" s="112">
        <v>2384</v>
      </c>
      <c r="E69" s="21">
        <v>30929</v>
      </c>
      <c r="F69" s="50">
        <v>16185</v>
      </c>
      <c r="G69" s="381">
        <f>SUM(D69:F69)</f>
        <v>49498</v>
      </c>
      <c r="H69" s="382">
        <v>1759377</v>
      </c>
    </row>
    <row r="70" spans="1:8" x14ac:dyDescent="0.2">
      <c r="A70" s="346">
        <v>66</v>
      </c>
      <c r="B70" s="553"/>
      <c r="C70" s="376" t="s">
        <v>172</v>
      </c>
      <c r="D70" s="103">
        <v>2588</v>
      </c>
      <c r="E70" s="29">
        <v>28838</v>
      </c>
      <c r="F70" s="104">
        <v>14419</v>
      </c>
      <c r="G70" s="54">
        <f>SUM(D70:F70)</f>
        <v>45845</v>
      </c>
      <c r="H70" s="395">
        <v>1606656</v>
      </c>
    </row>
    <row r="71" spans="1:8" x14ac:dyDescent="0.2">
      <c r="A71" s="346">
        <v>67</v>
      </c>
      <c r="B71" s="553"/>
      <c r="C71" s="378" t="s">
        <v>173</v>
      </c>
      <c r="D71" s="55">
        <v>2.3054914629000001</v>
      </c>
      <c r="E71" s="30">
        <v>2.2288735040000001</v>
      </c>
      <c r="F71" s="56">
        <v>2.1043848944999999</v>
      </c>
      <c r="G71" s="58">
        <f>((D71*D69)+(E71*E69)+(F71*F69))/G69</f>
        <v>2.1918580502293445</v>
      </c>
      <c r="H71" s="66">
        <v>2.0112894132000001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1.44839549</v>
      </c>
      <c r="E72" s="25">
        <v>1.9294636129</v>
      </c>
      <c r="F72" s="60">
        <v>1.7145657313</v>
      </c>
      <c r="G72" s="62">
        <f>((D72*D70)+(E72*E70)+(F72*F70))/G70</f>
        <v>1.8347179076572122</v>
      </c>
      <c r="H72" s="373">
        <v>1.8911491331000001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10.7498535442</v>
      </c>
      <c r="E73" s="27">
        <v>10.3714100535</v>
      </c>
      <c r="F73" s="46">
        <v>7.3230289025999999</v>
      </c>
      <c r="G73" s="68">
        <f>(G75/$G$15)*100</f>
        <v>9.4092607716484764</v>
      </c>
      <c r="H73" s="69">
        <v>6.8203529942000003</v>
      </c>
    </row>
    <row r="74" spans="1:8" x14ac:dyDescent="0.2">
      <c r="A74" s="346">
        <v>70</v>
      </c>
      <c r="B74" s="553"/>
      <c r="C74" s="376" t="s">
        <v>170</v>
      </c>
      <c r="D74" s="111">
        <v>7.1690657634999999</v>
      </c>
      <c r="E74" s="28">
        <v>7.6623554293999998</v>
      </c>
      <c r="F74" s="48">
        <v>6.3714639911999997</v>
      </c>
      <c r="G74" s="49">
        <f>(G76/$G$16)*100</f>
        <v>7.2204773614458801</v>
      </c>
      <c r="H74" s="67">
        <v>4.4860720390999997</v>
      </c>
    </row>
    <row r="75" spans="1:8" x14ac:dyDescent="0.2">
      <c r="A75" s="346">
        <v>71</v>
      </c>
      <c r="B75" s="553"/>
      <c r="C75" s="363" t="s">
        <v>171</v>
      </c>
      <c r="D75" s="112">
        <v>404</v>
      </c>
      <c r="E75" s="21">
        <v>8167</v>
      </c>
      <c r="F75" s="50">
        <v>2835</v>
      </c>
      <c r="G75" s="381">
        <f>SUM(D75:F75)</f>
        <v>11406</v>
      </c>
      <c r="H75" s="382">
        <v>322699</v>
      </c>
    </row>
    <row r="76" spans="1:8" x14ac:dyDescent="0.2">
      <c r="A76" s="346">
        <v>72</v>
      </c>
      <c r="B76" s="553"/>
      <c r="C76" s="376" t="s">
        <v>172</v>
      </c>
      <c r="D76" s="103">
        <v>285</v>
      </c>
      <c r="E76" s="29">
        <v>6022</v>
      </c>
      <c r="F76" s="104">
        <v>2590</v>
      </c>
      <c r="G76" s="54">
        <f>SUM(D76:F76)</f>
        <v>8897</v>
      </c>
      <c r="H76" s="395">
        <v>229105</v>
      </c>
    </row>
    <row r="77" spans="1:8" x14ac:dyDescent="0.2">
      <c r="A77" s="346">
        <v>73</v>
      </c>
      <c r="B77" s="553"/>
      <c r="C77" s="378" t="s">
        <v>173</v>
      </c>
      <c r="D77" s="55">
        <v>3.1989100816999998</v>
      </c>
      <c r="E77" s="30">
        <v>3.3341298119</v>
      </c>
      <c r="F77" s="56">
        <v>3.1176603205000002</v>
      </c>
      <c r="G77" s="58">
        <f>((D77*D75)+(E77*E75)+(F77*F75))/G75</f>
        <v>3.2755361086631249</v>
      </c>
      <c r="H77" s="66">
        <v>2.7913504066999999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2.3188976378000001</v>
      </c>
      <c r="E78" s="25">
        <v>2.7681042565</v>
      </c>
      <c r="F78" s="60">
        <v>2.3235539351000001</v>
      </c>
      <c r="G78" s="62">
        <f>((D78*D76)+(E78*E76)+(F78*F76))/G76</f>
        <v>2.6243019390047211</v>
      </c>
      <c r="H78" s="373">
        <v>2.6083427521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5.4481546572999999</v>
      </c>
      <c r="E79" s="27">
        <v>11.67987362</v>
      </c>
      <c r="F79" s="46">
        <v>5.8040923025</v>
      </c>
      <c r="G79" s="68">
        <f>(G81/$G$15)*100</f>
        <v>9.6097210879303088</v>
      </c>
      <c r="H79" s="69">
        <v>3.1556964394000002</v>
      </c>
    </row>
    <row r="80" spans="1:8" x14ac:dyDescent="0.2">
      <c r="A80" s="346">
        <v>76</v>
      </c>
      <c r="B80" s="553"/>
      <c r="C80" s="376" t="s">
        <v>170</v>
      </c>
      <c r="D80" s="111">
        <v>3.2176121930999999</v>
      </c>
      <c r="E80" s="28">
        <v>17.220616307099998</v>
      </c>
      <c r="F80" s="48">
        <v>4.4237027480000002</v>
      </c>
      <c r="G80" s="49">
        <f>(G82/$G$16)*100</f>
        <v>12.546766326621706</v>
      </c>
      <c r="H80" s="67">
        <v>4.3506116765999998</v>
      </c>
    </row>
    <row r="81" spans="1:8" x14ac:dyDescent="0.2">
      <c r="A81" s="346">
        <v>77</v>
      </c>
      <c r="B81" s="553"/>
      <c r="C81" s="363" t="s">
        <v>171</v>
      </c>
      <c r="D81" s="112">
        <v>205</v>
      </c>
      <c r="E81" s="21">
        <v>9197</v>
      </c>
      <c r="F81" s="50">
        <v>2247</v>
      </c>
      <c r="G81" s="381">
        <f>SUM(D81:F81)</f>
        <v>11649</v>
      </c>
      <c r="H81" s="382">
        <v>149309</v>
      </c>
    </row>
    <row r="82" spans="1:8" x14ac:dyDescent="0.2">
      <c r="A82" s="346">
        <v>78</v>
      </c>
      <c r="B82" s="553"/>
      <c r="C82" s="376" t="s">
        <v>172</v>
      </c>
      <c r="D82" s="103">
        <v>128</v>
      </c>
      <c r="E82" s="29">
        <v>13534</v>
      </c>
      <c r="F82" s="104">
        <v>1798</v>
      </c>
      <c r="G82" s="54">
        <f>SUM(D82:F82)</f>
        <v>15460</v>
      </c>
      <c r="H82" s="395">
        <v>222187</v>
      </c>
    </row>
    <row r="83" spans="1:8" x14ac:dyDescent="0.2">
      <c r="A83" s="346">
        <v>79</v>
      </c>
      <c r="B83" s="553"/>
      <c r="C83" s="378" t="s">
        <v>173</v>
      </c>
      <c r="D83" s="55">
        <v>3.0860215054000002</v>
      </c>
      <c r="E83" s="30">
        <v>3.2844175852999999</v>
      </c>
      <c r="F83" s="56">
        <v>2.5593814089000002</v>
      </c>
      <c r="G83" s="58">
        <f>((D83*D81)+(E83*E81)+(F83*F81))/G81</f>
        <v>3.1410724496874747</v>
      </c>
      <c r="H83" s="66">
        <v>3.0862600740000001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2.7017543860000002</v>
      </c>
      <c r="E84" s="25">
        <v>2.4829287512999998</v>
      </c>
      <c r="F84" s="60">
        <v>2.6787226949999998</v>
      </c>
      <c r="G84" s="62">
        <f>((D84*D82)+(E84*E82)+(F84*F82))/G82</f>
        <v>2.5075113639787969</v>
      </c>
      <c r="H84" s="373">
        <v>2.6820971740999999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58.406561218500002</v>
      </c>
      <c r="E85" s="27">
        <v>21.361256125600001</v>
      </c>
      <c r="F85" s="46">
        <v>13.565473341400001</v>
      </c>
      <c r="G85" s="68">
        <f>(G87/$G$15)*100</f>
        <v>20.019633561841594</v>
      </c>
      <c r="H85" s="69">
        <v>15.6589829847</v>
      </c>
    </row>
    <row r="86" spans="1:8" x14ac:dyDescent="0.2">
      <c r="A86" s="346">
        <v>82</v>
      </c>
      <c r="B86" s="553"/>
      <c r="C86" s="376" t="s">
        <v>170</v>
      </c>
      <c r="D86" s="111">
        <v>9.8221845893000008</v>
      </c>
      <c r="E86" s="28">
        <v>13.4796920196</v>
      </c>
      <c r="F86" s="48">
        <v>7.4044729989000002</v>
      </c>
      <c r="G86" s="49">
        <f>(G88/$G$16)*100</f>
        <v>11.357826309254254</v>
      </c>
      <c r="H86" s="67">
        <v>15.501184739699999</v>
      </c>
    </row>
    <row r="87" spans="1:8" x14ac:dyDescent="0.2">
      <c r="A87" s="346">
        <v>83</v>
      </c>
      <c r="B87" s="553"/>
      <c r="C87" s="363" t="s">
        <v>171</v>
      </c>
      <c r="D87" s="112">
        <v>2194</v>
      </c>
      <c r="E87" s="21">
        <v>16821</v>
      </c>
      <c r="F87" s="50">
        <v>5253</v>
      </c>
      <c r="G87" s="381">
        <f>SUM(D87:F87)</f>
        <v>24268</v>
      </c>
      <c r="H87" s="382">
        <v>740891</v>
      </c>
    </row>
    <row r="88" spans="1:8" x14ac:dyDescent="0.2">
      <c r="A88" s="346">
        <v>84</v>
      </c>
      <c r="B88" s="553"/>
      <c r="C88" s="376" t="s">
        <v>172</v>
      </c>
      <c r="D88" s="103">
        <v>391</v>
      </c>
      <c r="E88" s="29">
        <v>10594</v>
      </c>
      <c r="F88" s="104">
        <v>3010</v>
      </c>
      <c r="G88" s="54">
        <f>SUM(D88:F88)</f>
        <v>13995</v>
      </c>
      <c r="H88" s="395">
        <v>791650</v>
      </c>
    </row>
    <row r="89" spans="1:8" x14ac:dyDescent="0.2">
      <c r="A89" s="346">
        <v>85</v>
      </c>
      <c r="B89" s="553"/>
      <c r="C89" s="378" t="s">
        <v>173</v>
      </c>
      <c r="D89" s="55">
        <v>2.3279839518999998</v>
      </c>
      <c r="E89" s="30">
        <v>2.6522934425</v>
      </c>
      <c r="F89" s="56">
        <v>2.6838239229999998</v>
      </c>
      <c r="G89" s="58">
        <f>((D89*D87)+(E89*E87)+(F89*F87))/G87</f>
        <v>2.629798576490856</v>
      </c>
      <c r="H89" s="66">
        <v>2.3897476842000001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2.2816091954000002</v>
      </c>
      <c r="E90" s="25">
        <v>2.307881273</v>
      </c>
      <c r="F90" s="60">
        <v>2.2763265208000001</v>
      </c>
      <c r="G90" s="62">
        <f>((D90*D88)+(E90*E88)+(F90*F88))/G88</f>
        <v>2.3003605737171418</v>
      </c>
      <c r="H90" s="373">
        <v>1.929210374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86.848271821899999</v>
      </c>
      <c r="E91" s="27">
        <v>56.945470922600002</v>
      </c>
      <c r="F91" s="46">
        <v>55.2679768223</v>
      </c>
      <c r="G91" s="68">
        <f>(G93/$G$15)*100</f>
        <v>57.336600094043114</v>
      </c>
      <c r="H91" s="69">
        <v>52.645764097700003</v>
      </c>
    </row>
    <row r="92" spans="1:8" x14ac:dyDescent="0.2">
      <c r="A92" s="346">
        <v>88</v>
      </c>
      <c r="B92" s="553"/>
      <c r="C92" s="376" t="s">
        <v>170</v>
      </c>
      <c r="D92" s="111">
        <v>74.795371154400002</v>
      </c>
      <c r="E92" s="28">
        <v>57.381114304800001</v>
      </c>
      <c r="F92" s="48">
        <v>49.535881975999999</v>
      </c>
      <c r="G92" s="49">
        <f>(G94/$G$16)*100</f>
        <v>55.355911020216041</v>
      </c>
      <c r="H92" s="67">
        <v>48.010144449999999</v>
      </c>
    </row>
    <row r="93" spans="1:8" x14ac:dyDescent="0.2">
      <c r="A93" s="346">
        <v>89</v>
      </c>
      <c r="B93" s="553"/>
      <c r="C93" s="363" t="s">
        <v>171</v>
      </c>
      <c r="D93" s="112">
        <v>3262</v>
      </c>
      <c r="E93" s="21">
        <v>44842</v>
      </c>
      <c r="F93" s="50">
        <v>21400</v>
      </c>
      <c r="G93" s="381">
        <f>SUM(D93:F93)</f>
        <v>69504</v>
      </c>
      <c r="H93" s="382">
        <v>2490887</v>
      </c>
    </row>
    <row r="94" spans="1:8" x14ac:dyDescent="0.2">
      <c r="A94" s="346">
        <v>90</v>
      </c>
      <c r="B94" s="553"/>
      <c r="C94" s="376" t="s">
        <v>172</v>
      </c>
      <c r="D94" s="103">
        <v>2975</v>
      </c>
      <c r="E94" s="29">
        <v>45098</v>
      </c>
      <c r="F94" s="104">
        <v>20136</v>
      </c>
      <c r="G94" s="54">
        <f>SUM(D94:F94)</f>
        <v>68209</v>
      </c>
      <c r="H94" s="395">
        <v>2451891</v>
      </c>
    </row>
    <row r="95" spans="1:8" x14ac:dyDescent="0.2">
      <c r="A95" s="346">
        <v>91</v>
      </c>
      <c r="B95" s="553"/>
      <c r="C95" s="378" t="s">
        <v>173</v>
      </c>
      <c r="D95" s="55">
        <v>2.0435075884999998</v>
      </c>
      <c r="E95" s="30">
        <v>1.9855972833</v>
      </c>
      <c r="F95" s="56">
        <v>1.901563471</v>
      </c>
      <c r="G95" s="58">
        <f>((D95*D93)+(E95*E93)+(F95*F93))/G93</f>
        <v>1.9624414912929558</v>
      </c>
      <c r="H95" s="66">
        <v>1.7957170294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1.4079245282999999</v>
      </c>
      <c r="E96" s="25">
        <v>1.7393031139999999</v>
      </c>
      <c r="F96" s="60">
        <v>1.5849781968000001</v>
      </c>
      <c r="G96" s="62">
        <f>((D96*D94)+(E96*E94)+(F96*F94))/G94</f>
        <v>1.6792914172268953</v>
      </c>
      <c r="H96" s="373">
        <v>1.6596020543000001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25.102519039299999</v>
      </c>
      <c r="E97" s="27">
        <v>14.6083585089</v>
      </c>
      <c r="F97" s="46">
        <v>11.5069449829</v>
      </c>
      <c r="G97" s="68">
        <f>(G99/$G$15)*100</f>
        <v>13.942303726252053</v>
      </c>
      <c r="H97" s="69">
        <v>9.4019713358000008</v>
      </c>
    </row>
    <row r="98" spans="1:8" x14ac:dyDescent="0.2">
      <c r="A98" s="346">
        <v>94</v>
      </c>
      <c r="B98" s="553"/>
      <c r="C98" s="376" t="s">
        <v>170</v>
      </c>
      <c r="D98" s="111">
        <v>5.5038103302000003</v>
      </c>
      <c r="E98" s="28">
        <v>10.138506641199999</v>
      </c>
      <c r="F98" s="48">
        <v>5.9523811584999997</v>
      </c>
      <c r="G98" s="49">
        <f>(G100/$G$16)*100</f>
        <v>8.6082503510010628</v>
      </c>
      <c r="H98" s="67">
        <v>6.5509320584999999</v>
      </c>
    </row>
    <row r="99" spans="1:8" x14ac:dyDescent="0.2">
      <c r="A99" s="346">
        <v>95</v>
      </c>
      <c r="B99" s="553"/>
      <c r="C99" s="363" t="s">
        <v>171</v>
      </c>
      <c r="D99" s="112">
        <v>943</v>
      </c>
      <c r="E99" s="21">
        <v>11503</v>
      </c>
      <c r="F99" s="50">
        <v>4455</v>
      </c>
      <c r="G99" s="381">
        <f>SUM(D99:F99)</f>
        <v>16901</v>
      </c>
      <c r="H99" s="382">
        <v>444846</v>
      </c>
    </row>
    <row r="100" spans="1:8" x14ac:dyDescent="0.2">
      <c r="A100" s="346">
        <v>96</v>
      </c>
      <c r="B100" s="553"/>
      <c r="C100" s="376" t="s">
        <v>172</v>
      </c>
      <c r="D100" s="103">
        <v>219</v>
      </c>
      <c r="E100" s="29">
        <v>7968</v>
      </c>
      <c r="F100" s="104">
        <v>2420</v>
      </c>
      <c r="G100" s="54">
        <f>SUM(D100:F100)</f>
        <v>10607</v>
      </c>
      <c r="H100" s="395">
        <v>334558</v>
      </c>
    </row>
    <row r="101" spans="1:8" x14ac:dyDescent="0.2">
      <c r="A101" s="346">
        <v>97</v>
      </c>
      <c r="B101" s="553"/>
      <c r="C101" s="378" t="s">
        <v>173</v>
      </c>
      <c r="D101" s="55">
        <v>3.3348891481999998</v>
      </c>
      <c r="E101" s="30">
        <v>3.5629393149999999</v>
      </c>
      <c r="F101" s="56">
        <v>3.4153174498999999</v>
      </c>
      <c r="G101" s="58">
        <f>((D101*D99)+(E101*E99)+(F101*F99))/G99</f>
        <v>3.511302919738601</v>
      </c>
      <c r="H101" s="66">
        <v>3.4252993297000001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3.2512820513</v>
      </c>
      <c r="E102" s="25">
        <v>3.3725644134000001</v>
      </c>
      <c r="F102" s="60">
        <v>3.2776896915</v>
      </c>
      <c r="G102" s="62">
        <f>((D102*D100)+(E102*E100)+(F102*F100))/G100</f>
        <v>3.3484145440403412</v>
      </c>
      <c r="H102" s="373">
        <v>3.3326245327000001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45.805799648499999</v>
      </c>
      <c r="E103" s="27">
        <v>43.859605968899999</v>
      </c>
      <c r="F103" s="46">
        <v>17.3483782978</v>
      </c>
      <c r="G103" s="68">
        <f>(G105/$G$15)*100</f>
        <v>35.450953217676805</v>
      </c>
      <c r="H103" s="69">
        <v>29.224806464</v>
      </c>
    </row>
    <row r="104" spans="1:8" x14ac:dyDescent="0.2">
      <c r="A104" s="346">
        <v>100</v>
      </c>
      <c r="B104" s="553"/>
      <c r="C104" s="376" t="s">
        <v>170</v>
      </c>
      <c r="D104" s="111">
        <v>44.479819362100002</v>
      </c>
      <c r="E104" s="28">
        <v>50.868614819599998</v>
      </c>
      <c r="F104" s="48">
        <v>28.245182847599999</v>
      </c>
      <c r="G104" s="49">
        <f>(G106/$G$16)*100</f>
        <v>43.198695006451928</v>
      </c>
      <c r="H104" s="67">
        <v>27.881200596300001</v>
      </c>
    </row>
    <row r="105" spans="1:8" x14ac:dyDescent="0.2">
      <c r="A105" s="346">
        <v>101</v>
      </c>
      <c r="B105" s="553"/>
      <c r="C105" s="363" t="s">
        <v>171</v>
      </c>
      <c r="D105" s="112">
        <v>1720</v>
      </c>
      <c r="E105" s="21">
        <v>34537</v>
      </c>
      <c r="F105" s="50">
        <v>6717</v>
      </c>
      <c r="G105" s="381">
        <f>SUM(D105:F105)</f>
        <v>42974</v>
      </c>
      <c r="H105" s="382">
        <v>1382745</v>
      </c>
    </row>
    <row r="106" spans="1:8" x14ac:dyDescent="0.2">
      <c r="A106" s="346">
        <v>102</v>
      </c>
      <c r="B106" s="553"/>
      <c r="C106" s="376" t="s">
        <v>172</v>
      </c>
      <c r="D106" s="103">
        <v>1769</v>
      </c>
      <c r="E106" s="29">
        <v>39979</v>
      </c>
      <c r="F106" s="104">
        <v>11481</v>
      </c>
      <c r="G106" s="54">
        <f>SUM(D106:F106)</f>
        <v>53229</v>
      </c>
      <c r="H106" s="395">
        <v>1423900</v>
      </c>
    </row>
    <row r="107" spans="1:8" x14ac:dyDescent="0.2">
      <c r="A107" s="346">
        <v>103</v>
      </c>
      <c r="B107" s="553"/>
      <c r="C107" s="378" t="s">
        <v>173</v>
      </c>
      <c r="D107" s="55">
        <v>2.1419459458999999</v>
      </c>
      <c r="E107" s="30">
        <v>1.4195693444999999</v>
      </c>
      <c r="F107" s="56">
        <v>1.7401709286</v>
      </c>
      <c r="G107" s="58">
        <f>((D107*D105)+(E107*E105)+(F107*F105))/G105</f>
        <v>1.4985931401626726</v>
      </c>
      <c r="H107" s="66">
        <v>1.4777459998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1.249430458</v>
      </c>
      <c r="E108" s="25">
        <v>1.1712185173</v>
      </c>
      <c r="F108" s="60">
        <v>1.1695951345</v>
      </c>
      <c r="G108" s="62">
        <f>((D108*D106)+(E108*E106)+(F108*F106))/G106</f>
        <v>1.1734676458797499</v>
      </c>
      <c r="H108" s="373">
        <v>1.2674185871999999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10.5093731693</v>
      </c>
      <c r="E109" s="27">
        <v>10.7732031405</v>
      </c>
      <c r="F109" s="46">
        <v>1.8909583648999999</v>
      </c>
      <c r="G109" s="68">
        <f>(G111/$G$15)*100</f>
        <v>7.927669298223905</v>
      </c>
      <c r="H109" s="69">
        <v>6.0345199278999999</v>
      </c>
    </row>
    <row r="110" spans="1:8" x14ac:dyDescent="0.2">
      <c r="A110" s="346">
        <v>106</v>
      </c>
      <c r="B110" s="553"/>
      <c r="C110" s="376" t="s">
        <v>170</v>
      </c>
      <c r="D110" s="111">
        <v>10.297770251199999</v>
      </c>
      <c r="E110" s="28">
        <v>13.4512035603</v>
      </c>
      <c r="F110" s="48">
        <v>4.7728171702999997</v>
      </c>
      <c r="G110" s="49">
        <f>(G112/$G$16)*100</f>
        <v>10.487019047387172</v>
      </c>
      <c r="H110" s="67">
        <v>5.2162030018000003</v>
      </c>
    </row>
    <row r="111" spans="1:8" x14ac:dyDescent="0.2">
      <c r="A111" s="346">
        <v>107</v>
      </c>
      <c r="B111" s="553"/>
      <c r="C111" s="363" t="s">
        <v>171</v>
      </c>
      <c r="D111" s="112">
        <v>395</v>
      </c>
      <c r="E111" s="21">
        <v>8483</v>
      </c>
      <c r="F111" s="50">
        <v>732</v>
      </c>
      <c r="G111" s="381">
        <f>SUM(D111:F111)</f>
        <v>9610</v>
      </c>
      <c r="H111" s="382">
        <v>285518</v>
      </c>
    </row>
    <row r="112" spans="1:8" x14ac:dyDescent="0.2">
      <c r="A112" s="346">
        <v>108</v>
      </c>
      <c r="B112" s="553"/>
      <c r="C112" s="376" t="s">
        <v>172</v>
      </c>
      <c r="D112" s="103">
        <v>410</v>
      </c>
      <c r="E112" s="29">
        <v>10572</v>
      </c>
      <c r="F112" s="104">
        <v>1940</v>
      </c>
      <c r="G112" s="54">
        <f>SUM(D112:F112)</f>
        <v>12922</v>
      </c>
      <c r="H112" s="395">
        <v>266393</v>
      </c>
    </row>
    <row r="113" spans="1:8" x14ac:dyDescent="0.2">
      <c r="A113" s="346">
        <v>109</v>
      </c>
      <c r="B113" s="553"/>
      <c r="C113" s="378" t="s">
        <v>173</v>
      </c>
      <c r="D113" s="55">
        <v>2.4667665231</v>
      </c>
      <c r="E113" s="30">
        <v>1.8717817941999999</v>
      </c>
      <c r="F113" s="56">
        <v>2.3481001061</v>
      </c>
      <c r="G113" s="58">
        <f>((D113*D111)+(E113*E111)+(F113*F111))/G111</f>
        <v>1.9325189401132465</v>
      </c>
      <c r="H113" s="66">
        <v>1.9781140670999999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1.5210561458</v>
      </c>
      <c r="E114" s="25">
        <v>1.5489524073000001</v>
      </c>
      <c r="F114" s="60">
        <v>1.5666644380999999</v>
      </c>
      <c r="G114" s="62">
        <f>((D114*D112)+(E114*E112)+(F114*F112))/G112</f>
        <v>1.5507264262240827</v>
      </c>
      <c r="H114" s="373">
        <v>1.7921207295999999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7.4617618999999999</v>
      </c>
      <c r="E115" s="32">
        <v>7.7904065999999998</v>
      </c>
      <c r="F115" s="115">
        <v>9.2065819999999992</v>
      </c>
      <c r="G115" s="396">
        <f>((D115*D15)+(E115*E15)+(F115*F15))/G15</f>
        <v>8.232573567726714</v>
      </c>
      <c r="H115" s="397">
        <v>9.5</v>
      </c>
    </row>
    <row r="116" spans="1:8" x14ac:dyDescent="0.2">
      <c r="A116" s="346">
        <v>112</v>
      </c>
      <c r="B116" s="553"/>
      <c r="C116" s="363" t="s">
        <v>33</v>
      </c>
      <c r="D116" s="113">
        <v>11.952109</v>
      </c>
      <c r="E116" s="27">
        <v>12.62721</v>
      </c>
      <c r="F116" s="46">
        <v>12.288523</v>
      </c>
      <c r="G116" s="68">
        <f>((D116*D15)+(E116*E15)+(F116*F15))/G15</f>
        <v>12.498109926613376</v>
      </c>
      <c r="H116" s="69">
        <v>12.5</v>
      </c>
    </row>
    <row r="117" spans="1:8" x14ac:dyDescent="0.2">
      <c r="A117" s="346">
        <v>113</v>
      </c>
      <c r="B117" s="553"/>
      <c r="C117" s="378" t="s">
        <v>34</v>
      </c>
      <c r="D117" s="55">
        <v>11785.19</v>
      </c>
      <c r="E117" s="30">
        <v>13602.011</v>
      </c>
      <c r="F117" s="56">
        <v>20081.453000000001</v>
      </c>
      <c r="G117" s="58">
        <f>((D117*D15)+(E117*E15)+(F117*F15))/G15</f>
        <v>15615.358642438192</v>
      </c>
      <c r="H117" s="66">
        <v>24891</v>
      </c>
    </row>
    <row r="118" spans="1:8" x14ac:dyDescent="0.2">
      <c r="A118" s="346">
        <v>114</v>
      </c>
      <c r="B118" s="553"/>
      <c r="C118" s="376" t="s">
        <v>35</v>
      </c>
      <c r="D118" s="111">
        <v>12781.589319339993</v>
      </c>
      <c r="E118" s="28">
        <v>14752.016600423507</v>
      </c>
      <c r="F118" s="48">
        <v>21779.274257065696</v>
      </c>
      <c r="G118" s="49">
        <f>((D118*D16)+(E118*E16)+(F118*F16))/G16</f>
        <v>17006.65758264199</v>
      </c>
      <c r="H118" s="67">
        <v>26995.452746005092</v>
      </c>
    </row>
    <row r="119" spans="1:8" x14ac:dyDescent="0.2">
      <c r="A119" s="346">
        <v>115</v>
      </c>
      <c r="B119" s="553"/>
      <c r="C119" s="363" t="s">
        <v>36</v>
      </c>
      <c r="D119" s="113">
        <v>17.777903999999999</v>
      </c>
      <c r="E119" s="27">
        <v>8.6287483999999992</v>
      </c>
      <c r="F119" s="46">
        <v>9.9354378000000008</v>
      </c>
      <c r="G119" s="68">
        <f>((D119*D15)+(E119*E15)+(F119*F15))/G15</f>
        <v>9.3296108083417888</v>
      </c>
      <c r="H119" s="69">
        <v>10.754</v>
      </c>
    </row>
    <row r="120" spans="1:8" x14ac:dyDescent="0.2">
      <c r="A120" s="346">
        <v>116</v>
      </c>
      <c r="B120" s="553"/>
      <c r="C120" s="348" t="s">
        <v>37</v>
      </c>
      <c r="D120" s="229">
        <v>0.62882848999999996</v>
      </c>
      <c r="E120" s="33">
        <v>0.66042425000000005</v>
      </c>
      <c r="F120" s="116">
        <v>0.70825280000000002</v>
      </c>
      <c r="G120" s="70">
        <f>((D120*D15)+(E120*E15)+(F120*F15))/G15</f>
        <v>0.67472249685029828</v>
      </c>
      <c r="H120" s="71">
        <v>0.66400000000000003</v>
      </c>
    </row>
    <row r="121" spans="1:8" x14ac:dyDescent="0.2">
      <c r="A121" s="346">
        <v>117</v>
      </c>
      <c r="B121" s="553"/>
      <c r="C121" s="348" t="s">
        <v>38</v>
      </c>
      <c r="D121" s="229">
        <v>0.68309083000000004</v>
      </c>
      <c r="E121" s="33">
        <v>0.70362524999999998</v>
      </c>
      <c r="F121" s="116">
        <v>0.75942184000000001</v>
      </c>
      <c r="G121" s="70">
        <f>((D121*D15)+(E121*E15)+(F121*F15))/G15</f>
        <v>0.72081135375495986</v>
      </c>
      <c r="H121" s="71">
        <v>0.83299999999999996</v>
      </c>
    </row>
    <row r="122" spans="1:8" x14ac:dyDescent="0.2">
      <c r="A122" s="346">
        <v>118</v>
      </c>
      <c r="B122" s="553"/>
      <c r="C122" s="376" t="s">
        <v>39</v>
      </c>
      <c r="D122" s="230">
        <v>0.80481356999999998</v>
      </c>
      <c r="E122" s="34">
        <v>0.91799660000000005</v>
      </c>
      <c r="F122" s="117">
        <v>0.90183170999999995</v>
      </c>
      <c r="G122" s="72">
        <f>((D122*D15)+(E122*E15)+(F122*F15))/G15</f>
        <v>0.90932632008579362</v>
      </c>
      <c r="H122" s="73">
        <v>0.86299999999999999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0.70183549999999995</v>
      </c>
      <c r="E123" s="35">
        <v>0.75278069999999997</v>
      </c>
      <c r="F123" s="118">
        <v>0.78571610000000003</v>
      </c>
      <c r="G123" s="74">
        <f>((D123*D15)+(E123*E15)+(F123*F15))/G15</f>
        <v>0.76172229029211103</v>
      </c>
      <c r="H123" s="75">
        <v>0.78200000000000003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6</v>
      </c>
      <c r="E124" s="21">
        <v>9</v>
      </c>
      <c r="F124" s="50">
        <v>5</v>
      </c>
      <c r="G124" s="364">
        <f>SUM(D124:F124)</f>
        <v>20</v>
      </c>
      <c r="H124" s="382">
        <v>213</v>
      </c>
    </row>
    <row r="125" spans="1:8" x14ac:dyDescent="0.2">
      <c r="A125" s="346">
        <v>121</v>
      </c>
      <c r="B125" s="553"/>
      <c r="C125" s="348" t="s">
        <v>43</v>
      </c>
      <c r="D125" s="232"/>
      <c r="E125" s="26"/>
      <c r="F125" s="76"/>
      <c r="G125" s="267">
        <f t="shared" ref="G125:G127" si="0">SUM(D125:F125)</f>
        <v>0</v>
      </c>
      <c r="H125" s="399">
        <v>45</v>
      </c>
    </row>
    <row r="126" spans="1:8" x14ac:dyDescent="0.2">
      <c r="A126" s="346">
        <v>122</v>
      </c>
      <c r="B126" s="553"/>
      <c r="C126" s="348" t="s">
        <v>44</v>
      </c>
      <c r="D126" s="232">
        <v>34</v>
      </c>
      <c r="E126" s="26"/>
      <c r="F126" s="76">
        <v>29</v>
      </c>
      <c r="G126" s="267">
        <f>SUM(D126:F126)</f>
        <v>63</v>
      </c>
      <c r="H126" s="399">
        <v>75</v>
      </c>
    </row>
    <row r="127" spans="1:8" x14ac:dyDescent="0.2">
      <c r="A127" s="346">
        <v>123</v>
      </c>
      <c r="B127" s="553"/>
      <c r="C127" s="348" t="s">
        <v>45</v>
      </c>
      <c r="D127" s="232"/>
      <c r="E127" s="26"/>
      <c r="F127" s="76"/>
      <c r="G127" s="267">
        <f t="shared" si="0"/>
        <v>0</v>
      </c>
      <c r="H127" s="399">
        <v>0</v>
      </c>
    </row>
    <row r="128" spans="1:8" x14ac:dyDescent="0.2">
      <c r="A128" s="346">
        <v>124</v>
      </c>
      <c r="B128" s="553"/>
      <c r="C128" s="348" t="s">
        <v>46</v>
      </c>
      <c r="D128" s="232"/>
      <c r="E128" s="26"/>
      <c r="F128" s="76"/>
      <c r="G128" s="267">
        <f>SUM(D128:F128)</f>
        <v>0</v>
      </c>
      <c r="H128" s="399">
        <v>8</v>
      </c>
    </row>
    <row r="129" spans="1:8" ht="24" x14ac:dyDescent="0.2">
      <c r="A129" s="346">
        <v>125</v>
      </c>
      <c r="B129" s="553"/>
      <c r="C129" s="376" t="s">
        <v>47</v>
      </c>
      <c r="D129" s="103"/>
      <c r="E129" s="29"/>
      <c r="F129" s="104"/>
      <c r="G129" s="366">
        <f>SUM(D129:F129)</f>
        <v>0</v>
      </c>
      <c r="H129" s="395">
        <v>4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40</v>
      </c>
      <c r="E130" s="119">
        <f t="shared" ref="E130:F130" si="1">SUM(E124:E129)</f>
        <v>9</v>
      </c>
      <c r="F130" s="308">
        <f t="shared" si="1"/>
        <v>34</v>
      </c>
      <c r="G130" s="277">
        <f>SUM(D130:F130)</f>
        <v>83</v>
      </c>
      <c r="H130" s="400">
        <v>345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85</v>
      </c>
      <c r="E131" s="21">
        <v>207</v>
      </c>
      <c r="F131" s="50">
        <v>337</v>
      </c>
      <c r="G131" s="364">
        <f>SUM(D131:F131)</f>
        <v>629</v>
      </c>
      <c r="H131" s="382">
        <v>15526</v>
      </c>
    </row>
    <row r="132" spans="1:8" x14ac:dyDescent="0.2">
      <c r="A132" s="346">
        <v>128</v>
      </c>
      <c r="B132" s="553"/>
      <c r="C132" s="348" t="s">
        <v>51</v>
      </c>
      <c r="D132" s="232"/>
      <c r="E132" s="26"/>
      <c r="F132" s="76"/>
      <c r="G132" s="267">
        <f>SUM(D132:F132)</f>
        <v>0</v>
      </c>
      <c r="H132" s="399">
        <v>2099</v>
      </c>
    </row>
    <row r="133" spans="1:8" x14ac:dyDescent="0.2">
      <c r="A133" s="346">
        <v>129</v>
      </c>
      <c r="B133" s="553"/>
      <c r="C133" s="348" t="s">
        <v>52</v>
      </c>
      <c r="D133" s="232">
        <v>34</v>
      </c>
      <c r="E133" s="26"/>
      <c r="F133" s="76">
        <v>216</v>
      </c>
      <c r="G133" s="267">
        <f t="shared" ref="G133:G135" si="2">SUM(D133:F133)</f>
        <v>250</v>
      </c>
      <c r="H133" s="399">
        <v>364</v>
      </c>
    </row>
    <row r="134" spans="1:8" x14ac:dyDescent="0.2">
      <c r="A134" s="346">
        <v>130</v>
      </c>
      <c r="B134" s="553"/>
      <c r="C134" s="348" t="s">
        <v>53</v>
      </c>
      <c r="D134" s="232"/>
      <c r="E134" s="26"/>
      <c r="F134" s="76"/>
      <c r="G134" s="267">
        <f t="shared" si="2"/>
        <v>0</v>
      </c>
      <c r="H134" s="399">
        <v>0</v>
      </c>
    </row>
    <row r="135" spans="1:8" x14ac:dyDescent="0.2">
      <c r="A135" s="346">
        <v>131</v>
      </c>
      <c r="B135" s="553"/>
      <c r="C135" s="348" t="s">
        <v>54</v>
      </c>
      <c r="D135" s="232"/>
      <c r="E135" s="26"/>
      <c r="F135" s="76"/>
      <c r="G135" s="267">
        <f t="shared" si="2"/>
        <v>0</v>
      </c>
      <c r="H135" s="399">
        <v>116</v>
      </c>
    </row>
    <row r="136" spans="1:8" ht="24" x14ac:dyDescent="0.2">
      <c r="A136" s="346">
        <v>132</v>
      </c>
      <c r="B136" s="553"/>
      <c r="C136" s="376" t="s">
        <v>55</v>
      </c>
      <c r="D136" s="103"/>
      <c r="E136" s="29"/>
      <c r="F136" s="104"/>
      <c r="G136" s="366">
        <f>SUM(D136:F136)</f>
        <v>0</v>
      </c>
      <c r="H136" s="395">
        <v>299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119</v>
      </c>
      <c r="E137" s="119">
        <f t="shared" ref="E137:F137" si="3">SUM(E131:E136)</f>
        <v>207</v>
      </c>
      <c r="F137" s="308">
        <f t="shared" si="3"/>
        <v>553</v>
      </c>
      <c r="G137" s="277">
        <f>SUM(D137:F137)</f>
        <v>879</v>
      </c>
      <c r="H137" s="400">
        <v>18404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/>
      <c r="E138" s="21"/>
      <c r="F138" s="50">
        <v>3</v>
      </c>
      <c r="G138" s="364">
        <f>SUM(D138:F138)</f>
        <v>3</v>
      </c>
      <c r="H138" s="382">
        <v>40</v>
      </c>
    </row>
    <row r="139" spans="1:8" x14ac:dyDescent="0.2">
      <c r="A139" s="346">
        <v>135</v>
      </c>
      <c r="B139" s="553"/>
      <c r="C139" s="348" t="s">
        <v>59</v>
      </c>
      <c r="D139" s="232"/>
      <c r="E139" s="26">
        <v>4</v>
      </c>
      <c r="F139" s="76"/>
      <c r="G139" s="267">
        <f>SUM(D139:F139)</f>
        <v>4</v>
      </c>
      <c r="H139" s="399">
        <v>57</v>
      </c>
    </row>
    <row r="140" spans="1:8" x14ac:dyDescent="0.2">
      <c r="A140" s="346">
        <v>136</v>
      </c>
      <c r="B140" s="553"/>
      <c r="C140" s="348" t="s">
        <v>60</v>
      </c>
      <c r="D140" s="232">
        <v>1</v>
      </c>
      <c r="E140" s="26">
        <v>1</v>
      </c>
      <c r="F140" s="76">
        <v>2</v>
      </c>
      <c r="G140" s="267">
        <f t="shared" ref="G140:G143" si="4">SUM(D140:F140)</f>
        <v>4</v>
      </c>
      <c r="H140" s="399">
        <v>46</v>
      </c>
    </row>
    <row r="141" spans="1:8" x14ac:dyDescent="0.2">
      <c r="A141" s="346">
        <v>137</v>
      </c>
      <c r="B141" s="553"/>
      <c r="C141" s="348" t="s">
        <v>61</v>
      </c>
      <c r="D141" s="232">
        <v>3</v>
      </c>
      <c r="E141" s="26"/>
      <c r="F141" s="76"/>
      <c r="G141" s="267">
        <f t="shared" si="4"/>
        <v>3</v>
      </c>
      <c r="H141" s="399">
        <v>25</v>
      </c>
    </row>
    <row r="142" spans="1:8" x14ac:dyDescent="0.2">
      <c r="A142" s="346">
        <v>138</v>
      </c>
      <c r="B142" s="553"/>
      <c r="C142" s="348" t="s">
        <v>62</v>
      </c>
      <c r="D142" s="232">
        <v>2</v>
      </c>
      <c r="E142" s="26">
        <v>4</v>
      </c>
      <c r="F142" s="76"/>
      <c r="G142" s="267">
        <f t="shared" si="4"/>
        <v>6</v>
      </c>
      <c r="H142" s="399">
        <v>45</v>
      </c>
    </row>
    <row r="143" spans="1:8" x14ac:dyDescent="0.2">
      <c r="A143" s="346">
        <v>139</v>
      </c>
      <c r="B143" s="553"/>
      <c r="C143" s="376" t="s">
        <v>63</v>
      </c>
      <c r="D143" s="103">
        <v>34</v>
      </c>
      <c r="E143" s="29"/>
      <c r="F143" s="104">
        <v>29</v>
      </c>
      <c r="G143" s="446">
        <f t="shared" si="4"/>
        <v>63</v>
      </c>
      <c r="H143" s="395">
        <v>132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40</v>
      </c>
      <c r="E144" s="119">
        <f t="shared" ref="E144:F144" si="5">SUM(E138:E143)</f>
        <v>9</v>
      </c>
      <c r="F144" s="119">
        <f t="shared" si="5"/>
        <v>34</v>
      </c>
      <c r="G144" s="447">
        <f>SUM(D144:F144)</f>
        <v>83</v>
      </c>
      <c r="H144" s="400">
        <v>345</v>
      </c>
    </row>
    <row r="145" spans="1:8" x14ac:dyDescent="0.2">
      <c r="A145" s="346">
        <v>141</v>
      </c>
      <c r="B145" s="552" t="s">
        <v>65</v>
      </c>
      <c r="C145" s="363" t="s">
        <v>58</v>
      </c>
      <c r="D145" s="112"/>
      <c r="E145" s="21"/>
      <c r="F145" s="50">
        <v>263</v>
      </c>
      <c r="G145" s="364">
        <f>SUM(D145:F145)</f>
        <v>263</v>
      </c>
      <c r="H145" s="382">
        <v>5844</v>
      </c>
    </row>
    <row r="146" spans="1:8" x14ac:dyDescent="0.2">
      <c r="A146" s="346">
        <v>142</v>
      </c>
      <c r="B146" s="553"/>
      <c r="C146" s="348" t="s">
        <v>59</v>
      </c>
      <c r="D146" s="232"/>
      <c r="E146" s="26">
        <v>128</v>
      </c>
      <c r="F146" s="76"/>
      <c r="G146" s="267">
        <f>SUM(D146:F146)</f>
        <v>128</v>
      </c>
      <c r="H146" s="399">
        <v>6283</v>
      </c>
    </row>
    <row r="147" spans="1:8" x14ac:dyDescent="0.2">
      <c r="A147" s="346">
        <v>143</v>
      </c>
      <c r="B147" s="553"/>
      <c r="C147" s="348" t="s">
        <v>60</v>
      </c>
      <c r="D147" s="232">
        <v>34</v>
      </c>
      <c r="E147" s="26">
        <v>29</v>
      </c>
      <c r="F147" s="76">
        <v>74</v>
      </c>
      <c r="G147" s="267">
        <f t="shared" ref="G147:G149" si="6">SUM(D147:F147)</f>
        <v>137</v>
      </c>
      <c r="H147" s="399">
        <v>1946</v>
      </c>
    </row>
    <row r="148" spans="1:8" x14ac:dyDescent="0.2">
      <c r="A148" s="346">
        <v>144</v>
      </c>
      <c r="B148" s="553"/>
      <c r="C148" s="348" t="s">
        <v>61</v>
      </c>
      <c r="D148" s="232">
        <v>37</v>
      </c>
      <c r="E148" s="26"/>
      <c r="F148" s="76"/>
      <c r="G148" s="267">
        <f t="shared" si="6"/>
        <v>37</v>
      </c>
      <c r="H148" s="399">
        <v>780</v>
      </c>
    </row>
    <row r="149" spans="1:8" x14ac:dyDescent="0.2">
      <c r="A149" s="346">
        <v>145</v>
      </c>
      <c r="B149" s="553"/>
      <c r="C149" s="348" t="s">
        <v>62</v>
      </c>
      <c r="D149" s="232">
        <v>14</v>
      </c>
      <c r="E149" s="26">
        <v>50</v>
      </c>
      <c r="F149" s="76"/>
      <c r="G149" s="267">
        <f t="shared" si="6"/>
        <v>64</v>
      </c>
      <c r="H149" s="399">
        <v>673</v>
      </c>
    </row>
    <row r="150" spans="1:8" x14ac:dyDescent="0.2">
      <c r="A150" s="346">
        <v>146</v>
      </c>
      <c r="B150" s="553"/>
      <c r="C150" s="376" t="s">
        <v>63</v>
      </c>
      <c r="D150" s="103">
        <v>34</v>
      </c>
      <c r="E150" s="29"/>
      <c r="F150" s="104">
        <v>216</v>
      </c>
      <c r="G150" s="366">
        <f>SUM(D150:F150)</f>
        <v>250</v>
      </c>
      <c r="H150" s="395">
        <v>2878</v>
      </c>
    </row>
    <row r="151" spans="1:8" ht="12.75" thickBot="1" x14ac:dyDescent="0.25">
      <c r="A151" s="359">
        <v>147</v>
      </c>
      <c r="B151" s="554"/>
      <c r="C151" s="398" t="s">
        <v>66</v>
      </c>
      <c r="D151" s="233">
        <f>SUM(D145:D150)</f>
        <v>119</v>
      </c>
      <c r="E151" s="119">
        <f t="shared" ref="E151:F151" si="7">SUM(E145:E150)</f>
        <v>207</v>
      </c>
      <c r="F151" s="308">
        <f t="shared" si="7"/>
        <v>553</v>
      </c>
      <c r="G151" s="277">
        <f>SUM(D151:F151)</f>
        <v>879</v>
      </c>
      <c r="H151" s="400">
        <v>18404</v>
      </c>
    </row>
    <row r="152" spans="1:8" ht="12.75" thickBot="1" x14ac:dyDescent="0.25">
      <c r="A152" s="402">
        <v>148</v>
      </c>
      <c r="B152" s="403"/>
      <c r="C152" s="358" t="s">
        <v>67</v>
      </c>
      <c r="D152" s="234">
        <v>3</v>
      </c>
      <c r="E152" s="121">
        <v>8</v>
      </c>
      <c r="F152" s="122">
        <v>54</v>
      </c>
      <c r="G152" s="312">
        <f>SUM(D152:F152)</f>
        <v>65</v>
      </c>
      <c r="H152" s="404"/>
    </row>
    <row r="153" spans="1:8" x14ac:dyDescent="0.2">
      <c r="A153" s="346">
        <v>149</v>
      </c>
      <c r="B153" s="347" t="s">
        <v>166</v>
      </c>
      <c r="C153" s="363" t="s">
        <v>68</v>
      </c>
      <c r="D153" s="112">
        <v>13</v>
      </c>
      <c r="E153" s="21">
        <v>54</v>
      </c>
      <c r="F153" s="50">
        <v>822</v>
      </c>
      <c r="G153" s="381">
        <f>SUM(D153:F153)</f>
        <v>889</v>
      </c>
      <c r="H153" s="382">
        <v>72442</v>
      </c>
    </row>
    <row r="154" spans="1:8" x14ac:dyDescent="0.2">
      <c r="A154" s="346">
        <v>150</v>
      </c>
      <c r="B154" s="347"/>
      <c r="C154" s="348" t="s">
        <v>69</v>
      </c>
      <c r="D154" s="232"/>
      <c r="E154" s="26"/>
      <c r="F154" s="76"/>
      <c r="G154" s="276">
        <f>SUM(D154:F154)</f>
        <v>0</v>
      </c>
      <c r="H154" s="399">
        <v>888</v>
      </c>
    </row>
    <row r="155" spans="1:8" x14ac:dyDescent="0.2">
      <c r="A155" s="346">
        <v>151</v>
      </c>
      <c r="B155" s="347"/>
      <c r="C155" s="348" t="s">
        <v>70</v>
      </c>
      <c r="D155" s="232"/>
      <c r="E155" s="26"/>
      <c r="F155" s="76">
        <v>4</v>
      </c>
      <c r="G155" s="276">
        <f t="shared" ref="G155:G218" si="8">SUM(D155:F155)</f>
        <v>4</v>
      </c>
      <c r="H155" s="399">
        <v>1288</v>
      </c>
    </row>
    <row r="156" spans="1:8" x14ac:dyDescent="0.2">
      <c r="A156" s="346">
        <v>152</v>
      </c>
      <c r="B156" s="347"/>
      <c r="C156" s="348" t="s">
        <v>71</v>
      </c>
      <c r="D156" s="232"/>
      <c r="E156" s="26">
        <v>36</v>
      </c>
      <c r="F156" s="76"/>
      <c r="G156" s="276">
        <f>SUM(D156:F156)</f>
        <v>36</v>
      </c>
      <c r="H156" s="399">
        <v>3852</v>
      </c>
    </row>
    <row r="157" spans="1:8" x14ac:dyDescent="0.2">
      <c r="A157" s="346">
        <v>153</v>
      </c>
      <c r="B157" s="347"/>
      <c r="C157" s="348" t="s">
        <v>72</v>
      </c>
      <c r="D157" s="232"/>
      <c r="E157" s="26">
        <v>28</v>
      </c>
      <c r="F157" s="76"/>
      <c r="G157" s="276">
        <f t="shared" si="8"/>
        <v>28</v>
      </c>
      <c r="H157" s="399">
        <v>777</v>
      </c>
    </row>
    <row r="158" spans="1:8" x14ac:dyDescent="0.2">
      <c r="A158" s="346">
        <v>154</v>
      </c>
      <c r="B158" s="347"/>
      <c r="C158" s="348" t="s">
        <v>73</v>
      </c>
      <c r="D158" s="232"/>
      <c r="E158" s="26"/>
      <c r="F158" s="76">
        <v>5</v>
      </c>
      <c r="G158" s="276">
        <f>SUM(D158:F158)</f>
        <v>5</v>
      </c>
      <c r="H158" s="399">
        <v>2745</v>
      </c>
    </row>
    <row r="159" spans="1:8" x14ac:dyDescent="0.2">
      <c r="A159" s="346">
        <v>155</v>
      </c>
      <c r="B159" s="347"/>
      <c r="C159" s="348" t="s">
        <v>74</v>
      </c>
      <c r="D159" s="232"/>
      <c r="E159" s="26"/>
      <c r="F159" s="76"/>
      <c r="G159" s="276">
        <f t="shared" si="8"/>
        <v>0</v>
      </c>
      <c r="H159" s="399">
        <v>297</v>
      </c>
    </row>
    <row r="160" spans="1:8" x14ac:dyDescent="0.2">
      <c r="A160" s="346">
        <v>156</v>
      </c>
      <c r="B160" s="347"/>
      <c r="C160" s="348" t="s">
        <v>75</v>
      </c>
      <c r="D160" s="232"/>
      <c r="E160" s="26"/>
      <c r="F160" s="76">
        <v>111</v>
      </c>
      <c r="G160" s="276">
        <f t="shared" si="8"/>
        <v>111</v>
      </c>
      <c r="H160" s="399">
        <v>1812</v>
      </c>
    </row>
    <row r="161" spans="1:8" x14ac:dyDescent="0.2">
      <c r="A161" s="346">
        <v>157</v>
      </c>
      <c r="B161" s="347"/>
      <c r="C161" s="348" t="s">
        <v>76</v>
      </c>
      <c r="D161" s="232"/>
      <c r="E161" s="26"/>
      <c r="F161" s="76"/>
      <c r="G161" s="276">
        <f t="shared" si="8"/>
        <v>0</v>
      </c>
      <c r="H161" s="399">
        <v>740</v>
      </c>
    </row>
    <row r="162" spans="1:8" x14ac:dyDescent="0.2">
      <c r="A162" s="346">
        <v>158</v>
      </c>
      <c r="B162" s="347"/>
      <c r="C162" s="348" t="s">
        <v>77</v>
      </c>
      <c r="D162" s="232"/>
      <c r="E162" s="26"/>
      <c r="F162" s="76">
        <v>7</v>
      </c>
      <c r="G162" s="276">
        <f t="shared" si="8"/>
        <v>7</v>
      </c>
      <c r="H162" s="399">
        <v>701</v>
      </c>
    </row>
    <row r="163" spans="1:8" x14ac:dyDescent="0.2">
      <c r="A163" s="346">
        <v>159</v>
      </c>
      <c r="B163" s="347"/>
      <c r="C163" s="348" t="s">
        <v>78</v>
      </c>
      <c r="D163" s="232"/>
      <c r="E163" s="26"/>
      <c r="F163" s="76"/>
      <c r="G163" s="276">
        <f t="shared" si="8"/>
        <v>0</v>
      </c>
      <c r="H163" s="399">
        <v>682</v>
      </c>
    </row>
    <row r="164" spans="1:8" x14ac:dyDescent="0.2">
      <c r="A164" s="346">
        <v>160</v>
      </c>
      <c r="B164" s="347"/>
      <c r="C164" s="348" t="s">
        <v>79</v>
      </c>
      <c r="D164" s="232"/>
      <c r="E164" s="26">
        <v>30</v>
      </c>
      <c r="F164" s="76">
        <v>487</v>
      </c>
      <c r="G164" s="276">
        <f t="shared" si="8"/>
        <v>517</v>
      </c>
      <c r="H164" s="399">
        <v>22530</v>
      </c>
    </row>
    <row r="165" spans="1:8" x14ac:dyDescent="0.2">
      <c r="A165" s="346">
        <v>161</v>
      </c>
      <c r="B165" s="347"/>
      <c r="C165" s="348" t="s">
        <v>80</v>
      </c>
      <c r="D165" s="232"/>
      <c r="E165" s="26"/>
      <c r="F165" s="76"/>
      <c r="G165" s="276">
        <f t="shared" si="8"/>
        <v>0</v>
      </c>
      <c r="H165" s="399">
        <v>212</v>
      </c>
    </row>
    <row r="166" spans="1:8" x14ac:dyDescent="0.2">
      <c r="A166" s="346">
        <v>162</v>
      </c>
      <c r="B166" s="347"/>
      <c r="C166" s="348" t="s">
        <v>81</v>
      </c>
      <c r="D166" s="232"/>
      <c r="E166" s="26"/>
      <c r="F166" s="76"/>
      <c r="G166" s="276">
        <f t="shared" si="8"/>
        <v>0</v>
      </c>
      <c r="H166" s="399">
        <v>225</v>
      </c>
    </row>
    <row r="167" spans="1:8" x14ac:dyDescent="0.2">
      <c r="A167" s="346">
        <v>163</v>
      </c>
      <c r="B167" s="347"/>
      <c r="C167" s="348" t="s">
        <v>82</v>
      </c>
      <c r="D167" s="232"/>
      <c r="E167" s="26"/>
      <c r="F167" s="76">
        <v>7</v>
      </c>
      <c r="G167" s="276">
        <f t="shared" si="8"/>
        <v>7</v>
      </c>
      <c r="H167" s="399">
        <v>930</v>
      </c>
    </row>
    <row r="168" spans="1:8" x14ac:dyDescent="0.2">
      <c r="A168" s="346">
        <v>164</v>
      </c>
      <c r="B168" s="347"/>
      <c r="C168" s="348" t="s">
        <v>83</v>
      </c>
      <c r="D168" s="232"/>
      <c r="E168" s="26"/>
      <c r="F168" s="76"/>
      <c r="G168" s="276">
        <f t="shared" si="8"/>
        <v>0</v>
      </c>
      <c r="H168" s="399"/>
    </row>
    <row r="169" spans="1:8" x14ac:dyDescent="0.2">
      <c r="A169" s="346">
        <v>165</v>
      </c>
      <c r="B169" s="347"/>
      <c r="C169" s="348" t="s">
        <v>84</v>
      </c>
      <c r="D169" s="232"/>
      <c r="E169" s="26"/>
      <c r="F169" s="76">
        <v>16</v>
      </c>
      <c r="G169" s="276">
        <f t="shared" si="8"/>
        <v>16</v>
      </c>
      <c r="H169" s="399">
        <v>718</v>
      </c>
    </row>
    <row r="170" spans="1:8" x14ac:dyDescent="0.2">
      <c r="A170" s="346">
        <v>166</v>
      </c>
      <c r="B170" s="347"/>
      <c r="C170" s="348" t="s">
        <v>85</v>
      </c>
      <c r="D170" s="232"/>
      <c r="E170" s="26"/>
      <c r="F170" s="76"/>
      <c r="G170" s="276">
        <f t="shared" si="8"/>
        <v>0</v>
      </c>
      <c r="H170" s="399">
        <v>80</v>
      </c>
    </row>
    <row r="171" spans="1:8" x14ac:dyDescent="0.2">
      <c r="A171" s="346">
        <v>167</v>
      </c>
      <c r="B171" s="347"/>
      <c r="C171" s="348" t="s">
        <v>86</v>
      </c>
      <c r="D171" s="232"/>
      <c r="E171" s="26"/>
      <c r="F171" s="76"/>
      <c r="G171" s="276">
        <f t="shared" si="8"/>
        <v>0</v>
      </c>
      <c r="H171" s="399">
        <v>16</v>
      </c>
    </row>
    <row r="172" spans="1:8" x14ac:dyDescent="0.2">
      <c r="A172" s="346">
        <v>168</v>
      </c>
      <c r="B172" s="347"/>
      <c r="C172" s="348" t="s">
        <v>87</v>
      </c>
      <c r="D172" s="232"/>
      <c r="E172" s="26"/>
      <c r="F172" s="76"/>
      <c r="G172" s="276">
        <f t="shared" si="8"/>
        <v>0</v>
      </c>
      <c r="H172" s="399">
        <v>12</v>
      </c>
    </row>
    <row r="173" spans="1:8" x14ac:dyDescent="0.2">
      <c r="A173" s="346">
        <v>169</v>
      </c>
      <c r="B173" s="347"/>
      <c r="C173" s="348" t="s">
        <v>88</v>
      </c>
      <c r="D173" s="232"/>
      <c r="E173" s="26"/>
      <c r="F173" s="76"/>
      <c r="G173" s="276">
        <f t="shared" si="8"/>
        <v>0</v>
      </c>
      <c r="H173" s="399">
        <v>52</v>
      </c>
    </row>
    <row r="174" spans="1:8" x14ac:dyDescent="0.2">
      <c r="A174" s="346">
        <v>170</v>
      </c>
      <c r="B174" s="347"/>
      <c r="C174" s="348" t="s">
        <v>89</v>
      </c>
      <c r="D174" s="232"/>
      <c r="E174" s="26"/>
      <c r="F174" s="76"/>
      <c r="G174" s="276">
        <f t="shared" si="8"/>
        <v>0</v>
      </c>
      <c r="H174" s="399">
        <v>12</v>
      </c>
    </row>
    <row r="175" spans="1:8" x14ac:dyDescent="0.2">
      <c r="A175" s="346">
        <v>171</v>
      </c>
      <c r="B175" s="347"/>
      <c r="C175" s="348" t="s">
        <v>90</v>
      </c>
      <c r="D175" s="232"/>
      <c r="E175" s="26"/>
      <c r="F175" s="76"/>
      <c r="G175" s="276">
        <f t="shared" si="8"/>
        <v>0</v>
      </c>
      <c r="H175" s="399">
        <v>402</v>
      </c>
    </row>
    <row r="176" spans="1:8" x14ac:dyDescent="0.2">
      <c r="A176" s="346">
        <v>172</v>
      </c>
      <c r="B176" s="347"/>
      <c r="C176" s="348" t="s">
        <v>91</v>
      </c>
      <c r="D176" s="232"/>
      <c r="E176" s="26"/>
      <c r="F176" s="76"/>
      <c r="G176" s="276">
        <f t="shared" si="8"/>
        <v>0</v>
      </c>
      <c r="H176" s="399">
        <v>28</v>
      </c>
    </row>
    <row r="177" spans="1:8" x14ac:dyDescent="0.2">
      <c r="A177" s="346">
        <v>173</v>
      </c>
      <c r="B177" s="347"/>
      <c r="C177" s="348" t="s">
        <v>92</v>
      </c>
      <c r="D177" s="232"/>
      <c r="E177" s="26"/>
      <c r="F177" s="76"/>
      <c r="G177" s="276">
        <f t="shared" si="8"/>
        <v>0</v>
      </c>
      <c r="H177" s="399"/>
    </row>
    <row r="178" spans="1:8" x14ac:dyDescent="0.2">
      <c r="A178" s="346">
        <v>174</v>
      </c>
      <c r="B178" s="347"/>
      <c r="C178" s="348" t="s">
        <v>93</v>
      </c>
      <c r="D178" s="232"/>
      <c r="E178" s="26"/>
      <c r="F178" s="76"/>
      <c r="G178" s="276">
        <f t="shared" si="8"/>
        <v>0</v>
      </c>
      <c r="H178" s="399"/>
    </row>
    <row r="179" spans="1:8" x14ac:dyDescent="0.2">
      <c r="A179" s="346">
        <v>175</v>
      </c>
      <c r="B179" s="347"/>
      <c r="C179" s="348" t="s">
        <v>94</v>
      </c>
      <c r="D179" s="232"/>
      <c r="E179" s="26"/>
      <c r="F179" s="76"/>
      <c r="G179" s="276">
        <f t="shared" si="8"/>
        <v>0</v>
      </c>
      <c r="H179" s="399">
        <v>32</v>
      </c>
    </row>
    <row r="180" spans="1:8" x14ac:dyDescent="0.2">
      <c r="A180" s="346">
        <v>176</v>
      </c>
      <c r="B180" s="347"/>
      <c r="C180" s="348" t="s">
        <v>95</v>
      </c>
      <c r="D180" s="232"/>
      <c r="E180" s="26"/>
      <c r="F180" s="76"/>
      <c r="G180" s="276">
        <f t="shared" si="8"/>
        <v>0</v>
      </c>
      <c r="H180" s="399"/>
    </row>
    <row r="181" spans="1:8" x14ac:dyDescent="0.2">
      <c r="A181" s="346">
        <v>177</v>
      </c>
      <c r="B181" s="347"/>
      <c r="C181" s="348" t="s">
        <v>96</v>
      </c>
      <c r="D181" s="232"/>
      <c r="E181" s="26"/>
      <c r="F181" s="76"/>
      <c r="G181" s="276">
        <f t="shared" si="8"/>
        <v>0</v>
      </c>
      <c r="H181" s="399">
        <v>97</v>
      </c>
    </row>
    <row r="182" spans="1:8" x14ac:dyDescent="0.2">
      <c r="A182" s="346">
        <v>178</v>
      </c>
      <c r="B182" s="347"/>
      <c r="C182" s="348" t="s">
        <v>97</v>
      </c>
      <c r="D182" s="232"/>
      <c r="E182" s="26"/>
      <c r="F182" s="76"/>
      <c r="G182" s="276">
        <f t="shared" si="8"/>
        <v>0</v>
      </c>
      <c r="H182" s="399">
        <v>26</v>
      </c>
    </row>
    <row r="183" spans="1:8" x14ac:dyDescent="0.2">
      <c r="A183" s="346">
        <v>179</v>
      </c>
      <c r="B183" s="347"/>
      <c r="C183" s="348" t="s">
        <v>98</v>
      </c>
      <c r="D183" s="232"/>
      <c r="E183" s="26"/>
      <c r="F183" s="76"/>
      <c r="G183" s="276">
        <f t="shared" si="8"/>
        <v>0</v>
      </c>
      <c r="H183" s="399">
        <v>36</v>
      </c>
    </row>
    <row r="184" spans="1:8" x14ac:dyDescent="0.2">
      <c r="A184" s="346">
        <v>180</v>
      </c>
      <c r="B184" s="347"/>
      <c r="C184" s="348" t="s">
        <v>99</v>
      </c>
      <c r="D184" s="232"/>
      <c r="E184" s="26"/>
      <c r="F184" s="76"/>
      <c r="G184" s="276">
        <f t="shared" si="8"/>
        <v>0</v>
      </c>
      <c r="H184" s="399">
        <v>139</v>
      </c>
    </row>
    <row r="185" spans="1:8" x14ac:dyDescent="0.2">
      <c r="A185" s="346">
        <v>181</v>
      </c>
      <c r="B185" s="347"/>
      <c r="C185" s="348" t="s">
        <v>100</v>
      </c>
      <c r="D185" s="232"/>
      <c r="E185" s="26"/>
      <c r="F185" s="76"/>
      <c r="G185" s="276">
        <f t="shared" si="8"/>
        <v>0</v>
      </c>
      <c r="H185" s="399"/>
    </row>
    <row r="186" spans="1:8" x14ac:dyDescent="0.2">
      <c r="A186" s="346">
        <v>182</v>
      </c>
      <c r="B186" s="347"/>
      <c r="C186" s="348" t="s">
        <v>101</v>
      </c>
      <c r="D186" s="232"/>
      <c r="E186" s="26"/>
      <c r="F186" s="76"/>
      <c r="G186" s="276">
        <f t="shared" si="8"/>
        <v>0</v>
      </c>
      <c r="H186" s="399">
        <v>196</v>
      </c>
    </row>
    <row r="187" spans="1:8" x14ac:dyDescent="0.2">
      <c r="A187" s="346">
        <v>183</v>
      </c>
      <c r="B187" s="347"/>
      <c r="C187" s="348" t="s">
        <v>102</v>
      </c>
      <c r="D187" s="232"/>
      <c r="E187" s="26"/>
      <c r="F187" s="76"/>
      <c r="G187" s="276">
        <f t="shared" si="8"/>
        <v>0</v>
      </c>
      <c r="H187" s="399">
        <v>418</v>
      </c>
    </row>
    <row r="188" spans="1:8" x14ac:dyDescent="0.2">
      <c r="A188" s="346">
        <v>184</v>
      </c>
      <c r="B188" s="347"/>
      <c r="C188" s="348" t="s">
        <v>103</v>
      </c>
      <c r="D188" s="232"/>
      <c r="E188" s="26"/>
      <c r="F188" s="76"/>
      <c r="G188" s="276">
        <f t="shared" si="8"/>
        <v>0</v>
      </c>
      <c r="H188" s="399"/>
    </row>
    <row r="189" spans="1:8" x14ac:dyDescent="0.2">
      <c r="A189" s="346">
        <v>185</v>
      </c>
      <c r="B189" s="347"/>
      <c r="C189" s="348" t="s">
        <v>104</v>
      </c>
      <c r="D189" s="232"/>
      <c r="E189" s="26"/>
      <c r="F189" s="76"/>
      <c r="G189" s="276">
        <f t="shared" si="8"/>
        <v>0</v>
      </c>
      <c r="H189" s="399"/>
    </row>
    <row r="190" spans="1:8" x14ac:dyDescent="0.2">
      <c r="A190" s="346">
        <v>186</v>
      </c>
      <c r="B190" s="347"/>
      <c r="C190" s="348" t="s">
        <v>105</v>
      </c>
      <c r="D190" s="232"/>
      <c r="E190" s="26"/>
      <c r="F190" s="76"/>
      <c r="G190" s="276">
        <f t="shared" si="8"/>
        <v>0</v>
      </c>
      <c r="H190" s="399"/>
    </row>
    <row r="191" spans="1:8" x14ac:dyDescent="0.2">
      <c r="A191" s="346">
        <v>187</v>
      </c>
      <c r="B191" s="347"/>
      <c r="C191" s="348" t="s">
        <v>106</v>
      </c>
      <c r="D191" s="232"/>
      <c r="E191" s="26"/>
      <c r="F191" s="76"/>
      <c r="G191" s="276">
        <f t="shared" si="8"/>
        <v>0</v>
      </c>
      <c r="H191" s="399"/>
    </row>
    <row r="192" spans="1:8" x14ac:dyDescent="0.2">
      <c r="A192" s="346">
        <v>188</v>
      </c>
      <c r="B192" s="347"/>
      <c r="C192" s="348" t="s">
        <v>107</v>
      </c>
      <c r="D192" s="232"/>
      <c r="E192" s="26"/>
      <c r="F192" s="76"/>
      <c r="G192" s="276">
        <f t="shared" si="8"/>
        <v>0</v>
      </c>
      <c r="H192" s="399"/>
    </row>
    <row r="193" spans="1:8" x14ac:dyDescent="0.2">
      <c r="A193" s="346">
        <v>189</v>
      </c>
      <c r="B193" s="347"/>
      <c r="C193" s="348" t="s">
        <v>108</v>
      </c>
      <c r="D193" s="232"/>
      <c r="E193" s="26"/>
      <c r="F193" s="76"/>
      <c r="G193" s="276">
        <f t="shared" si="8"/>
        <v>0</v>
      </c>
      <c r="H193" s="399"/>
    </row>
    <row r="194" spans="1:8" x14ac:dyDescent="0.2">
      <c r="A194" s="346">
        <v>190</v>
      </c>
      <c r="B194" s="347"/>
      <c r="C194" s="348" t="s">
        <v>109</v>
      </c>
      <c r="D194" s="232"/>
      <c r="E194" s="26"/>
      <c r="F194" s="76"/>
      <c r="G194" s="276">
        <f t="shared" si="8"/>
        <v>0</v>
      </c>
      <c r="H194" s="399"/>
    </row>
    <row r="195" spans="1:8" x14ac:dyDescent="0.2">
      <c r="A195" s="346">
        <v>191</v>
      </c>
      <c r="B195" s="347"/>
      <c r="C195" s="348" t="s">
        <v>110</v>
      </c>
      <c r="D195" s="232"/>
      <c r="E195" s="26"/>
      <c r="F195" s="76"/>
      <c r="G195" s="276">
        <f t="shared" si="8"/>
        <v>0</v>
      </c>
      <c r="H195" s="399"/>
    </row>
    <row r="196" spans="1:8" x14ac:dyDescent="0.2">
      <c r="A196" s="346">
        <v>192</v>
      </c>
      <c r="B196" s="347"/>
      <c r="C196" s="348" t="s">
        <v>111</v>
      </c>
      <c r="D196" s="232"/>
      <c r="E196" s="26"/>
      <c r="F196" s="76"/>
      <c r="G196" s="276">
        <f t="shared" si="8"/>
        <v>0</v>
      </c>
      <c r="H196" s="399">
        <v>45</v>
      </c>
    </row>
    <row r="197" spans="1:8" x14ac:dyDescent="0.2">
      <c r="A197" s="346">
        <v>193</v>
      </c>
      <c r="B197" s="347"/>
      <c r="C197" s="348" t="s">
        <v>112</v>
      </c>
      <c r="D197" s="232"/>
      <c r="E197" s="26"/>
      <c r="F197" s="76"/>
      <c r="G197" s="276">
        <f t="shared" si="8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6"/>
      <c r="F198" s="76"/>
      <c r="G198" s="276">
        <f t="shared" si="8"/>
        <v>0</v>
      </c>
      <c r="H198" s="399"/>
    </row>
    <row r="199" spans="1:8" x14ac:dyDescent="0.2">
      <c r="A199" s="346">
        <v>195</v>
      </c>
      <c r="B199" s="347"/>
      <c r="C199" s="348" t="s">
        <v>114</v>
      </c>
      <c r="D199" s="232"/>
      <c r="E199" s="26"/>
      <c r="F199" s="76"/>
      <c r="G199" s="276">
        <f t="shared" si="8"/>
        <v>0</v>
      </c>
      <c r="H199" s="399"/>
    </row>
    <row r="200" spans="1:8" x14ac:dyDescent="0.2">
      <c r="A200" s="346">
        <v>196</v>
      </c>
      <c r="B200" s="347"/>
      <c r="C200" s="348" t="s">
        <v>115</v>
      </c>
      <c r="D200" s="232"/>
      <c r="E200" s="26"/>
      <c r="F200" s="76"/>
      <c r="G200" s="276">
        <f t="shared" si="8"/>
        <v>0</v>
      </c>
      <c r="H200" s="399"/>
    </row>
    <row r="201" spans="1:8" x14ac:dyDescent="0.2">
      <c r="A201" s="346">
        <v>197</v>
      </c>
      <c r="B201" s="347"/>
      <c r="C201" s="348" t="s">
        <v>116</v>
      </c>
      <c r="D201" s="232"/>
      <c r="E201" s="26"/>
      <c r="F201" s="76"/>
      <c r="G201" s="276">
        <f t="shared" si="8"/>
        <v>0</v>
      </c>
      <c r="H201" s="399"/>
    </row>
    <row r="202" spans="1:8" x14ac:dyDescent="0.2">
      <c r="A202" s="346">
        <v>198</v>
      </c>
      <c r="B202" s="347"/>
      <c r="C202" s="348" t="s">
        <v>117</v>
      </c>
      <c r="D202" s="232"/>
      <c r="E202" s="26"/>
      <c r="F202" s="76"/>
      <c r="G202" s="276">
        <f t="shared" si="8"/>
        <v>0</v>
      </c>
      <c r="H202" s="399"/>
    </row>
    <row r="203" spans="1:8" x14ac:dyDescent="0.2">
      <c r="A203" s="346">
        <v>199</v>
      </c>
      <c r="B203" s="347"/>
      <c r="C203" s="348" t="s">
        <v>118</v>
      </c>
      <c r="D203" s="232"/>
      <c r="E203" s="26"/>
      <c r="F203" s="76"/>
      <c r="G203" s="276">
        <f t="shared" si="8"/>
        <v>0</v>
      </c>
      <c r="H203" s="399"/>
    </row>
    <row r="204" spans="1:8" x14ac:dyDescent="0.2">
      <c r="A204" s="346">
        <v>200</v>
      </c>
      <c r="B204" s="347"/>
      <c r="C204" s="348" t="s">
        <v>119</v>
      </c>
      <c r="D204" s="232"/>
      <c r="E204" s="26"/>
      <c r="F204" s="76"/>
      <c r="G204" s="276">
        <f t="shared" si="8"/>
        <v>0</v>
      </c>
      <c r="H204" s="399"/>
    </row>
    <row r="205" spans="1:8" x14ac:dyDescent="0.2">
      <c r="A205" s="346">
        <v>201</v>
      </c>
      <c r="B205" s="347"/>
      <c r="C205" s="348" t="s">
        <v>120</v>
      </c>
      <c r="D205" s="232"/>
      <c r="E205" s="26"/>
      <c r="F205" s="76"/>
      <c r="G205" s="276">
        <f t="shared" si="8"/>
        <v>0</v>
      </c>
      <c r="H205" s="399"/>
    </row>
    <row r="206" spans="1:8" x14ac:dyDescent="0.2">
      <c r="A206" s="346">
        <v>202</v>
      </c>
      <c r="B206" s="347"/>
      <c r="C206" s="348" t="s">
        <v>121</v>
      </c>
      <c r="D206" s="232"/>
      <c r="E206" s="26"/>
      <c r="F206" s="76"/>
      <c r="G206" s="276">
        <f t="shared" si="8"/>
        <v>0</v>
      </c>
      <c r="H206" s="399"/>
    </row>
    <row r="207" spans="1:8" x14ac:dyDescent="0.2">
      <c r="A207" s="346">
        <v>203</v>
      </c>
      <c r="B207" s="347"/>
      <c r="C207" s="348" t="s">
        <v>122</v>
      </c>
      <c r="D207" s="232"/>
      <c r="E207" s="26"/>
      <c r="F207" s="76"/>
      <c r="G207" s="276">
        <f t="shared" si="8"/>
        <v>0</v>
      </c>
      <c r="H207" s="399"/>
    </row>
    <row r="208" spans="1:8" x14ac:dyDescent="0.2">
      <c r="A208" s="346">
        <v>204</v>
      </c>
      <c r="B208" s="347"/>
      <c r="C208" s="348" t="s">
        <v>123</v>
      </c>
      <c r="D208" s="232"/>
      <c r="E208" s="26"/>
      <c r="F208" s="76"/>
      <c r="G208" s="276">
        <f t="shared" si="8"/>
        <v>0</v>
      </c>
      <c r="H208" s="399"/>
    </row>
    <row r="209" spans="1:8" x14ac:dyDescent="0.2">
      <c r="A209" s="346">
        <v>205</v>
      </c>
      <c r="B209" s="347"/>
      <c r="C209" s="348" t="s">
        <v>124</v>
      </c>
      <c r="D209" s="232"/>
      <c r="E209" s="26"/>
      <c r="F209" s="76"/>
      <c r="G209" s="276">
        <f t="shared" si="8"/>
        <v>0</v>
      </c>
      <c r="H209" s="399"/>
    </row>
    <row r="210" spans="1:8" x14ac:dyDescent="0.2">
      <c r="A210" s="346">
        <v>206</v>
      </c>
      <c r="B210" s="347"/>
      <c r="C210" s="348" t="s">
        <v>125</v>
      </c>
      <c r="D210" s="232"/>
      <c r="E210" s="26"/>
      <c r="F210" s="76"/>
      <c r="G210" s="276">
        <f t="shared" si="8"/>
        <v>0</v>
      </c>
      <c r="H210" s="399"/>
    </row>
    <row r="211" spans="1:8" x14ac:dyDescent="0.2">
      <c r="A211" s="346">
        <v>207</v>
      </c>
      <c r="B211" s="347"/>
      <c r="C211" s="348" t="s">
        <v>126</v>
      </c>
      <c r="D211" s="232"/>
      <c r="E211" s="26"/>
      <c r="F211" s="76"/>
      <c r="G211" s="276">
        <f t="shared" si="8"/>
        <v>0</v>
      </c>
      <c r="H211" s="399"/>
    </row>
    <row r="212" spans="1:8" x14ac:dyDescent="0.2">
      <c r="A212" s="346">
        <v>208</v>
      </c>
      <c r="B212" s="347"/>
      <c r="C212" s="348" t="s">
        <v>127</v>
      </c>
      <c r="D212" s="232"/>
      <c r="E212" s="26"/>
      <c r="F212" s="76"/>
      <c r="G212" s="276">
        <f t="shared" si="8"/>
        <v>0</v>
      </c>
      <c r="H212" s="399"/>
    </row>
    <row r="213" spans="1:8" x14ac:dyDescent="0.2">
      <c r="A213" s="346">
        <v>209</v>
      </c>
      <c r="B213" s="347"/>
      <c r="C213" s="348" t="s">
        <v>128</v>
      </c>
      <c r="D213" s="232"/>
      <c r="E213" s="26"/>
      <c r="F213" s="76"/>
      <c r="G213" s="276">
        <f t="shared" si="8"/>
        <v>0</v>
      </c>
      <c r="H213" s="399"/>
    </row>
    <row r="214" spans="1:8" x14ac:dyDescent="0.2">
      <c r="A214" s="346">
        <v>210</v>
      </c>
      <c r="B214" s="347"/>
      <c r="C214" s="348" t="s">
        <v>129</v>
      </c>
      <c r="D214" s="232"/>
      <c r="E214" s="26"/>
      <c r="F214" s="76"/>
      <c r="G214" s="276">
        <f t="shared" si="8"/>
        <v>0</v>
      </c>
      <c r="H214" s="399"/>
    </row>
    <row r="215" spans="1:8" x14ac:dyDescent="0.2">
      <c r="A215" s="346">
        <v>211</v>
      </c>
      <c r="B215" s="347"/>
      <c r="C215" s="348" t="s">
        <v>130</v>
      </c>
      <c r="D215" s="232"/>
      <c r="E215" s="26"/>
      <c r="F215" s="76"/>
      <c r="G215" s="276">
        <f t="shared" si="8"/>
        <v>0</v>
      </c>
      <c r="H215" s="399">
        <v>12</v>
      </c>
    </row>
    <row r="216" spans="1:8" x14ac:dyDescent="0.2">
      <c r="A216" s="346">
        <v>212</v>
      </c>
      <c r="B216" s="347"/>
      <c r="C216" s="348" t="s">
        <v>131</v>
      </c>
      <c r="D216" s="232"/>
      <c r="E216" s="26"/>
      <c r="F216" s="76"/>
      <c r="G216" s="276">
        <f t="shared" si="8"/>
        <v>0</v>
      </c>
      <c r="H216" s="399"/>
    </row>
    <row r="217" spans="1:8" x14ac:dyDescent="0.2">
      <c r="A217" s="346">
        <v>213</v>
      </c>
      <c r="B217" s="347"/>
      <c r="C217" s="348" t="s">
        <v>132</v>
      </c>
      <c r="D217" s="232"/>
      <c r="E217" s="26"/>
      <c r="F217" s="76"/>
      <c r="G217" s="276">
        <f t="shared" si="8"/>
        <v>0</v>
      </c>
      <c r="H217" s="399"/>
    </row>
    <row r="218" spans="1:8" x14ac:dyDescent="0.2">
      <c r="A218" s="346">
        <v>214</v>
      </c>
      <c r="B218" s="347"/>
      <c r="C218" s="376" t="s">
        <v>133</v>
      </c>
      <c r="D218" s="103"/>
      <c r="E218" s="29"/>
      <c r="F218" s="104"/>
      <c r="G218" s="405">
        <f t="shared" si="8"/>
        <v>0</v>
      </c>
      <c r="H218" s="395"/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13</v>
      </c>
      <c r="E219" s="119">
        <f t="shared" ref="E219:F219" si="9">SUM(E153:E218)</f>
        <v>148</v>
      </c>
      <c r="F219" s="308">
        <f t="shared" si="9"/>
        <v>1459</v>
      </c>
      <c r="G219" s="479">
        <f>SUM(D219:F219)</f>
        <v>1620</v>
      </c>
      <c r="H219" s="400">
        <f>SUM(H153:H218)</f>
        <v>112442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/>
      <c r="E220" s="38" t="s">
        <v>155</v>
      </c>
      <c r="F220" s="123" t="s">
        <v>155</v>
      </c>
      <c r="G220" s="406">
        <f>COUNTA(D220:F220)</f>
        <v>2</v>
      </c>
      <c r="H220" s="407"/>
    </row>
    <row r="221" spans="1:8" x14ac:dyDescent="0.2">
      <c r="A221" s="346">
        <v>217</v>
      </c>
      <c r="B221" s="553"/>
      <c r="C221" s="376" t="s">
        <v>137</v>
      </c>
      <c r="D221" s="236" t="s">
        <v>155</v>
      </c>
      <c r="E221" s="39"/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37" t="s">
        <v>193</v>
      </c>
      <c r="E222" s="40" t="s">
        <v>156</v>
      </c>
      <c r="F222" s="488" t="s">
        <v>156</v>
      </c>
      <c r="G222" s="280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1" t="s">
        <v>159</v>
      </c>
      <c r="F223" s="126" t="s">
        <v>157</v>
      </c>
      <c r="G223" s="456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36"/>
      <c r="F224" s="77"/>
      <c r="G224" s="282">
        <f>SUM(D224:F224)</f>
        <v>0</v>
      </c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>
        <v>1</v>
      </c>
      <c r="F225" s="127">
        <v>1</v>
      </c>
      <c r="G225" s="283">
        <f>SUM(D225:F225)</f>
        <v>4</v>
      </c>
      <c r="H225" s="413"/>
    </row>
    <row r="226" spans="1:8" ht="12.75" thickBot="1" x14ac:dyDescent="0.25">
      <c r="A226" s="346">
        <v>222</v>
      </c>
      <c r="B226" s="554"/>
      <c r="C226" s="363" t="s">
        <v>143</v>
      </c>
      <c r="D226" s="235">
        <v>2</v>
      </c>
      <c r="E226" s="38">
        <v>1</v>
      </c>
      <c r="F226" s="123">
        <v>1</v>
      </c>
      <c r="G226" s="406">
        <f>SUM(D226:F226)</f>
        <v>4</v>
      </c>
      <c r="H226" s="407"/>
    </row>
    <row r="227" spans="1:8" ht="12.75" thickBot="1" x14ac:dyDescent="0.25">
      <c r="A227" s="402">
        <v>223</v>
      </c>
      <c r="B227" s="403"/>
      <c r="C227" s="411" t="s">
        <v>659</v>
      </c>
      <c r="D227" s="239"/>
      <c r="E227" s="36"/>
      <c r="F227" s="77">
        <v>2</v>
      </c>
      <c r="G227" s="282">
        <f>SUM(D227:F227)</f>
        <v>2</v>
      </c>
      <c r="H227" s="412"/>
    </row>
    <row r="228" spans="1:8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29">
        <v>1</v>
      </c>
      <c r="F228" s="489">
        <v>1</v>
      </c>
      <c r="G228" s="451">
        <v>1</v>
      </c>
      <c r="H228" s="417">
        <v>1</v>
      </c>
    </row>
    <row r="229" spans="1:8" x14ac:dyDescent="0.2">
      <c r="A229" s="418">
        <v>225</v>
      </c>
      <c r="B229" s="560"/>
      <c r="C229" s="385" t="s">
        <v>634</v>
      </c>
      <c r="D229" s="242">
        <v>1</v>
      </c>
      <c r="E229" s="131">
        <v>1</v>
      </c>
      <c r="F229" s="490">
        <v>1</v>
      </c>
      <c r="G229" s="419">
        <v>1</v>
      </c>
      <c r="H229" s="420">
        <v>0.96</v>
      </c>
    </row>
    <row r="230" spans="1:8" ht="12.75" thickBot="1" x14ac:dyDescent="0.25">
      <c r="A230" s="359">
        <v>226</v>
      </c>
      <c r="B230" s="561"/>
      <c r="C230" s="388" t="s">
        <v>635</v>
      </c>
      <c r="D230" s="243">
        <v>1</v>
      </c>
      <c r="E230" s="133">
        <v>1</v>
      </c>
      <c r="F230" s="491">
        <v>1</v>
      </c>
      <c r="G230" s="421">
        <v>1</v>
      </c>
      <c r="H230" s="438">
        <v>0.94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2:H230"/>
  <sheetViews>
    <sheetView zoomScaleNormal="100" workbookViewId="0">
      <pane ySplit="13" topLeftCell="A14" activePane="bottomLeft" state="frozen"/>
      <selection pane="bottomLeft" activeCell="A14" sqref="A14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.140625" style="78" customWidth="1"/>
    <col min="4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601</v>
      </c>
      <c r="H2" s="332"/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5"/>
      <c r="G4" s="336" t="s">
        <v>167</v>
      </c>
      <c r="H4" s="337" t="s">
        <v>529</v>
      </c>
    </row>
    <row r="5" spans="1:8" x14ac:dyDescent="0.2">
      <c r="A5" s="338">
        <v>1</v>
      </c>
      <c r="B5" s="339"/>
      <c r="C5" s="340" t="s">
        <v>0</v>
      </c>
      <c r="D5" s="341">
        <v>1</v>
      </c>
      <c r="E5" s="342">
        <v>2</v>
      </c>
      <c r="F5" s="343">
        <v>3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1" t="s">
        <v>145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1" t="s">
        <v>146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147</v>
      </c>
      <c r="E8" s="350" t="s">
        <v>147</v>
      </c>
      <c r="F8" s="351" t="s">
        <v>147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148</v>
      </c>
      <c r="E9" s="350" t="s">
        <v>148</v>
      </c>
      <c r="F9" s="351" t="s">
        <v>148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/>
      <c r="E10" s="350"/>
      <c r="F10" s="351"/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/>
      <c r="E11" s="350"/>
      <c r="F11" s="351"/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354" t="s">
        <v>149</v>
      </c>
      <c r="E12" s="355" t="s">
        <v>150</v>
      </c>
      <c r="F12" s="356" t="s">
        <v>151</v>
      </c>
      <c r="G12" s="135"/>
      <c r="H12" s="357" t="s">
        <v>147</v>
      </c>
    </row>
    <row r="13" spans="1:8" ht="12.75" thickBot="1" x14ac:dyDescent="0.25">
      <c r="A13" s="346">
        <v>9</v>
      </c>
      <c r="B13" s="347"/>
      <c r="C13" s="358" t="s">
        <v>194</v>
      </c>
      <c r="D13" s="234" t="s">
        <v>152</v>
      </c>
      <c r="E13" s="121" t="s">
        <v>153</v>
      </c>
      <c r="F13" s="122" t="s">
        <v>154</v>
      </c>
      <c r="G13" s="44"/>
      <c r="H13" s="45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37"/>
      <c r="F14" s="95"/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02">
        <v>48358</v>
      </c>
      <c r="E15" s="96">
        <v>57627</v>
      </c>
      <c r="F15" s="97">
        <v>7160</v>
      </c>
      <c r="G15" s="364">
        <f>SUM(D15:F15)</f>
        <v>113145</v>
      </c>
      <c r="H15" s="52">
        <v>1198083</v>
      </c>
    </row>
    <row r="16" spans="1:8" x14ac:dyDescent="0.2">
      <c r="A16" s="346">
        <v>12</v>
      </c>
      <c r="B16" s="553"/>
      <c r="C16" s="365" t="s">
        <v>164</v>
      </c>
      <c r="D16" s="207">
        <v>50864</v>
      </c>
      <c r="E16" s="22">
        <v>60760</v>
      </c>
      <c r="F16" s="98">
        <v>9661</v>
      </c>
      <c r="G16" s="366">
        <f>SUM(D16:F16)</f>
        <v>121285</v>
      </c>
      <c r="H16" s="367">
        <v>1434635</v>
      </c>
    </row>
    <row r="17" spans="1:8" ht="12.75" thickBot="1" x14ac:dyDescent="0.25">
      <c r="A17" s="359">
        <v>13</v>
      </c>
      <c r="B17" s="554"/>
      <c r="C17" s="361" t="s">
        <v>10</v>
      </c>
      <c r="D17" s="210">
        <f t="shared" ref="D17:E17" si="0">(D16/D15)-1</f>
        <v>5.1821828859754282E-2</v>
      </c>
      <c r="E17" s="324">
        <f t="shared" si="0"/>
        <v>5.4366876637687245E-2</v>
      </c>
      <c r="F17" s="323">
        <f>(F16/F15)-1</f>
        <v>0.34930167597765371</v>
      </c>
      <c r="G17" s="99">
        <f>(G16/G15)-1</f>
        <v>7.1943081886075344E-2</v>
      </c>
      <c r="H17" s="368">
        <f>(H16/H15)-1</f>
        <v>0.19744208039008981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08">
        <v>547.74</v>
      </c>
      <c r="E18" s="100">
        <v>931.26</v>
      </c>
      <c r="F18" s="101">
        <v>866.08</v>
      </c>
      <c r="G18" s="364">
        <v>2345.08</v>
      </c>
      <c r="H18" s="371">
        <v>5589</v>
      </c>
    </row>
    <row r="19" spans="1:8" ht="12.75" thickBot="1" x14ac:dyDescent="0.25">
      <c r="A19" s="359">
        <v>15</v>
      </c>
      <c r="B19" s="557"/>
      <c r="C19" s="361" t="s">
        <v>11</v>
      </c>
      <c r="D19" s="59">
        <v>91.46</v>
      </c>
      <c r="E19" s="25">
        <v>56.31</v>
      </c>
      <c r="F19" s="60">
        <v>12.03</v>
      </c>
      <c r="G19" s="372">
        <v>159.79999999999998</v>
      </c>
      <c r="H19" s="373">
        <v>227.26</v>
      </c>
    </row>
    <row r="20" spans="1:8" x14ac:dyDescent="0.2">
      <c r="A20" s="346">
        <v>16</v>
      </c>
      <c r="B20" s="558" t="s">
        <v>175</v>
      </c>
      <c r="C20" s="363" t="s">
        <v>12</v>
      </c>
      <c r="D20" s="102">
        <v>168</v>
      </c>
      <c r="E20" s="96">
        <v>156</v>
      </c>
      <c r="F20" s="97">
        <v>32</v>
      </c>
      <c r="G20" s="374">
        <v>355</v>
      </c>
      <c r="H20" s="52">
        <v>3135</v>
      </c>
    </row>
    <row r="21" spans="1:8" x14ac:dyDescent="0.2">
      <c r="A21" s="346">
        <v>17</v>
      </c>
      <c r="B21" s="553"/>
      <c r="C21" s="348" t="s">
        <v>176</v>
      </c>
      <c r="D21" s="103">
        <v>4517</v>
      </c>
      <c r="E21" s="29">
        <v>19742</v>
      </c>
      <c r="F21" s="104">
        <v>4927</v>
      </c>
      <c r="G21" s="53">
        <v>29186</v>
      </c>
      <c r="H21" s="367">
        <v>1434635</v>
      </c>
    </row>
    <row r="22" spans="1:8" ht="12.75" thickBot="1" x14ac:dyDescent="0.25">
      <c r="A22" s="359">
        <v>18</v>
      </c>
      <c r="B22" s="554"/>
      <c r="C22" s="361" t="s">
        <v>14</v>
      </c>
      <c r="D22" s="105">
        <v>8.8805441962881398E-2</v>
      </c>
      <c r="E22" s="106">
        <v>0.32491770901909151</v>
      </c>
      <c r="F22" s="107">
        <v>0.50998861401511231</v>
      </c>
      <c r="G22" s="375">
        <v>0.24063981531104423</v>
      </c>
      <c r="H22" s="161">
        <v>1</v>
      </c>
    </row>
    <row r="23" spans="1:8" x14ac:dyDescent="0.2">
      <c r="A23" s="346">
        <v>19</v>
      </c>
      <c r="B23" s="552" t="s">
        <v>15</v>
      </c>
      <c r="C23" s="363" t="s">
        <v>169</v>
      </c>
      <c r="D23" s="108">
        <v>65.540534294500006</v>
      </c>
      <c r="E23" s="109">
        <v>68.403045589000001</v>
      </c>
      <c r="F23" s="110">
        <v>65.767638484000003</v>
      </c>
      <c r="G23" s="219">
        <v>66.570406122500003</v>
      </c>
      <c r="H23" s="47">
        <v>38.130727388499999</v>
      </c>
    </row>
    <row r="24" spans="1:8" x14ac:dyDescent="0.2">
      <c r="A24" s="346">
        <v>20</v>
      </c>
      <c r="B24" s="553"/>
      <c r="C24" s="376" t="s">
        <v>170</v>
      </c>
      <c r="D24" s="111">
        <v>54</v>
      </c>
      <c r="E24" s="28">
        <v>56.8</v>
      </c>
      <c r="F24" s="48">
        <v>59.6</v>
      </c>
      <c r="G24" s="220">
        <v>55.848782619450049</v>
      </c>
      <c r="H24" s="49">
        <v>26.182958720738402</v>
      </c>
    </row>
    <row r="25" spans="1:8" x14ac:dyDescent="0.2">
      <c r="A25" s="346">
        <v>21</v>
      </c>
      <c r="B25" s="553"/>
      <c r="C25" s="363" t="s">
        <v>171</v>
      </c>
      <c r="D25" s="112">
        <v>31694</v>
      </c>
      <c r="E25" s="21">
        <v>39419</v>
      </c>
      <c r="F25" s="50">
        <v>4709</v>
      </c>
      <c r="G25" s="377">
        <v>75822</v>
      </c>
      <c r="H25" s="52">
        <v>456838</v>
      </c>
    </row>
    <row r="26" spans="1:8" x14ac:dyDescent="0.2">
      <c r="A26" s="346">
        <v>22</v>
      </c>
      <c r="B26" s="553"/>
      <c r="C26" s="376" t="s">
        <v>172</v>
      </c>
      <c r="D26" s="103">
        <v>27466.559999999998</v>
      </c>
      <c r="E26" s="29">
        <v>34511.68</v>
      </c>
      <c r="F26" s="104">
        <v>5757.9560000000001</v>
      </c>
      <c r="G26" s="366">
        <v>67736.195999999996</v>
      </c>
      <c r="H26" s="54">
        <v>375629.88984326535</v>
      </c>
    </row>
    <row r="27" spans="1:8" x14ac:dyDescent="0.2">
      <c r="A27" s="346">
        <v>23</v>
      </c>
      <c r="B27" s="553"/>
      <c r="C27" s="378" t="s">
        <v>173</v>
      </c>
      <c r="D27" s="55">
        <v>1.9583541365999999</v>
      </c>
      <c r="E27" s="30">
        <v>1.8728261502000001</v>
      </c>
      <c r="F27" s="56">
        <v>2.0393389281999998</v>
      </c>
      <c r="G27" s="379">
        <v>1.9568397383333334</v>
      </c>
      <c r="H27" s="58">
        <v>1.9238326730999999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1.7985472037000001</v>
      </c>
      <c r="E28" s="25">
        <v>1.6526321893</v>
      </c>
      <c r="F28" s="60">
        <v>1.6860604078999999</v>
      </c>
      <c r="G28" s="372">
        <v>1.7124132669666665</v>
      </c>
      <c r="H28" s="62">
        <v>1.6133064412893401</v>
      </c>
    </row>
    <row r="29" spans="1:8" x14ac:dyDescent="0.2">
      <c r="A29" s="346">
        <v>25</v>
      </c>
      <c r="B29" s="347" t="s">
        <v>16</v>
      </c>
      <c r="C29" s="363" t="s">
        <v>169</v>
      </c>
      <c r="D29" s="113">
        <v>8.5489473757999992</v>
      </c>
      <c r="E29" s="27">
        <v>7.5962347017000003</v>
      </c>
      <c r="F29" s="46">
        <v>12.7221574344</v>
      </c>
      <c r="G29" s="219">
        <v>9.6224465039666658</v>
      </c>
      <c r="H29" s="47">
        <v>3.7661059646999999</v>
      </c>
    </row>
    <row r="30" spans="1:8" x14ac:dyDescent="0.2">
      <c r="A30" s="346">
        <v>26</v>
      </c>
      <c r="B30" s="347"/>
      <c r="C30" s="376" t="s">
        <v>170</v>
      </c>
      <c r="D30" s="111">
        <v>4.4000000000000004</v>
      </c>
      <c r="E30" s="28">
        <v>3.1</v>
      </c>
      <c r="F30" s="48">
        <v>5.3</v>
      </c>
      <c r="G30" s="220">
        <v>3.820430391227275</v>
      </c>
      <c r="H30" s="49">
        <v>1.16558554492186</v>
      </c>
    </row>
    <row r="31" spans="1:8" x14ac:dyDescent="0.2">
      <c r="A31" s="346">
        <v>27</v>
      </c>
      <c r="B31" s="347"/>
      <c r="C31" s="363" t="s">
        <v>171</v>
      </c>
      <c r="D31" s="112">
        <v>4134</v>
      </c>
      <c r="E31" s="21">
        <v>4377</v>
      </c>
      <c r="F31" s="50">
        <v>911</v>
      </c>
      <c r="G31" s="51">
        <v>9422</v>
      </c>
      <c r="H31" s="52">
        <v>45121</v>
      </c>
    </row>
    <row r="32" spans="1:8" x14ac:dyDescent="0.2">
      <c r="A32" s="346">
        <v>28</v>
      </c>
      <c r="B32" s="347"/>
      <c r="C32" s="376" t="s">
        <v>172</v>
      </c>
      <c r="D32" s="103">
        <v>2238.0160000000001</v>
      </c>
      <c r="E32" s="29">
        <v>1883.5600000000002</v>
      </c>
      <c r="F32" s="104">
        <v>512.03300000000002</v>
      </c>
      <c r="G32" s="53">
        <v>4633.6090000000004</v>
      </c>
      <c r="H32" s="54">
        <v>16721.898182389727</v>
      </c>
    </row>
    <row r="33" spans="1:8" x14ac:dyDescent="0.2">
      <c r="A33" s="346">
        <v>29</v>
      </c>
      <c r="B33" s="347"/>
      <c r="C33" s="378" t="s">
        <v>173</v>
      </c>
      <c r="D33" s="55">
        <v>3.4581001398</v>
      </c>
      <c r="E33" s="30">
        <v>3.3901459474000002</v>
      </c>
      <c r="F33" s="56">
        <v>3.3888193492999998</v>
      </c>
      <c r="G33" s="57">
        <v>3.4198332855991613</v>
      </c>
      <c r="H33" s="58">
        <v>3.4170964894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3.3354925089999998</v>
      </c>
      <c r="E34" s="25">
        <v>3.2799205558</v>
      </c>
      <c r="F34" s="60">
        <v>3.2110555574999999</v>
      </c>
      <c r="G34" s="61">
        <v>3.2754895407666669</v>
      </c>
      <c r="H34" s="62">
        <v>3.1909387181289501</v>
      </c>
    </row>
    <row r="35" spans="1:8" x14ac:dyDescent="0.2">
      <c r="A35" s="346">
        <v>31</v>
      </c>
      <c r="B35" s="347" t="s">
        <v>17</v>
      </c>
      <c r="C35" s="363" t="s">
        <v>169</v>
      </c>
      <c r="D35" s="108">
        <v>56.991586918700001</v>
      </c>
      <c r="E35" s="27">
        <v>60.806810887399998</v>
      </c>
      <c r="F35" s="85">
        <v>53.045481049599999</v>
      </c>
      <c r="G35" s="380">
        <v>58.684873392549385</v>
      </c>
      <c r="H35" s="47">
        <v>34.364621423700001</v>
      </c>
    </row>
    <row r="36" spans="1:8" x14ac:dyDescent="0.2">
      <c r="A36" s="346">
        <v>32</v>
      </c>
      <c r="B36" s="347"/>
      <c r="C36" s="376" t="s">
        <v>170</v>
      </c>
      <c r="D36" s="111">
        <v>49.5</v>
      </c>
      <c r="E36" s="28">
        <v>53.6</v>
      </c>
      <c r="F36" s="86">
        <v>54.3</v>
      </c>
      <c r="G36" s="252">
        <v>51.93631776394443</v>
      </c>
      <c r="H36" s="49">
        <v>25.017373175816498</v>
      </c>
    </row>
    <row r="37" spans="1:8" x14ac:dyDescent="0.2">
      <c r="A37" s="346">
        <v>33</v>
      </c>
      <c r="B37" s="347"/>
      <c r="C37" s="363" t="s">
        <v>171</v>
      </c>
      <c r="D37" s="221">
        <v>27560</v>
      </c>
      <c r="E37" s="21">
        <v>35041</v>
      </c>
      <c r="F37" s="79">
        <v>3798</v>
      </c>
      <c r="G37" s="51">
        <v>66399</v>
      </c>
      <c r="H37" s="52">
        <v>411717</v>
      </c>
    </row>
    <row r="38" spans="1:8" x14ac:dyDescent="0.2">
      <c r="A38" s="346">
        <v>34</v>
      </c>
      <c r="B38" s="347"/>
      <c r="C38" s="376" t="s">
        <v>172</v>
      </c>
      <c r="D38" s="103">
        <v>25177.68</v>
      </c>
      <c r="E38" s="29">
        <v>32567.360000000001</v>
      </c>
      <c r="F38" s="87">
        <v>5245.9229999999998</v>
      </c>
      <c r="G38" s="53">
        <v>62990.963000000003</v>
      </c>
      <c r="H38" s="54">
        <v>358907.99166087504</v>
      </c>
    </row>
    <row r="39" spans="1:8" x14ac:dyDescent="0.2">
      <c r="A39" s="346">
        <v>35</v>
      </c>
      <c r="B39" s="347"/>
      <c r="C39" s="378" t="s">
        <v>173</v>
      </c>
      <c r="D39" s="55">
        <v>1.7332479384999999</v>
      </c>
      <c r="E39" s="30">
        <v>1.6830807698000001</v>
      </c>
      <c r="F39" s="88">
        <v>1.7154378595999999</v>
      </c>
      <c r="G39" s="57">
        <v>1.70575429494996</v>
      </c>
      <c r="H39" s="58">
        <v>1.7601177498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1.6609620570000001</v>
      </c>
      <c r="E40" s="25">
        <v>1.5577611041999999</v>
      </c>
      <c r="F40" s="83">
        <v>1.5375125966000001</v>
      </c>
      <c r="G40" s="250">
        <v>1.59</v>
      </c>
      <c r="H40" s="62">
        <v>1.53980290579969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22.3518191022</v>
      </c>
      <c r="E41" s="27">
        <v>22.7780527701</v>
      </c>
      <c r="F41" s="46">
        <v>17.235276967899999</v>
      </c>
      <c r="G41" s="68">
        <v>22.244906977771887</v>
      </c>
      <c r="H41" s="69">
        <v>26.2119172242</v>
      </c>
    </row>
    <row r="42" spans="1:8" x14ac:dyDescent="0.2">
      <c r="A42" s="346">
        <v>38</v>
      </c>
      <c r="B42" s="553"/>
      <c r="C42" s="376" t="s">
        <v>170</v>
      </c>
      <c r="D42" s="111">
        <v>29.049636928200002</v>
      </c>
      <c r="E42" s="28">
        <v>27.592676272999999</v>
      </c>
      <c r="F42" s="48">
        <v>22.186784141</v>
      </c>
      <c r="G42" s="49">
        <v>27.773082117736287</v>
      </c>
      <c r="H42" s="67">
        <v>29.6266089273917</v>
      </c>
    </row>
    <row r="43" spans="1:8" x14ac:dyDescent="0.2">
      <c r="A43" s="346">
        <v>39</v>
      </c>
      <c r="B43" s="553"/>
      <c r="C43" s="363" t="s">
        <v>171</v>
      </c>
      <c r="D43" s="112">
        <v>10809</v>
      </c>
      <c r="E43" s="21">
        <v>13126</v>
      </c>
      <c r="F43" s="50">
        <v>1234</v>
      </c>
      <c r="G43" s="381">
        <v>25169</v>
      </c>
      <c r="H43" s="382">
        <v>314041</v>
      </c>
    </row>
    <row r="44" spans="1:8" x14ac:dyDescent="0.2">
      <c r="A44" s="346">
        <v>40</v>
      </c>
      <c r="B44" s="553"/>
      <c r="C44" s="376" t="s">
        <v>172</v>
      </c>
      <c r="D44" s="103">
        <v>14775.807327159648</v>
      </c>
      <c r="E44" s="29">
        <v>16765.3101034748</v>
      </c>
      <c r="F44" s="87">
        <v>2143.4652158620102</v>
      </c>
      <c r="G44" s="53">
        <v>33684.582646496456</v>
      </c>
      <c r="H44" s="54">
        <v>425033.70098548592</v>
      </c>
    </row>
    <row r="45" spans="1:8" x14ac:dyDescent="0.2">
      <c r="A45" s="346">
        <v>41</v>
      </c>
      <c r="B45" s="553"/>
      <c r="C45" s="378" t="s">
        <v>173</v>
      </c>
      <c r="D45" s="55">
        <v>1.6774986650999999</v>
      </c>
      <c r="E45" s="30">
        <v>1.6876307934000001</v>
      </c>
      <c r="F45" s="56">
        <v>1.5848409119</v>
      </c>
      <c r="G45" s="58">
        <v>1.67823984069764</v>
      </c>
      <c r="H45" s="66">
        <v>1.705165627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1.5960638740999999</v>
      </c>
      <c r="E46" s="25">
        <v>1.5656294592</v>
      </c>
      <c r="F46" s="60">
        <v>1.3939323669999999</v>
      </c>
      <c r="G46" s="62">
        <v>1.5682335480877405</v>
      </c>
      <c r="H46" s="373">
        <v>1.5056679479991899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5.2785782706999997</v>
      </c>
      <c r="E47" s="192">
        <v>3.4872487646999999</v>
      </c>
      <c r="F47" s="212">
        <v>4.9399416909999996</v>
      </c>
      <c r="G47" s="219">
        <v>4.3457510274426614</v>
      </c>
      <c r="H47" s="384">
        <v>8.0852630164000008</v>
      </c>
    </row>
    <row r="48" spans="1:8" x14ac:dyDescent="0.2">
      <c r="A48" s="346">
        <v>44</v>
      </c>
      <c r="B48" s="347"/>
      <c r="C48" s="385" t="s">
        <v>170</v>
      </c>
      <c r="D48" s="223">
        <v>7.6709518290999998</v>
      </c>
      <c r="E48" s="213">
        <v>6.3</v>
      </c>
      <c r="F48" s="214">
        <v>4.4308370043999998</v>
      </c>
      <c r="G48" s="220">
        <v>6.7260552428977265</v>
      </c>
      <c r="H48" s="386">
        <v>10.2811214468783</v>
      </c>
    </row>
    <row r="49" spans="1:8" x14ac:dyDescent="0.2">
      <c r="A49" s="346">
        <v>45</v>
      </c>
      <c r="B49" s="347"/>
      <c r="C49" s="385" t="s">
        <v>171</v>
      </c>
      <c r="D49" s="112">
        <v>2553</v>
      </c>
      <c r="E49" s="21">
        <v>2010</v>
      </c>
      <c r="F49" s="50">
        <v>354</v>
      </c>
      <c r="G49" s="381">
        <v>4917</v>
      </c>
      <c r="H49" s="387">
        <v>96868</v>
      </c>
    </row>
    <row r="50" spans="1:8" ht="12.75" thickBot="1" x14ac:dyDescent="0.25">
      <c r="A50" s="359">
        <v>46</v>
      </c>
      <c r="B50" s="360"/>
      <c r="C50" s="388" t="s">
        <v>172</v>
      </c>
      <c r="D50" s="224">
        <v>3901.7529383534238</v>
      </c>
      <c r="E50" s="63">
        <v>3827.88</v>
      </c>
      <c r="F50" s="114">
        <v>428.06316299508399</v>
      </c>
      <c r="G50" s="64">
        <v>8157.6961013485079</v>
      </c>
      <c r="H50" s="389">
        <v>147496.56666942252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6.8290683327000004</v>
      </c>
      <c r="E51" s="192">
        <v>5.3316528761999997</v>
      </c>
      <c r="F51" s="212">
        <v>12.057142857100001</v>
      </c>
      <c r="G51" s="390">
        <v>6.3962172433602902</v>
      </c>
      <c r="H51" s="384">
        <v>27.572092370899998</v>
      </c>
    </row>
    <row r="52" spans="1:8" x14ac:dyDescent="0.2">
      <c r="A52" s="346">
        <v>48</v>
      </c>
      <c r="B52" s="553"/>
      <c r="C52" s="385" t="s">
        <v>170</v>
      </c>
      <c r="D52" s="225">
        <v>9.2972715667999992</v>
      </c>
      <c r="E52" s="193">
        <v>9.3088817256999992</v>
      </c>
      <c r="F52" s="215">
        <v>13.756702328499999</v>
      </c>
      <c r="G52" s="391">
        <v>9.6583054443903666</v>
      </c>
      <c r="H52" s="392">
        <v>33.9093109049916</v>
      </c>
    </row>
    <row r="53" spans="1:8" x14ac:dyDescent="0.2">
      <c r="A53" s="346">
        <v>49</v>
      </c>
      <c r="B53" s="553"/>
      <c r="C53" s="385" t="s">
        <v>171</v>
      </c>
      <c r="D53" s="226">
        <v>3302</v>
      </c>
      <c r="E53" s="194">
        <v>3072</v>
      </c>
      <c r="F53" s="216">
        <v>863</v>
      </c>
      <c r="G53" s="393">
        <v>7237</v>
      </c>
      <c r="H53" s="394">
        <v>330337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4728.9642097371516</v>
      </c>
      <c r="E54" s="195">
        <v>5656.07653653532</v>
      </c>
      <c r="F54" s="217">
        <v>1329.035011956385</v>
      </c>
      <c r="G54" s="218">
        <v>11714.075758228857</v>
      </c>
      <c r="H54" s="389">
        <v>486474.84250182624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22.649476163100001</v>
      </c>
      <c r="E55" s="27">
        <v>28.254913381400002</v>
      </c>
      <c r="F55" s="85">
        <v>19.139941691000001</v>
      </c>
      <c r="G55" s="380">
        <v>25.281718149277477</v>
      </c>
      <c r="H55" s="69">
        <v>17.244576952799999</v>
      </c>
    </row>
    <row r="56" spans="1:8" x14ac:dyDescent="0.2">
      <c r="A56" s="346">
        <v>52</v>
      </c>
      <c r="B56" s="553"/>
      <c r="C56" s="376" t="s">
        <v>170</v>
      </c>
      <c r="D56" s="111">
        <v>19.826674432400001</v>
      </c>
      <c r="E56" s="28">
        <v>23.2</v>
      </c>
      <c r="F56" s="86">
        <v>15.31</v>
      </c>
      <c r="G56" s="252">
        <v>21.156827953412158</v>
      </c>
      <c r="H56" s="67">
        <v>13.0696185796526</v>
      </c>
    </row>
    <row r="57" spans="1:8" x14ac:dyDescent="0.2">
      <c r="A57" s="346">
        <v>53</v>
      </c>
      <c r="B57" s="553"/>
      <c r="C57" s="363" t="s">
        <v>171</v>
      </c>
      <c r="D57" s="112">
        <v>10953</v>
      </c>
      <c r="E57" s="21">
        <v>16282</v>
      </c>
      <c r="F57" s="79">
        <v>1370</v>
      </c>
      <c r="G57" s="51">
        <v>28605</v>
      </c>
      <c r="H57" s="382">
        <v>206604</v>
      </c>
    </row>
    <row r="58" spans="1:8" x14ac:dyDescent="0.2">
      <c r="A58" s="346">
        <v>54</v>
      </c>
      <c r="B58" s="553"/>
      <c r="C58" s="376" t="s">
        <v>172</v>
      </c>
      <c r="D58" s="103">
        <v>10084.639683295936</v>
      </c>
      <c r="E58" s="29">
        <v>14096.32</v>
      </c>
      <c r="F58" s="87">
        <v>1479.0991000000001</v>
      </c>
      <c r="G58" s="53">
        <v>25660.058783295935</v>
      </c>
      <c r="H58" s="395">
        <v>171544.49449011544</v>
      </c>
    </row>
    <row r="59" spans="1:8" x14ac:dyDescent="0.2">
      <c r="A59" s="346">
        <v>55</v>
      </c>
      <c r="B59" s="553"/>
      <c r="C59" s="378" t="s">
        <v>173</v>
      </c>
      <c r="D59" s="55">
        <v>2.4658928459</v>
      </c>
      <c r="E59" s="30">
        <v>2.3383582539000001</v>
      </c>
      <c r="F59" s="88">
        <v>2.5316070068999998</v>
      </c>
      <c r="G59" s="57">
        <v>2.3964473004927638</v>
      </c>
      <c r="H59" s="66">
        <v>2.2635146453999999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2.316419786</v>
      </c>
      <c r="E60" s="25">
        <v>2.1562542480000002</v>
      </c>
      <c r="F60" s="83">
        <v>2.1795716639</v>
      </c>
      <c r="G60" s="250">
        <v>2.2224516195114283</v>
      </c>
      <c r="H60" s="373">
        <v>1.9447430059667978</v>
      </c>
    </row>
    <row r="61" spans="1:8" x14ac:dyDescent="0.2">
      <c r="A61" s="346">
        <v>57</v>
      </c>
      <c r="B61" s="552" t="s">
        <v>22</v>
      </c>
      <c r="C61" s="363" t="s">
        <v>169</v>
      </c>
      <c r="D61" s="108">
        <v>13.7629125372</v>
      </c>
      <c r="E61" s="109">
        <v>18.281386895800001</v>
      </c>
      <c r="F61" s="110">
        <v>9.4460641399000007</v>
      </c>
      <c r="G61" s="68">
        <v>15.790357505855319</v>
      </c>
      <c r="H61" s="69">
        <v>19.694828646800001</v>
      </c>
    </row>
    <row r="62" spans="1:8" x14ac:dyDescent="0.2">
      <c r="A62" s="346">
        <v>58</v>
      </c>
      <c r="B62" s="553"/>
      <c r="C62" s="376" t="s">
        <v>170</v>
      </c>
      <c r="D62" s="111">
        <v>5.9791772303000004</v>
      </c>
      <c r="E62" s="28">
        <v>9.8755975616999994</v>
      </c>
      <c r="F62" s="48">
        <v>5.2359974827000002</v>
      </c>
      <c r="G62" s="252">
        <v>7.8719639705753872</v>
      </c>
      <c r="H62" s="67">
        <v>11.404326125606801</v>
      </c>
    </row>
    <row r="63" spans="1:8" x14ac:dyDescent="0.2">
      <c r="A63" s="346">
        <v>59</v>
      </c>
      <c r="B63" s="553"/>
      <c r="C63" s="363" t="s">
        <v>171</v>
      </c>
      <c r="D63" s="112">
        <v>6655</v>
      </c>
      <c r="E63" s="21">
        <v>10535</v>
      </c>
      <c r="F63" s="50">
        <v>676</v>
      </c>
      <c r="G63" s="381">
        <v>17866</v>
      </c>
      <c r="H63" s="382">
        <v>235960</v>
      </c>
    </row>
    <row r="64" spans="1:8" x14ac:dyDescent="0.2">
      <c r="A64" s="346">
        <v>60</v>
      </c>
      <c r="B64" s="553"/>
      <c r="C64" s="376" t="s">
        <v>172</v>
      </c>
      <c r="D64" s="103">
        <v>3041.2487064197921</v>
      </c>
      <c r="E64" s="29">
        <v>6000.4130784889194</v>
      </c>
      <c r="F64" s="87">
        <v>505.84971680364703</v>
      </c>
      <c r="G64" s="53">
        <v>9547.5115017123589</v>
      </c>
      <c r="H64" s="395">
        <v>149686.79830208453</v>
      </c>
    </row>
    <row r="65" spans="1:8" x14ac:dyDescent="0.2">
      <c r="A65" s="346">
        <v>61</v>
      </c>
      <c r="B65" s="553"/>
      <c r="C65" s="378" t="s">
        <v>173</v>
      </c>
      <c r="D65" s="55">
        <v>2.4459603776000001</v>
      </c>
      <c r="E65" s="30">
        <v>2.4109803514000001</v>
      </c>
      <c r="F65" s="56">
        <v>2.5709876543000001</v>
      </c>
      <c r="G65" s="58">
        <v>2.4300644782958583</v>
      </c>
      <c r="H65" s="66">
        <v>2.4253941345990802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2.6234016896000001</v>
      </c>
      <c r="E66" s="25">
        <v>2.3873333902999998</v>
      </c>
      <c r="F66" s="60">
        <v>2.3918269231</v>
      </c>
      <c r="G66" s="62">
        <v>2.4653829174312918</v>
      </c>
      <c r="H66" s="373">
        <v>2.3388543102153299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75.451596682499996</v>
      </c>
      <c r="E67" s="27">
        <v>82.524837695800002</v>
      </c>
      <c r="F67" s="46">
        <v>76.676384839700006</v>
      </c>
      <c r="G67" s="68">
        <v>79.132087144814179</v>
      </c>
      <c r="H67" s="69">
        <v>49.261193525499998</v>
      </c>
    </row>
    <row r="68" spans="1:8" x14ac:dyDescent="0.2">
      <c r="A68" s="346">
        <v>64</v>
      </c>
      <c r="B68" s="553"/>
      <c r="C68" s="376" t="s">
        <v>170</v>
      </c>
      <c r="D68" s="111">
        <v>69.010362227200005</v>
      </c>
      <c r="E68" s="28">
        <v>73.630032180699999</v>
      </c>
      <c r="F68" s="48">
        <v>74.713656387699999</v>
      </c>
      <c r="G68" s="252">
        <v>71.778970639281056</v>
      </c>
      <c r="H68" s="67">
        <v>42.318747313954297</v>
      </c>
    </row>
    <row r="69" spans="1:8" x14ac:dyDescent="0.2">
      <c r="A69" s="346">
        <v>65</v>
      </c>
      <c r="B69" s="553"/>
      <c r="C69" s="363" t="s">
        <v>171</v>
      </c>
      <c r="D69" s="112">
        <v>36487</v>
      </c>
      <c r="E69" s="21">
        <v>47557</v>
      </c>
      <c r="F69" s="50">
        <v>5490</v>
      </c>
      <c r="G69" s="381">
        <v>89534</v>
      </c>
      <c r="H69" s="382">
        <v>590190</v>
      </c>
    </row>
    <row r="70" spans="1:8" x14ac:dyDescent="0.2">
      <c r="A70" s="346">
        <v>66</v>
      </c>
      <c r="B70" s="553"/>
      <c r="C70" s="376" t="s">
        <v>172</v>
      </c>
      <c r="D70" s="103">
        <v>35101.430643243009</v>
      </c>
      <c r="E70" s="29">
        <v>44737.607552993322</v>
      </c>
      <c r="F70" s="87">
        <v>7218.0863436156969</v>
      </c>
      <c r="G70" s="53">
        <v>87057.124539852026</v>
      </c>
      <c r="H70" s="395">
        <v>555452.17874446826</v>
      </c>
    </row>
    <row r="71" spans="1:8" x14ac:dyDescent="0.2">
      <c r="A71" s="346">
        <v>67</v>
      </c>
      <c r="B71" s="553"/>
      <c r="C71" s="378" t="s">
        <v>173</v>
      </c>
      <c r="D71" s="55">
        <v>1.9711140754000001</v>
      </c>
      <c r="E71" s="30">
        <v>1.8844828139000001</v>
      </c>
      <c r="F71" s="56">
        <v>1.9984790875</v>
      </c>
      <c r="G71" s="58">
        <v>1.9267768517003272</v>
      </c>
      <c r="H71" s="66">
        <v>2.0109183085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1.8019816138</v>
      </c>
      <c r="E72" s="25">
        <v>1.6672032838999999</v>
      </c>
      <c r="F72" s="60">
        <v>1.6369609164000001</v>
      </c>
      <c r="G72" s="62">
        <v>1.7205445444215062</v>
      </c>
      <c r="H72" s="373">
        <v>1.68050358521981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11.0950983659</v>
      </c>
      <c r="E73" s="27">
        <v>9.8179021866999996</v>
      </c>
      <c r="F73" s="46">
        <v>10.1166180758</v>
      </c>
      <c r="G73" s="68">
        <v>10.382252861372574</v>
      </c>
      <c r="H73" s="69">
        <v>6.8757454632000004</v>
      </c>
    </row>
    <row r="74" spans="1:8" x14ac:dyDescent="0.2">
      <c r="A74" s="346">
        <v>70</v>
      </c>
      <c r="B74" s="553"/>
      <c r="C74" s="376" t="s">
        <v>170</v>
      </c>
      <c r="D74" s="111">
        <v>7.7931035972</v>
      </c>
      <c r="E74" s="28">
        <v>5.2</v>
      </c>
      <c r="F74" s="48">
        <v>6.7715544367999998</v>
      </c>
      <c r="G74" s="252">
        <v>6.412667755962449</v>
      </c>
      <c r="H74" s="67">
        <v>4.5774314811628596</v>
      </c>
    </row>
    <row r="75" spans="1:8" x14ac:dyDescent="0.2">
      <c r="A75" s="346">
        <v>71</v>
      </c>
      <c r="B75" s="553"/>
      <c r="C75" s="363" t="s">
        <v>171</v>
      </c>
      <c r="D75" s="112">
        <v>5365</v>
      </c>
      <c r="E75" s="21">
        <v>5658</v>
      </c>
      <c r="F75" s="50">
        <v>724</v>
      </c>
      <c r="G75" s="381">
        <v>11747</v>
      </c>
      <c r="H75" s="382">
        <v>82377</v>
      </c>
    </row>
    <row r="76" spans="1:8" x14ac:dyDescent="0.2">
      <c r="A76" s="346">
        <v>72</v>
      </c>
      <c r="B76" s="553"/>
      <c r="C76" s="376" t="s">
        <v>172</v>
      </c>
      <c r="D76" s="103">
        <v>3963.884213679808</v>
      </c>
      <c r="E76" s="29">
        <v>3159.5200000000004</v>
      </c>
      <c r="F76" s="87">
        <v>654.19987413924798</v>
      </c>
      <c r="G76" s="53">
        <v>7777.604087819057</v>
      </c>
      <c r="H76" s="395">
        <v>60080.802260114244</v>
      </c>
    </row>
    <row r="77" spans="1:8" x14ac:dyDescent="0.2">
      <c r="A77" s="346">
        <v>73</v>
      </c>
      <c r="B77" s="553"/>
      <c r="C77" s="378" t="s">
        <v>173</v>
      </c>
      <c r="D77" s="55">
        <v>3.0495645478000002</v>
      </c>
      <c r="E77" s="30">
        <v>2.9570252537999999</v>
      </c>
      <c r="F77" s="56">
        <v>3.288184438</v>
      </c>
      <c r="G77" s="58">
        <v>3.0196993460508561</v>
      </c>
      <c r="H77" s="66">
        <v>2.8195700138999999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2.8057405421000001</v>
      </c>
      <c r="E78" s="25">
        <v>2.715701218</v>
      </c>
      <c r="F78" s="60">
        <v>2.8085501859000002</v>
      </c>
      <c r="G78" s="62">
        <v>2.7705219768395097</v>
      </c>
      <c r="H78" s="373">
        <v>2.3655948971621998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11.348839440000001</v>
      </c>
      <c r="E79" s="27">
        <v>8.3418538391000006</v>
      </c>
      <c r="F79" s="85">
        <v>13.935860058299999</v>
      </c>
      <c r="G79" s="380">
        <v>9.9809978346369697</v>
      </c>
      <c r="H79" s="69">
        <v>4.7595279452000003</v>
      </c>
    </row>
    <row r="80" spans="1:8" x14ac:dyDescent="0.2">
      <c r="A80" s="346">
        <v>76</v>
      </c>
      <c r="B80" s="553"/>
      <c r="C80" s="376" t="s">
        <v>170</v>
      </c>
      <c r="D80" s="111">
        <v>16.1990452151</v>
      </c>
      <c r="E80" s="28">
        <v>7.7350218046999997</v>
      </c>
      <c r="F80" s="86">
        <v>8.6714285713999999</v>
      </c>
      <c r="G80" s="252">
        <v>11.359218634643311</v>
      </c>
      <c r="H80" s="67">
        <v>2.4909372725938801</v>
      </c>
    </row>
    <row r="81" spans="1:8" x14ac:dyDescent="0.2">
      <c r="A81" s="346">
        <v>77</v>
      </c>
      <c r="B81" s="553"/>
      <c r="C81" s="363" t="s">
        <v>171</v>
      </c>
      <c r="D81" s="112">
        <v>5488</v>
      </c>
      <c r="E81" s="21">
        <v>4807</v>
      </c>
      <c r="F81" s="79">
        <v>998</v>
      </c>
      <c r="G81" s="51">
        <v>11293</v>
      </c>
      <c r="H81" s="382">
        <v>57023</v>
      </c>
    </row>
    <row r="82" spans="1:8" x14ac:dyDescent="0.2">
      <c r="A82" s="346">
        <v>78</v>
      </c>
      <c r="B82" s="553"/>
      <c r="C82" s="376" t="s">
        <v>172</v>
      </c>
      <c r="D82" s="103">
        <v>8239.4823582084646</v>
      </c>
      <c r="E82" s="29">
        <v>4699.7992485357199</v>
      </c>
      <c r="F82" s="87">
        <v>837.74671428295403</v>
      </c>
      <c r="G82" s="53">
        <v>13777.028321027139</v>
      </c>
      <c r="H82" s="395">
        <v>32694.64771519462</v>
      </c>
    </row>
    <row r="83" spans="1:8" x14ac:dyDescent="0.2">
      <c r="A83" s="346">
        <v>79</v>
      </c>
      <c r="B83" s="553"/>
      <c r="C83" s="378" t="s">
        <v>173</v>
      </c>
      <c r="D83" s="55">
        <v>3.0537449219999999</v>
      </c>
      <c r="E83" s="30">
        <v>2.9724869461000001</v>
      </c>
      <c r="F83" s="88">
        <v>3.1035564854</v>
      </c>
      <c r="G83" s="57">
        <v>3.0235585100741966</v>
      </c>
      <c r="H83" s="66">
        <v>2.9180226445000002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2.6085698100000001</v>
      </c>
      <c r="E84" s="25">
        <v>2.6591570763000001</v>
      </c>
      <c r="F84" s="83">
        <v>2.6343612335</v>
      </c>
      <c r="G84" s="250">
        <v>2.6268060553789132</v>
      </c>
      <c r="H84" s="373">
        <v>2.7054690069670801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31.532789339800001</v>
      </c>
      <c r="E85" s="27">
        <v>19.320280035300001</v>
      </c>
      <c r="F85" s="46">
        <v>32.128279883399998</v>
      </c>
      <c r="G85" s="68">
        <v>25.350656237571258</v>
      </c>
      <c r="H85" s="69">
        <v>20.214409543599999</v>
      </c>
    </row>
    <row r="86" spans="1:8" x14ac:dyDescent="0.2">
      <c r="A86" s="346">
        <v>82</v>
      </c>
      <c r="B86" s="553"/>
      <c r="C86" s="376" t="s">
        <v>170</v>
      </c>
      <c r="D86" s="111">
        <v>24.651793776200002</v>
      </c>
      <c r="E86" s="28">
        <v>17.335279926399998</v>
      </c>
      <c r="F86" s="48">
        <v>20.893643801100001</v>
      </c>
      <c r="G86" s="252">
        <v>20.68709188871771</v>
      </c>
      <c r="H86" s="67">
        <v>12.9879106530899</v>
      </c>
    </row>
    <row r="87" spans="1:8" x14ac:dyDescent="0.2">
      <c r="A87" s="346">
        <v>83</v>
      </c>
      <c r="B87" s="553"/>
      <c r="C87" s="363" t="s">
        <v>171</v>
      </c>
      <c r="D87" s="112">
        <v>15249</v>
      </c>
      <c r="E87" s="21">
        <v>11134</v>
      </c>
      <c r="F87" s="50">
        <v>2300</v>
      </c>
      <c r="G87" s="381">
        <v>28683</v>
      </c>
      <c r="H87" s="382">
        <v>242185</v>
      </c>
    </row>
    <row r="88" spans="1:8" x14ac:dyDescent="0.2">
      <c r="A88" s="346">
        <v>84</v>
      </c>
      <c r="B88" s="553"/>
      <c r="C88" s="376" t="s">
        <v>172</v>
      </c>
      <c r="D88" s="103">
        <v>12538.888386326369</v>
      </c>
      <c r="E88" s="29">
        <v>10532.916083280639</v>
      </c>
      <c r="F88" s="87">
        <v>2018.5349276242712</v>
      </c>
      <c r="G88" s="53">
        <v>25090.339397231277</v>
      </c>
      <c r="H88" s="395">
        <v>170472.04200249229</v>
      </c>
    </row>
    <row r="89" spans="1:8" x14ac:dyDescent="0.2">
      <c r="A89" s="346">
        <v>85</v>
      </c>
      <c r="B89" s="553"/>
      <c r="C89" s="378" t="s">
        <v>173</v>
      </c>
      <c r="D89" s="55">
        <v>2.5550148352000002</v>
      </c>
      <c r="E89" s="30">
        <v>2.6538820040000002</v>
      </c>
      <c r="F89" s="56">
        <v>2.7177858439000002</v>
      </c>
      <c r="G89" s="58">
        <v>2.6064446151194365</v>
      </c>
      <c r="H89" s="66">
        <v>2.3719156253999998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2.3975841904999999</v>
      </c>
      <c r="E90" s="25">
        <v>2.3500346601</v>
      </c>
      <c r="F90" s="60">
        <v>2.3493975904000002</v>
      </c>
      <c r="G90" s="62">
        <v>2.3743012432951232</v>
      </c>
      <c r="H90" s="373">
        <v>1.9499351967609899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87.892353396700003</v>
      </c>
      <c r="E91" s="27">
        <v>91.181098359100005</v>
      </c>
      <c r="F91" s="46">
        <v>83.002915451899995</v>
      </c>
      <c r="G91" s="68">
        <v>89.258031729197057</v>
      </c>
      <c r="H91" s="69">
        <v>64.342644612699999</v>
      </c>
    </row>
    <row r="92" spans="1:8" x14ac:dyDescent="0.2">
      <c r="A92" s="346">
        <v>88</v>
      </c>
      <c r="B92" s="553"/>
      <c r="C92" s="376" t="s">
        <v>170</v>
      </c>
      <c r="D92" s="111">
        <v>83.031776604100003</v>
      </c>
      <c r="E92" s="28">
        <v>82.1</v>
      </c>
      <c r="F92" s="48">
        <v>81.812460667099998</v>
      </c>
      <c r="G92" s="252">
        <v>82.467860557330212</v>
      </c>
      <c r="H92" s="67">
        <v>55.809567648130098</v>
      </c>
    </row>
    <row r="93" spans="1:8" x14ac:dyDescent="0.2">
      <c r="A93" s="346">
        <v>89</v>
      </c>
      <c r="B93" s="553"/>
      <c r="C93" s="363" t="s">
        <v>171</v>
      </c>
      <c r="D93" s="112">
        <v>42503</v>
      </c>
      <c r="E93" s="21">
        <v>52545</v>
      </c>
      <c r="F93" s="50">
        <v>5943</v>
      </c>
      <c r="G93" s="381">
        <v>100991</v>
      </c>
      <c r="H93" s="382">
        <v>770878</v>
      </c>
    </row>
    <row r="94" spans="1:8" x14ac:dyDescent="0.2">
      <c r="A94" s="346">
        <v>90</v>
      </c>
      <c r="B94" s="553"/>
      <c r="C94" s="376" t="s">
        <v>172</v>
      </c>
      <c r="D94" s="103">
        <v>42233.282851909426</v>
      </c>
      <c r="E94" s="29">
        <v>49883.96</v>
      </c>
      <c r="F94" s="87">
        <v>7903.9018250485306</v>
      </c>
      <c r="G94" s="53">
        <v>100021.14467695795</v>
      </c>
      <c r="H94" s="395">
        <v>732525.13159147277</v>
      </c>
    </row>
    <row r="95" spans="1:8" x14ac:dyDescent="0.2">
      <c r="A95" s="346">
        <v>91</v>
      </c>
      <c r="B95" s="553"/>
      <c r="C95" s="378" t="s">
        <v>173</v>
      </c>
      <c r="D95" s="55">
        <v>1.8868616679000001</v>
      </c>
      <c r="E95" s="30">
        <v>1.8264879129</v>
      </c>
      <c r="F95" s="56">
        <v>1.9450298559999999</v>
      </c>
      <c r="G95" s="58">
        <v>1.8588725855600221</v>
      </c>
      <c r="H95" s="66">
        <v>1.8347129309000001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1.7277741408</v>
      </c>
      <c r="E96" s="25">
        <v>1.6242256763</v>
      </c>
      <c r="F96" s="60">
        <v>1.6069230769</v>
      </c>
      <c r="G96" s="62">
        <v>1.6671969498836934</v>
      </c>
      <c r="H96" s="373">
        <v>1.55616635437186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18.441840316899999</v>
      </c>
      <c r="E97" s="27">
        <v>16.668327946800002</v>
      </c>
      <c r="F97" s="46">
        <v>20.524781341099999</v>
      </c>
      <c r="G97" s="68">
        <v>17.670246144328075</v>
      </c>
      <c r="H97" s="69">
        <v>12.2867318657</v>
      </c>
    </row>
    <row r="98" spans="1:8" x14ac:dyDescent="0.2">
      <c r="A98" s="346">
        <v>94</v>
      </c>
      <c r="B98" s="553"/>
      <c r="C98" s="376" t="s">
        <v>170</v>
      </c>
      <c r="D98" s="111">
        <v>14.1438594574</v>
      </c>
      <c r="E98" s="28">
        <v>10.474418465799999</v>
      </c>
      <c r="F98" s="48">
        <v>10.0566393958</v>
      </c>
      <c r="G98" s="252">
        <v>11.980015060609517</v>
      </c>
      <c r="H98" s="67">
        <v>5.7978365647812797</v>
      </c>
    </row>
    <row r="99" spans="1:8" x14ac:dyDescent="0.2">
      <c r="A99" s="346">
        <v>95</v>
      </c>
      <c r="B99" s="553"/>
      <c r="C99" s="363" t="s">
        <v>171</v>
      </c>
      <c r="D99" s="112">
        <v>8918</v>
      </c>
      <c r="E99" s="21">
        <v>9605</v>
      </c>
      <c r="F99" s="50">
        <v>1470</v>
      </c>
      <c r="G99" s="381">
        <v>19993</v>
      </c>
      <c r="H99" s="382">
        <v>147205</v>
      </c>
    </row>
    <row r="100" spans="1:8" x14ac:dyDescent="0.2">
      <c r="A100" s="346">
        <v>96</v>
      </c>
      <c r="B100" s="553"/>
      <c r="C100" s="376" t="s">
        <v>172</v>
      </c>
      <c r="D100" s="103">
        <v>7194.132674411936</v>
      </c>
      <c r="E100" s="29">
        <v>6364.2566598200801</v>
      </c>
      <c r="F100" s="87">
        <v>971.57193202823794</v>
      </c>
      <c r="G100" s="53">
        <v>14529.961266260254</v>
      </c>
      <c r="H100" s="395">
        <v>76099.155960842807</v>
      </c>
    </row>
    <row r="101" spans="1:8" x14ac:dyDescent="0.2">
      <c r="A101" s="346">
        <v>97</v>
      </c>
      <c r="B101" s="553"/>
      <c r="C101" s="378" t="s">
        <v>173</v>
      </c>
      <c r="D101" s="55">
        <v>3.3569458230999998</v>
      </c>
      <c r="E101" s="30">
        <v>3.2842928333999999</v>
      </c>
      <c r="F101" s="56">
        <v>3.3508522727000001</v>
      </c>
      <c r="G101" s="58">
        <v>3.3215939756955835</v>
      </c>
      <c r="H101" s="66">
        <v>3.2892392912999999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3.2732519259999999</v>
      </c>
      <c r="E102" s="25">
        <v>3.1956888509999999</v>
      </c>
      <c r="F102" s="60">
        <v>3.1839799750000002</v>
      </c>
      <c r="G102" s="62">
        <v>3.2342249697263923</v>
      </c>
      <c r="H102" s="373">
        <v>3.2201153633689201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70.819112565200001</v>
      </c>
      <c r="E103" s="27">
        <v>71.8902943537</v>
      </c>
      <c r="F103" s="46">
        <v>70.707580174900002</v>
      </c>
      <c r="G103" s="68">
        <v>71.357991957223035</v>
      </c>
      <c r="H103" s="69">
        <v>46.215990404899998</v>
      </c>
    </row>
    <row r="104" spans="1:8" x14ac:dyDescent="0.2">
      <c r="A104" s="346">
        <v>100</v>
      </c>
      <c r="B104" s="553"/>
      <c r="C104" s="376" t="s">
        <v>170</v>
      </c>
      <c r="D104" s="111">
        <v>61.653091504999999</v>
      </c>
      <c r="E104" s="28">
        <v>63.0984420013</v>
      </c>
      <c r="F104" s="48">
        <v>64.056513530499998</v>
      </c>
      <c r="G104" s="252">
        <v>62.568612437873341</v>
      </c>
      <c r="H104" s="67">
        <v>36.4640801676167</v>
      </c>
    </row>
    <row r="105" spans="1:8" x14ac:dyDescent="0.2">
      <c r="A105" s="346">
        <v>101</v>
      </c>
      <c r="B105" s="553"/>
      <c r="C105" s="363" t="s">
        <v>171</v>
      </c>
      <c r="D105" s="112">
        <v>34247</v>
      </c>
      <c r="E105" s="21">
        <v>41428</v>
      </c>
      <c r="F105" s="50">
        <v>5063</v>
      </c>
      <c r="G105" s="381">
        <v>80738</v>
      </c>
      <c r="H105" s="382">
        <v>553706</v>
      </c>
    </row>
    <row r="106" spans="1:8" x14ac:dyDescent="0.2">
      <c r="A106" s="346">
        <v>102</v>
      </c>
      <c r="B106" s="553"/>
      <c r="C106" s="376" t="s">
        <v>172</v>
      </c>
      <c r="D106" s="103">
        <v>31359.228463103198</v>
      </c>
      <c r="E106" s="29">
        <v>38338.613359989882</v>
      </c>
      <c r="F106" s="87">
        <v>6188.4997721816044</v>
      </c>
      <c r="G106" s="53">
        <v>75886.341595274687</v>
      </c>
      <c r="H106" s="395">
        <v>478607.09639524296</v>
      </c>
    </row>
    <row r="107" spans="1:8" x14ac:dyDescent="0.2">
      <c r="A107" s="346">
        <v>103</v>
      </c>
      <c r="B107" s="553"/>
      <c r="C107" s="378" t="s">
        <v>173</v>
      </c>
      <c r="D107" s="55">
        <v>1.8124374298000001</v>
      </c>
      <c r="E107" s="30">
        <v>1.781994157</v>
      </c>
      <c r="F107" s="56">
        <v>1.8969447055999999</v>
      </c>
      <c r="G107" s="58">
        <v>1.8021158517551763</v>
      </c>
      <c r="H107" s="66">
        <v>1.5872928254000001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1.5747822200999999</v>
      </c>
      <c r="E108" s="25">
        <v>1.4865078331999999</v>
      </c>
      <c r="F108" s="60">
        <v>1.5694813849</v>
      </c>
      <c r="G108" s="62">
        <v>1.5308978231170514</v>
      </c>
      <c r="H108" s="373">
        <v>1.1584314142029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33.759871920499997</v>
      </c>
      <c r="E109" s="27">
        <v>33.870669046000003</v>
      </c>
      <c r="F109" s="46">
        <v>37.565889212800002</v>
      </c>
      <c r="G109" s="68">
        <v>34.058067082062834</v>
      </c>
      <c r="H109" s="69">
        <v>14.848328285199999</v>
      </c>
    </row>
    <row r="110" spans="1:8" x14ac:dyDescent="0.2">
      <c r="A110" s="346">
        <v>106</v>
      </c>
      <c r="B110" s="553"/>
      <c r="C110" s="376" t="s">
        <v>170</v>
      </c>
      <c r="D110" s="111">
        <v>24.437585861199999</v>
      </c>
      <c r="E110" s="28">
        <v>26.751448945300002</v>
      </c>
      <c r="F110" s="48">
        <v>28.2226557583</v>
      </c>
      <c r="G110" s="252">
        <v>25.898260151225966</v>
      </c>
      <c r="H110" s="67">
        <v>8.8462051248820401</v>
      </c>
    </row>
    <row r="111" spans="1:8" x14ac:dyDescent="0.2">
      <c r="A111" s="346">
        <v>107</v>
      </c>
      <c r="B111" s="553"/>
      <c r="C111" s="363" t="s">
        <v>171</v>
      </c>
      <c r="D111" s="112">
        <v>16326</v>
      </c>
      <c r="E111" s="21">
        <v>19519</v>
      </c>
      <c r="F111" s="50">
        <v>2690</v>
      </c>
      <c r="G111" s="381">
        <v>38535</v>
      </c>
      <c r="H111" s="382">
        <v>177895</v>
      </c>
    </row>
    <row r="112" spans="1:8" x14ac:dyDescent="0.2">
      <c r="A112" s="346">
        <v>108</v>
      </c>
      <c r="B112" s="553"/>
      <c r="C112" s="376" t="s">
        <v>172</v>
      </c>
      <c r="D112" s="103">
        <v>12429.933672440768</v>
      </c>
      <c r="E112" s="29">
        <v>16254.180379164281</v>
      </c>
      <c r="F112" s="87">
        <v>2726.590772809363</v>
      </c>
      <c r="G112" s="53">
        <v>31410.704824414413</v>
      </c>
      <c r="H112" s="395">
        <v>116110.33459433173</v>
      </c>
    </row>
    <row r="113" spans="1:8" x14ac:dyDescent="0.2">
      <c r="A113" s="346">
        <v>109</v>
      </c>
      <c r="B113" s="553"/>
      <c r="C113" s="378" t="s">
        <v>173</v>
      </c>
      <c r="D113" s="55">
        <v>2.0001768619</v>
      </c>
      <c r="E113" s="30">
        <v>1.9337622818</v>
      </c>
      <c r="F113" s="56">
        <v>2.1549003501000001</v>
      </c>
      <c r="G113" s="58">
        <v>1.9773368461814609</v>
      </c>
      <c r="H113" s="66">
        <v>1.9233617638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1.71731696</v>
      </c>
      <c r="E114" s="25">
        <v>1.5792521237999999</v>
      </c>
      <c r="F114" s="60">
        <v>1.7710829178</v>
      </c>
      <c r="G114" s="62">
        <v>1.6524250954944579</v>
      </c>
      <c r="H114" s="373">
        <v>1.37361073689883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6.2297513999999996</v>
      </c>
      <c r="E115" s="32">
        <v>5.9572598000000001</v>
      </c>
      <c r="F115" s="115">
        <v>8.3334878999999997</v>
      </c>
      <c r="G115" s="396">
        <v>6.8401663666666677</v>
      </c>
      <c r="H115" s="397">
        <v>10.1</v>
      </c>
    </row>
    <row r="116" spans="1:8" x14ac:dyDescent="0.2">
      <c r="A116" s="346">
        <v>112</v>
      </c>
      <c r="B116" s="553"/>
      <c r="C116" s="363" t="s">
        <v>33</v>
      </c>
      <c r="D116" s="113">
        <v>11.9</v>
      </c>
      <c r="E116" s="27">
        <v>11.4</v>
      </c>
      <c r="F116" s="46">
        <v>12.3</v>
      </c>
      <c r="G116" s="68">
        <v>11.866666666666667</v>
      </c>
      <c r="H116" s="69">
        <v>13.3</v>
      </c>
    </row>
    <row r="117" spans="1:8" x14ac:dyDescent="0.2">
      <c r="A117" s="346">
        <v>113</v>
      </c>
      <c r="B117" s="553"/>
      <c r="C117" s="378" t="s">
        <v>34</v>
      </c>
      <c r="D117" s="55">
        <v>6877.0289000000002</v>
      </c>
      <c r="E117" s="30">
        <v>8764.9428000000007</v>
      </c>
      <c r="F117" s="56">
        <v>16373.634</v>
      </c>
      <c r="G117" s="58">
        <v>10671.868566666666</v>
      </c>
      <c r="H117" s="66">
        <v>19266</v>
      </c>
    </row>
    <row r="118" spans="1:8" x14ac:dyDescent="0.2">
      <c r="A118" s="346">
        <v>114</v>
      </c>
      <c r="B118" s="553"/>
      <c r="C118" s="376" t="s">
        <v>35</v>
      </c>
      <c r="D118" s="111">
        <v>7458.4592303588197</v>
      </c>
      <c r="E118" s="28">
        <v>9505.9900839193924</v>
      </c>
      <c r="F118" s="48">
        <v>17757.971271840517</v>
      </c>
      <c r="G118" s="49">
        <v>11574.140195372909</v>
      </c>
      <c r="H118" s="67">
        <v>20894.87736951244</v>
      </c>
    </row>
    <row r="119" spans="1:8" x14ac:dyDescent="0.2">
      <c r="A119" s="346">
        <v>115</v>
      </c>
      <c r="B119" s="553"/>
      <c r="C119" s="363" t="s">
        <v>36</v>
      </c>
      <c r="D119" s="113">
        <v>2.0366598778004072</v>
      </c>
      <c r="E119" s="27">
        <v>9.0909090909090899</v>
      </c>
      <c r="F119" s="46">
        <v>0</v>
      </c>
      <c r="G119" s="68">
        <v>3.7091896562364988</v>
      </c>
      <c r="H119" s="69">
        <v>9.6411771566302527</v>
      </c>
    </row>
    <row r="120" spans="1:8" x14ac:dyDescent="0.2">
      <c r="A120" s="346">
        <v>116</v>
      </c>
      <c r="B120" s="553"/>
      <c r="C120" s="348" t="s">
        <v>37</v>
      </c>
      <c r="D120" s="229">
        <v>0.56499999999999995</v>
      </c>
      <c r="E120" s="33">
        <v>0.53900000000000003</v>
      </c>
      <c r="F120" s="116">
        <v>0.60799999999999998</v>
      </c>
      <c r="G120" s="70">
        <v>0.57066666666666677</v>
      </c>
      <c r="H120" s="71">
        <v>0.72099999999999997</v>
      </c>
    </row>
    <row r="121" spans="1:8" x14ac:dyDescent="0.2">
      <c r="A121" s="346">
        <v>117</v>
      </c>
      <c r="B121" s="553"/>
      <c r="C121" s="348" t="s">
        <v>38</v>
      </c>
      <c r="D121" s="229">
        <v>0.70799999999999996</v>
      </c>
      <c r="E121" s="33">
        <v>0.71599999999999997</v>
      </c>
      <c r="F121" s="116">
        <v>0.73099999999999998</v>
      </c>
      <c r="G121" s="70">
        <v>0.71833333333333327</v>
      </c>
      <c r="H121" s="71">
        <v>0.748</v>
      </c>
    </row>
    <row r="122" spans="1:8" x14ac:dyDescent="0.2">
      <c r="A122" s="346">
        <v>118</v>
      </c>
      <c r="B122" s="553"/>
      <c r="C122" s="376" t="s">
        <v>39</v>
      </c>
      <c r="D122" s="230">
        <v>0.83299999999999996</v>
      </c>
      <c r="E122" s="34">
        <v>0.85199999999999998</v>
      </c>
      <c r="F122" s="117">
        <v>0.88200000000000001</v>
      </c>
      <c r="G122" s="72">
        <v>0.85566666666666669</v>
      </c>
      <c r="H122" s="73">
        <v>0.876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0.69299999999999995</v>
      </c>
      <c r="E123" s="35">
        <v>0.69</v>
      </c>
      <c r="F123" s="118">
        <v>0.73199999999999998</v>
      </c>
      <c r="G123" s="74">
        <v>0.70500000000000007</v>
      </c>
      <c r="H123" s="75">
        <v>0.78900000000000003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2</v>
      </c>
      <c r="E124" s="21">
        <v>5</v>
      </c>
      <c r="F124" s="50">
        <v>1</v>
      </c>
      <c r="G124" s="364">
        <f>SUM(D124:F124)</f>
        <v>8</v>
      </c>
      <c r="H124" s="382">
        <v>105</v>
      </c>
    </row>
    <row r="125" spans="1:8" x14ac:dyDescent="0.2">
      <c r="A125" s="346">
        <v>121</v>
      </c>
      <c r="B125" s="553"/>
      <c r="C125" s="348" t="s">
        <v>43</v>
      </c>
      <c r="D125" s="232"/>
      <c r="E125" s="26"/>
      <c r="F125" s="76"/>
      <c r="G125" s="267">
        <f t="shared" ref="G125:G128" si="1">SUM(D125:F125)</f>
        <v>0</v>
      </c>
      <c r="H125" s="399">
        <v>27</v>
      </c>
    </row>
    <row r="126" spans="1:8" x14ac:dyDescent="0.2">
      <c r="A126" s="346">
        <v>122</v>
      </c>
      <c r="B126" s="553"/>
      <c r="C126" s="348" t="s">
        <v>44</v>
      </c>
      <c r="D126" s="232"/>
      <c r="E126" s="26">
        <v>11</v>
      </c>
      <c r="F126" s="76">
        <v>21</v>
      </c>
      <c r="G126" s="267">
        <f t="shared" si="1"/>
        <v>32</v>
      </c>
      <c r="H126" s="399">
        <v>36</v>
      </c>
    </row>
    <row r="127" spans="1:8" x14ac:dyDescent="0.2">
      <c r="A127" s="346">
        <v>123</v>
      </c>
      <c r="B127" s="553"/>
      <c r="C127" s="348" t="s">
        <v>45</v>
      </c>
      <c r="D127" s="232"/>
      <c r="E127" s="26"/>
      <c r="F127" s="76">
        <v>3</v>
      </c>
      <c r="G127" s="267">
        <f t="shared" si="1"/>
        <v>3</v>
      </c>
      <c r="H127" s="399">
        <v>7</v>
      </c>
    </row>
    <row r="128" spans="1:8" x14ac:dyDescent="0.2">
      <c r="A128" s="346">
        <v>124</v>
      </c>
      <c r="B128" s="553"/>
      <c r="C128" s="348" t="s">
        <v>46</v>
      </c>
      <c r="D128" s="232"/>
      <c r="E128" s="26"/>
      <c r="F128" s="76"/>
      <c r="G128" s="267">
        <f t="shared" si="1"/>
        <v>0</v>
      </c>
      <c r="H128" s="399">
        <v>11</v>
      </c>
    </row>
    <row r="129" spans="1:8" ht="24" x14ac:dyDescent="0.2">
      <c r="A129" s="346">
        <v>125</v>
      </c>
      <c r="B129" s="553"/>
      <c r="C129" s="376" t="s">
        <v>47</v>
      </c>
      <c r="D129" s="103"/>
      <c r="E129" s="29"/>
      <c r="F129" s="104"/>
      <c r="G129" s="366">
        <f>SUM(D129:F129)</f>
        <v>0</v>
      </c>
      <c r="H129" s="395">
        <v>2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2</v>
      </c>
      <c r="E130" s="119">
        <f t="shared" ref="E130:F130" si="2">SUM(E124:E129)</f>
        <v>16</v>
      </c>
      <c r="F130" s="119">
        <f t="shared" si="2"/>
        <v>25</v>
      </c>
      <c r="G130" s="277">
        <f>SUM(D130:F130)</f>
        <v>43</v>
      </c>
      <c r="H130" s="400">
        <v>188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52</v>
      </c>
      <c r="E131" s="21">
        <v>99</v>
      </c>
      <c r="F131" s="50">
        <v>19</v>
      </c>
      <c r="G131" s="364">
        <f>SUM(D131:F131)</f>
        <v>170</v>
      </c>
      <c r="H131" s="382">
        <v>6173</v>
      </c>
    </row>
    <row r="132" spans="1:8" x14ac:dyDescent="0.2">
      <c r="A132" s="346">
        <v>128</v>
      </c>
      <c r="B132" s="553"/>
      <c r="C132" s="348" t="s">
        <v>51</v>
      </c>
      <c r="D132" s="232"/>
      <c r="E132" s="26"/>
      <c r="F132" s="76"/>
      <c r="G132" s="267">
        <f>SUM(D132:F132)</f>
        <v>0</v>
      </c>
      <c r="H132" s="399">
        <v>931</v>
      </c>
    </row>
    <row r="133" spans="1:8" x14ac:dyDescent="0.2">
      <c r="A133" s="346">
        <v>129</v>
      </c>
      <c r="B133" s="553"/>
      <c r="C133" s="348" t="s">
        <v>52</v>
      </c>
      <c r="D133" s="232"/>
      <c r="E133" s="26">
        <v>62</v>
      </c>
      <c r="F133" s="76">
        <v>108</v>
      </c>
      <c r="G133" s="267">
        <f t="shared" ref="G133:G135" si="3">SUM(D133:F133)</f>
        <v>170</v>
      </c>
      <c r="H133" s="399">
        <v>186</v>
      </c>
    </row>
    <row r="134" spans="1:8" x14ac:dyDescent="0.2">
      <c r="A134" s="346">
        <v>130</v>
      </c>
      <c r="B134" s="553"/>
      <c r="C134" s="348" t="s">
        <v>53</v>
      </c>
      <c r="D134" s="232"/>
      <c r="E134" s="26"/>
      <c r="F134" s="76">
        <v>12</v>
      </c>
      <c r="G134" s="267">
        <f t="shared" si="3"/>
        <v>12</v>
      </c>
      <c r="H134" s="399">
        <v>30</v>
      </c>
    </row>
    <row r="135" spans="1:8" x14ac:dyDescent="0.2">
      <c r="A135" s="346">
        <v>131</v>
      </c>
      <c r="B135" s="553"/>
      <c r="C135" s="348" t="s">
        <v>54</v>
      </c>
      <c r="D135" s="232"/>
      <c r="E135" s="26"/>
      <c r="F135" s="76"/>
      <c r="G135" s="267">
        <f t="shared" si="3"/>
        <v>0</v>
      </c>
      <c r="H135" s="399">
        <v>160</v>
      </c>
    </row>
    <row r="136" spans="1:8" ht="24" x14ac:dyDescent="0.2">
      <c r="A136" s="346">
        <v>132</v>
      </c>
      <c r="B136" s="553"/>
      <c r="C136" s="376" t="s">
        <v>55</v>
      </c>
      <c r="D136" s="103"/>
      <c r="E136" s="29"/>
      <c r="F136" s="104"/>
      <c r="G136" s="366">
        <f>SUM(D136:F136)</f>
        <v>0</v>
      </c>
      <c r="H136" s="395">
        <v>45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52</v>
      </c>
      <c r="E137" s="119">
        <f t="shared" ref="E137:F137" si="4">SUM(E131:E136)</f>
        <v>161</v>
      </c>
      <c r="F137" s="119">
        <f t="shared" si="4"/>
        <v>139</v>
      </c>
      <c r="G137" s="277">
        <f>SUM(D137:F137)</f>
        <v>352</v>
      </c>
      <c r="H137" s="400">
        <v>7525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/>
      <c r="E138" s="21">
        <v>1</v>
      </c>
      <c r="F138" s="50"/>
      <c r="G138" s="364">
        <f>SUM(D138:F138)</f>
        <v>1</v>
      </c>
      <c r="H138" s="382">
        <v>10</v>
      </c>
    </row>
    <row r="139" spans="1:8" x14ac:dyDescent="0.2">
      <c r="A139" s="346">
        <v>135</v>
      </c>
      <c r="B139" s="553"/>
      <c r="C139" s="348" t="s">
        <v>59</v>
      </c>
      <c r="D139" s="232"/>
      <c r="E139" s="26">
        <v>2</v>
      </c>
      <c r="F139" s="76"/>
      <c r="G139" s="267">
        <f>SUM(D139:F139)</f>
        <v>2</v>
      </c>
      <c r="H139" s="399">
        <v>26</v>
      </c>
    </row>
    <row r="140" spans="1:8" x14ac:dyDescent="0.2">
      <c r="A140" s="346">
        <v>136</v>
      </c>
      <c r="B140" s="553"/>
      <c r="C140" s="348" t="s">
        <v>60</v>
      </c>
      <c r="D140" s="232"/>
      <c r="E140" s="26">
        <v>1</v>
      </c>
      <c r="F140" s="76"/>
      <c r="G140" s="267">
        <f t="shared" ref="G140:G143" si="5">SUM(D140:F140)</f>
        <v>1</v>
      </c>
      <c r="H140" s="399">
        <v>28</v>
      </c>
    </row>
    <row r="141" spans="1:8" x14ac:dyDescent="0.2">
      <c r="A141" s="346">
        <v>137</v>
      </c>
      <c r="B141" s="553"/>
      <c r="C141" s="348" t="s">
        <v>61</v>
      </c>
      <c r="D141" s="232">
        <v>1</v>
      </c>
      <c r="E141" s="26">
        <v>1</v>
      </c>
      <c r="F141" s="76">
        <v>1</v>
      </c>
      <c r="G141" s="267">
        <f t="shared" si="5"/>
        <v>3</v>
      </c>
      <c r="H141" s="399">
        <v>29</v>
      </c>
    </row>
    <row r="142" spans="1:8" x14ac:dyDescent="0.2">
      <c r="A142" s="346">
        <v>138</v>
      </c>
      <c r="B142" s="553"/>
      <c r="C142" s="348" t="s">
        <v>62</v>
      </c>
      <c r="D142" s="232">
        <v>1</v>
      </c>
      <c r="E142" s="26"/>
      <c r="F142" s="76"/>
      <c r="G142" s="267">
        <f t="shared" si="5"/>
        <v>1</v>
      </c>
      <c r="H142" s="399">
        <v>12</v>
      </c>
    </row>
    <row r="143" spans="1:8" x14ac:dyDescent="0.2">
      <c r="A143" s="346">
        <v>139</v>
      </c>
      <c r="B143" s="553"/>
      <c r="C143" s="376" t="s">
        <v>63</v>
      </c>
      <c r="D143" s="103"/>
      <c r="E143" s="29">
        <v>11</v>
      </c>
      <c r="F143" s="104">
        <v>24</v>
      </c>
      <c r="G143" s="267">
        <f t="shared" si="5"/>
        <v>35</v>
      </c>
      <c r="H143" s="395">
        <v>83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2</v>
      </c>
      <c r="E144" s="119">
        <f t="shared" ref="E144:F144" si="6">SUM(E138:E143)</f>
        <v>16</v>
      </c>
      <c r="F144" s="119">
        <f t="shared" si="6"/>
        <v>25</v>
      </c>
      <c r="G144" s="401">
        <f>SUM(D144:F144)</f>
        <v>43</v>
      </c>
      <c r="H144" s="400">
        <v>188</v>
      </c>
    </row>
    <row r="145" spans="1:8" x14ac:dyDescent="0.2">
      <c r="A145" s="346">
        <v>141</v>
      </c>
      <c r="B145" s="552" t="s">
        <v>65</v>
      </c>
      <c r="C145" s="363" t="s">
        <v>58</v>
      </c>
      <c r="D145" s="112"/>
      <c r="E145" s="21">
        <v>7</v>
      </c>
      <c r="F145" s="50"/>
      <c r="G145" s="364">
        <f>SUM(D145:F145)</f>
        <v>7</v>
      </c>
      <c r="H145" s="382">
        <v>730</v>
      </c>
    </row>
    <row r="146" spans="1:8" x14ac:dyDescent="0.2">
      <c r="A146" s="346">
        <v>142</v>
      </c>
      <c r="B146" s="553"/>
      <c r="C146" s="348" t="s">
        <v>59</v>
      </c>
      <c r="D146" s="232"/>
      <c r="E146" s="26">
        <v>69</v>
      </c>
      <c r="F146" s="76"/>
      <c r="G146" s="267">
        <f>SUM(D146:F146)</f>
        <v>69</v>
      </c>
      <c r="H146" s="399">
        <v>2941</v>
      </c>
    </row>
    <row r="147" spans="1:8" x14ac:dyDescent="0.2">
      <c r="A147" s="346">
        <v>143</v>
      </c>
      <c r="B147" s="553"/>
      <c r="C147" s="348" t="s">
        <v>60</v>
      </c>
      <c r="D147" s="232"/>
      <c r="E147" s="26">
        <v>16</v>
      </c>
      <c r="F147" s="76"/>
      <c r="G147" s="267">
        <f t="shared" ref="G147:G149" si="7">SUM(D147:F147)</f>
        <v>16</v>
      </c>
      <c r="H147" s="399">
        <v>1489</v>
      </c>
    </row>
    <row r="148" spans="1:8" x14ac:dyDescent="0.2">
      <c r="A148" s="346">
        <v>144</v>
      </c>
      <c r="B148" s="553"/>
      <c r="C148" s="348" t="s">
        <v>61</v>
      </c>
      <c r="D148" s="232">
        <v>29</v>
      </c>
      <c r="E148" s="26">
        <v>7</v>
      </c>
      <c r="F148" s="76">
        <v>19</v>
      </c>
      <c r="G148" s="267">
        <f t="shared" si="7"/>
        <v>55</v>
      </c>
      <c r="H148" s="399">
        <v>745</v>
      </c>
    </row>
    <row r="149" spans="1:8" x14ac:dyDescent="0.2">
      <c r="A149" s="346">
        <v>145</v>
      </c>
      <c r="B149" s="553"/>
      <c r="C149" s="348" t="s">
        <v>62</v>
      </c>
      <c r="D149" s="232">
        <v>23</v>
      </c>
      <c r="E149" s="26"/>
      <c r="F149" s="76"/>
      <c r="G149" s="267">
        <f t="shared" si="7"/>
        <v>23</v>
      </c>
      <c r="H149" s="399">
        <v>268</v>
      </c>
    </row>
    <row r="150" spans="1:8" x14ac:dyDescent="0.2">
      <c r="A150" s="346">
        <v>146</v>
      </c>
      <c r="B150" s="553"/>
      <c r="C150" s="376" t="s">
        <v>63</v>
      </c>
      <c r="D150" s="103"/>
      <c r="E150" s="29">
        <v>62</v>
      </c>
      <c r="F150" s="104">
        <v>120</v>
      </c>
      <c r="G150" s="366">
        <f>SUM(D150:F150)</f>
        <v>182</v>
      </c>
      <c r="H150" s="395">
        <v>1352</v>
      </c>
    </row>
    <row r="151" spans="1:8" ht="12.75" thickBot="1" x14ac:dyDescent="0.25">
      <c r="A151" s="359">
        <v>147</v>
      </c>
      <c r="B151" s="554"/>
      <c r="C151" s="398" t="s">
        <v>66</v>
      </c>
      <c r="D151" s="233">
        <f>SUM(D145:D150)</f>
        <v>52</v>
      </c>
      <c r="E151" s="119">
        <f t="shared" ref="E151:F151" si="8">SUM(E145:E150)</f>
        <v>161</v>
      </c>
      <c r="F151" s="119">
        <f t="shared" si="8"/>
        <v>139</v>
      </c>
      <c r="G151" s="277">
        <f>SUM(D151:F151)</f>
        <v>352</v>
      </c>
      <c r="H151" s="400">
        <v>7525</v>
      </c>
    </row>
    <row r="152" spans="1:8" ht="12.75" thickBot="1" x14ac:dyDescent="0.25">
      <c r="A152" s="402">
        <v>148</v>
      </c>
      <c r="B152" s="403"/>
      <c r="C152" s="358" t="s">
        <v>67</v>
      </c>
      <c r="D152" s="234">
        <v>11</v>
      </c>
      <c r="E152" s="121">
        <v>57</v>
      </c>
      <c r="F152" s="122">
        <v>16</v>
      </c>
      <c r="G152" s="312">
        <f>SUM(D152:F152)</f>
        <v>84</v>
      </c>
      <c r="H152" s="404">
        <v>634</v>
      </c>
    </row>
    <row r="153" spans="1:8" x14ac:dyDescent="0.2">
      <c r="A153" s="346">
        <v>149</v>
      </c>
      <c r="B153" s="347" t="s">
        <v>166</v>
      </c>
      <c r="C153" s="363" t="s">
        <v>68</v>
      </c>
      <c r="D153" s="112"/>
      <c r="E153" s="21"/>
      <c r="F153" s="50"/>
      <c r="G153" s="381">
        <f>SUM(D153:F153)</f>
        <v>0</v>
      </c>
      <c r="H153" s="382"/>
    </row>
    <row r="154" spans="1:8" x14ac:dyDescent="0.2">
      <c r="A154" s="346">
        <v>150</v>
      </c>
      <c r="B154" s="347"/>
      <c r="C154" s="348" t="s">
        <v>69</v>
      </c>
      <c r="D154" s="232"/>
      <c r="E154" s="26"/>
      <c r="F154" s="76"/>
      <c r="G154" s="276">
        <f>SUM(D154:F154)</f>
        <v>0</v>
      </c>
      <c r="H154" s="399"/>
    </row>
    <row r="155" spans="1:8" x14ac:dyDescent="0.2">
      <c r="A155" s="346">
        <v>151</v>
      </c>
      <c r="B155" s="347"/>
      <c r="C155" s="348" t="s">
        <v>70</v>
      </c>
      <c r="D155" s="232"/>
      <c r="E155" s="26"/>
      <c r="F155" s="76"/>
      <c r="G155" s="276">
        <f t="shared" ref="G155:G218" si="9">SUM(D155:F155)</f>
        <v>0</v>
      </c>
      <c r="H155" s="399"/>
    </row>
    <row r="156" spans="1:8" x14ac:dyDescent="0.2">
      <c r="A156" s="346">
        <v>152</v>
      </c>
      <c r="B156" s="347"/>
      <c r="C156" s="348" t="s">
        <v>71</v>
      </c>
      <c r="D156" s="232"/>
      <c r="E156" s="26"/>
      <c r="F156" s="76"/>
      <c r="G156" s="276">
        <f t="shared" si="9"/>
        <v>0</v>
      </c>
      <c r="H156" s="399"/>
    </row>
    <row r="157" spans="1:8" x14ac:dyDescent="0.2">
      <c r="A157" s="346">
        <v>153</v>
      </c>
      <c r="B157" s="347"/>
      <c r="C157" s="348" t="s">
        <v>72</v>
      </c>
      <c r="D157" s="232"/>
      <c r="E157" s="26"/>
      <c r="F157" s="76"/>
      <c r="G157" s="276">
        <f t="shared" si="9"/>
        <v>0</v>
      </c>
      <c r="H157" s="399">
        <v>31</v>
      </c>
    </row>
    <row r="158" spans="1:8" x14ac:dyDescent="0.2">
      <c r="A158" s="346">
        <v>154</v>
      </c>
      <c r="B158" s="347"/>
      <c r="C158" s="348" t="s">
        <v>73</v>
      </c>
      <c r="D158" s="232"/>
      <c r="E158" s="26"/>
      <c r="F158" s="76"/>
      <c r="G158" s="276">
        <f t="shared" si="9"/>
        <v>0</v>
      </c>
      <c r="H158" s="399">
        <v>70</v>
      </c>
    </row>
    <row r="159" spans="1:8" x14ac:dyDescent="0.2">
      <c r="A159" s="346">
        <v>155</v>
      </c>
      <c r="B159" s="347"/>
      <c r="C159" s="348" t="s">
        <v>74</v>
      </c>
      <c r="D159" s="232"/>
      <c r="E159" s="26"/>
      <c r="F159" s="76"/>
      <c r="G159" s="276">
        <f t="shared" si="9"/>
        <v>0</v>
      </c>
      <c r="H159" s="399">
        <v>1</v>
      </c>
    </row>
    <row r="160" spans="1:8" x14ac:dyDescent="0.2">
      <c r="A160" s="346">
        <v>156</v>
      </c>
      <c r="B160" s="347"/>
      <c r="C160" s="348" t="s">
        <v>75</v>
      </c>
      <c r="D160" s="232"/>
      <c r="E160" s="26"/>
      <c r="F160" s="76"/>
      <c r="G160" s="276">
        <f t="shared" si="9"/>
        <v>0</v>
      </c>
      <c r="H160" s="399"/>
    </row>
    <row r="161" spans="1:8" x14ac:dyDescent="0.2">
      <c r="A161" s="346">
        <v>157</v>
      </c>
      <c r="B161" s="347"/>
      <c r="C161" s="348" t="s">
        <v>76</v>
      </c>
      <c r="D161" s="232"/>
      <c r="E161" s="26"/>
      <c r="F161" s="76"/>
      <c r="G161" s="276">
        <f t="shared" si="9"/>
        <v>0</v>
      </c>
      <c r="H161" s="399"/>
    </row>
    <row r="162" spans="1:8" x14ac:dyDescent="0.2">
      <c r="A162" s="346">
        <v>158</v>
      </c>
      <c r="B162" s="347"/>
      <c r="C162" s="348" t="s">
        <v>77</v>
      </c>
      <c r="D162" s="232"/>
      <c r="E162" s="26"/>
      <c r="F162" s="76"/>
      <c r="G162" s="276">
        <f t="shared" si="9"/>
        <v>0</v>
      </c>
      <c r="H162" s="399"/>
    </row>
    <row r="163" spans="1:8" x14ac:dyDescent="0.2">
      <c r="A163" s="346">
        <v>159</v>
      </c>
      <c r="B163" s="347"/>
      <c r="C163" s="348" t="s">
        <v>78</v>
      </c>
      <c r="D163" s="232"/>
      <c r="E163" s="26"/>
      <c r="F163" s="76"/>
      <c r="G163" s="276">
        <f t="shared" si="9"/>
        <v>0</v>
      </c>
      <c r="H163" s="399">
        <v>20</v>
      </c>
    </row>
    <row r="164" spans="1:8" x14ac:dyDescent="0.2">
      <c r="A164" s="346">
        <v>160</v>
      </c>
      <c r="B164" s="347"/>
      <c r="C164" s="348" t="s">
        <v>79</v>
      </c>
      <c r="D164" s="232"/>
      <c r="E164" s="26"/>
      <c r="F164" s="76"/>
      <c r="G164" s="276">
        <f t="shared" si="9"/>
        <v>0</v>
      </c>
      <c r="H164" s="399"/>
    </row>
    <row r="165" spans="1:8" x14ac:dyDescent="0.2">
      <c r="A165" s="346">
        <v>161</v>
      </c>
      <c r="B165" s="347"/>
      <c r="C165" s="348" t="s">
        <v>80</v>
      </c>
      <c r="D165" s="232"/>
      <c r="E165" s="26"/>
      <c r="F165" s="76"/>
      <c r="G165" s="276">
        <f t="shared" si="9"/>
        <v>0</v>
      </c>
      <c r="H165" s="399">
        <v>106</v>
      </c>
    </row>
    <row r="166" spans="1:8" x14ac:dyDescent="0.2">
      <c r="A166" s="346">
        <v>162</v>
      </c>
      <c r="B166" s="347"/>
      <c r="C166" s="348" t="s">
        <v>81</v>
      </c>
      <c r="D166" s="232"/>
      <c r="E166" s="26"/>
      <c r="F166" s="76"/>
      <c r="G166" s="276">
        <f t="shared" si="9"/>
        <v>0</v>
      </c>
      <c r="H166" s="399"/>
    </row>
    <row r="167" spans="1:8" x14ac:dyDescent="0.2">
      <c r="A167" s="346">
        <v>163</v>
      </c>
      <c r="B167" s="347"/>
      <c r="C167" s="348" t="s">
        <v>82</v>
      </c>
      <c r="D167" s="232"/>
      <c r="E167" s="26"/>
      <c r="F167" s="76"/>
      <c r="G167" s="276">
        <f t="shared" si="9"/>
        <v>0</v>
      </c>
      <c r="H167" s="399"/>
    </row>
    <row r="168" spans="1:8" x14ac:dyDescent="0.2">
      <c r="A168" s="346">
        <v>164</v>
      </c>
      <c r="B168" s="347"/>
      <c r="C168" s="348" t="s">
        <v>83</v>
      </c>
      <c r="D168" s="232"/>
      <c r="E168" s="26"/>
      <c r="F168" s="76"/>
      <c r="G168" s="276">
        <f t="shared" si="9"/>
        <v>0</v>
      </c>
      <c r="H168" s="399"/>
    </row>
    <row r="169" spans="1:8" x14ac:dyDescent="0.2">
      <c r="A169" s="346">
        <v>165</v>
      </c>
      <c r="B169" s="347"/>
      <c r="C169" s="348" t="s">
        <v>84</v>
      </c>
      <c r="D169" s="232"/>
      <c r="E169" s="26"/>
      <c r="F169" s="76"/>
      <c r="G169" s="276">
        <f t="shared" si="9"/>
        <v>0</v>
      </c>
      <c r="H169" s="399">
        <v>170</v>
      </c>
    </row>
    <row r="170" spans="1:8" x14ac:dyDescent="0.2">
      <c r="A170" s="346">
        <v>166</v>
      </c>
      <c r="B170" s="347"/>
      <c r="C170" s="348" t="s">
        <v>85</v>
      </c>
      <c r="D170" s="232"/>
      <c r="E170" s="26"/>
      <c r="F170" s="76"/>
      <c r="G170" s="276">
        <f t="shared" si="9"/>
        <v>0</v>
      </c>
      <c r="H170" s="399"/>
    </row>
    <row r="171" spans="1:8" x14ac:dyDescent="0.2">
      <c r="A171" s="346">
        <v>167</v>
      </c>
      <c r="B171" s="347"/>
      <c r="C171" s="348" t="s">
        <v>86</v>
      </c>
      <c r="D171" s="232"/>
      <c r="E171" s="26">
        <v>35.990243902439026</v>
      </c>
      <c r="F171" s="76">
        <v>13.655172413793103</v>
      </c>
      <c r="G171" s="276">
        <f t="shared" si="9"/>
        <v>49.645416316232129</v>
      </c>
      <c r="H171" s="399">
        <v>566</v>
      </c>
    </row>
    <row r="172" spans="1:8" x14ac:dyDescent="0.2">
      <c r="A172" s="346">
        <v>168</v>
      </c>
      <c r="B172" s="347"/>
      <c r="C172" s="348" t="s">
        <v>87</v>
      </c>
      <c r="D172" s="232"/>
      <c r="E172" s="26"/>
      <c r="F172" s="76"/>
      <c r="G172" s="276">
        <f t="shared" si="9"/>
        <v>0</v>
      </c>
      <c r="H172" s="399"/>
    </row>
    <row r="173" spans="1:8" x14ac:dyDescent="0.2">
      <c r="A173" s="346">
        <v>169</v>
      </c>
      <c r="B173" s="347"/>
      <c r="C173" s="348" t="s">
        <v>88</v>
      </c>
      <c r="D173" s="232"/>
      <c r="E173" s="26"/>
      <c r="F173" s="76"/>
      <c r="G173" s="276">
        <f t="shared" si="9"/>
        <v>0</v>
      </c>
      <c r="H173" s="399"/>
    </row>
    <row r="174" spans="1:8" x14ac:dyDescent="0.2">
      <c r="A174" s="346">
        <v>170</v>
      </c>
      <c r="B174" s="347"/>
      <c r="C174" s="348" t="s">
        <v>89</v>
      </c>
      <c r="D174" s="232"/>
      <c r="E174" s="26"/>
      <c r="F174" s="76"/>
      <c r="G174" s="276">
        <f t="shared" si="9"/>
        <v>0</v>
      </c>
      <c r="H174" s="399"/>
    </row>
    <row r="175" spans="1:8" x14ac:dyDescent="0.2">
      <c r="A175" s="346">
        <v>171</v>
      </c>
      <c r="B175" s="347"/>
      <c r="C175" s="348" t="s">
        <v>90</v>
      </c>
      <c r="D175" s="232"/>
      <c r="E175" s="26"/>
      <c r="F175" s="76"/>
      <c r="G175" s="276">
        <f t="shared" si="9"/>
        <v>0</v>
      </c>
      <c r="H175" s="399">
        <v>28</v>
      </c>
    </row>
    <row r="176" spans="1:8" x14ac:dyDescent="0.2">
      <c r="A176" s="346">
        <v>172</v>
      </c>
      <c r="B176" s="347"/>
      <c r="C176" s="348" t="s">
        <v>91</v>
      </c>
      <c r="D176" s="232"/>
      <c r="E176" s="26"/>
      <c r="F176" s="76"/>
      <c r="G176" s="276">
        <f t="shared" si="9"/>
        <v>0</v>
      </c>
      <c r="H176" s="399"/>
    </row>
    <row r="177" spans="1:8" x14ac:dyDescent="0.2">
      <c r="A177" s="346">
        <v>173</v>
      </c>
      <c r="B177" s="347"/>
      <c r="C177" s="348" t="s">
        <v>92</v>
      </c>
      <c r="D177" s="232"/>
      <c r="E177" s="26"/>
      <c r="F177" s="76"/>
      <c r="G177" s="276">
        <f t="shared" si="9"/>
        <v>0</v>
      </c>
      <c r="H177" s="399"/>
    </row>
    <row r="178" spans="1:8" x14ac:dyDescent="0.2">
      <c r="A178" s="346">
        <v>174</v>
      </c>
      <c r="B178" s="347"/>
      <c r="C178" s="348" t="s">
        <v>93</v>
      </c>
      <c r="D178" s="232"/>
      <c r="E178" s="26"/>
      <c r="F178" s="76"/>
      <c r="G178" s="276">
        <f t="shared" si="9"/>
        <v>0</v>
      </c>
      <c r="H178" s="399"/>
    </row>
    <row r="179" spans="1:8" x14ac:dyDescent="0.2">
      <c r="A179" s="346">
        <v>175</v>
      </c>
      <c r="B179" s="347"/>
      <c r="C179" s="348" t="s">
        <v>94</v>
      </c>
      <c r="D179" s="232"/>
      <c r="E179" s="26"/>
      <c r="F179" s="76"/>
      <c r="G179" s="276">
        <f t="shared" si="9"/>
        <v>0</v>
      </c>
      <c r="H179" s="399"/>
    </row>
    <row r="180" spans="1:8" x14ac:dyDescent="0.2">
      <c r="A180" s="346">
        <v>176</v>
      </c>
      <c r="B180" s="347"/>
      <c r="C180" s="348" t="s">
        <v>95</v>
      </c>
      <c r="D180" s="232"/>
      <c r="E180" s="26"/>
      <c r="F180" s="76"/>
      <c r="G180" s="276">
        <f t="shared" si="9"/>
        <v>0</v>
      </c>
      <c r="H180" s="399"/>
    </row>
    <row r="181" spans="1:8" x14ac:dyDescent="0.2">
      <c r="A181" s="346">
        <v>177</v>
      </c>
      <c r="B181" s="347"/>
      <c r="C181" s="348" t="s">
        <v>96</v>
      </c>
      <c r="D181" s="232"/>
      <c r="E181" s="26"/>
      <c r="F181" s="76"/>
      <c r="G181" s="276">
        <f t="shared" si="9"/>
        <v>0</v>
      </c>
      <c r="H181" s="399"/>
    </row>
    <row r="182" spans="1:8" x14ac:dyDescent="0.2">
      <c r="A182" s="346">
        <v>178</v>
      </c>
      <c r="B182" s="347"/>
      <c r="C182" s="348" t="s">
        <v>97</v>
      </c>
      <c r="D182" s="232"/>
      <c r="E182" s="26"/>
      <c r="F182" s="76"/>
      <c r="G182" s="276">
        <f t="shared" si="9"/>
        <v>0</v>
      </c>
      <c r="H182" s="399"/>
    </row>
    <row r="183" spans="1:8" x14ac:dyDescent="0.2">
      <c r="A183" s="346">
        <v>179</v>
      </c>
      <c r="B183" s="347"/>
      <c r="C183" s="348" t="s">
        <v>98</v>
      </c>
      <c r="D183" s="232">
        <v>18.75</v>
      </c>
      <c r="E183" s="26">
        <v>16.936585365853659</v>
      </c>
      <c r="F183" s="76"/>
      <c r="G183" s="276">
        <f t="shared" si="9"/>
        <v>35.686585365853659</v>
      </c>
      <c r="H183" s="399">
        <v>305</v>
      </c>
    </row>
    <row r="184" spans="1:8" x14ac:dyDescent="0.2">
      <c r="A184" s="346">
        <v>180</v>
      </c>
      <c r="B184" s="347"/>
      <c r="C184" s="348" t="s">
        <v>99</v>
      </c>
      <c r="D184" s="232"/>
      <c r="E184" s="26"/>
      <c r="F184" s="76"/>
      <c r="G184" s="276">
        <f t="shared" si="9"/>
        <v>0</v>
      </c>
      <c r="H184" s="399">
        <v>10</v>
      </c>
    </row>
    <row r="185" spans="1:8" x14ac:dyDescent="0.2">
      <c r="A185" s="346">
        <v>181</v>
      </c>
      <c r="B185" s="347"/>
      <c r="C185" s="348" t="s">
        <v>100</v>
      </c>
      <c r="D185" s="232">
        <v>7.5</v>
      </c>
      <c r="E185" s="26">
        <v>15.878048780487806</v>
      </c>
      <c r="F185" s="76"/>
      <c r="G185" s="276">
        <f t="shared" si="9"/>
        <v>23.378048780487806</v>
      </c>
      <c r="H185" s="399">
        <v>1464</v>
      </c>
    </row>
    <row r="186" spans="1:8" x14ac:dyDescent="0.2">
      <c r="A186" s="346">
        <v>182</v>
      </c>
      <c r="B186" s="347"/>
      <c r="C186" s="348" t="s">
        <v>101</v>
      </c>
      <c r="D186" s="232"/>
      <c r="E186" s="26"/>
      <c r="F186" s="76"/>
      <c r="G186" s="276">
        <f t="shared" si="9"/>
        <v>0</v>
      </c>
      <c r="H186" s="399">
        <v>56</v>
      </c>
    </row>
    <row r="187" spans="1:8" x14ac:dyDescent="0.2">
      <c r="A187" s="346">
        <v>183</v>
      </c>
      <c r="B187" s="347"/>
      <c r="C187" s="348" t="s">
        <v>102</v>
      </c>
      <c r="D187" s="232"/>
      <c r="E187" s="26"/>
      <c r="F187" s="76"/>
      <c r="G187" s="276">
        <f t="shared" si="9"/>
        <v>0</v>
      </c>
      <c r="H187" s="399">
        <v>220</v>
      </c>
    </row>
    <row r="188" spans="1:8" x14ac:dyDescent="0.2">
      <c r="A188" s="346">
        <v>184</v>
      </c>
      <c r="B188" s="347"/>
      <c r="C188" s="348" t="s">
        <v>103</v>
      </c>
      <c r="D188" s="232"/>
      <c r="E188" s="26"/>
      <c r="F188" s="76"/>
      <c r="G188" s="276">
        <f t="shared" si="9"/>
        <v>0</v>
      </c>
      <c r="H188" s="399">
        <v>279</v>
      </c>
    </row>
    <row r="189" spans="1:8" x14ac:dyDescent="0.2">
      <c r="A189" s="346">
        <v>185</v>
      </c>
      <c r="B189" s="347"/>
      <c r="C189" s="348" t="s">
        <v>104</v>
      </c>
      <c r="D189" s="232"/>
      <c r="E189" s="26">
        <v>111.14634146341463</v>
      </c>
      <c r="F189" s="76">
        <v>2.2758620689655173</v>
      </c>
      <c r="G189" s="276">
        <f t="shared" si="9"/>
        <v>113.42220353238015</v>
      </c>
      <c r="H189" s="399">
        <v>2313</v>
      </c>
    </row>
    <row r="190" spans="1:8" x14ac:dyDescent="0.2">
      <c r="A190" s="346">
        <v>186</v>
      </c>
      <c r="B190" s="347"/>
      <c r="C190" s="348" t="s">
        <v>105</v>
      </c>
      <c r="D190" s="232"/>
      <c r="E190" s="26"/>
      <c r="F190" s="76"/>
      <c r="G190" s="276">
        <f t="shared" si="9"/>
        <v>0</v>
      </c>
      <c r="H190" s="399"/>
    </row>
    <row r="191" spans="1:8" x14ac:dyDescent="0.2">
      <c r="A191" s="346">
        <v>187</v>
      </c>
      <c r="B191" s="347"/>
      <c r="C191" s="348" t="s">
        <v>106</v>
      </c>
      <c r="D191" s="232"/>
      <c r="E191" s="26"/>
      <c r="F191" s="76"/>
      <c r="G191" s="276">
        <f t="shared" si="9"/>
        <v>0</v>
      </c>
      <c r="H191" s="399">
        <v>562</v>
      </c>
    </row>
    <row r="192" spans="1:8" x14ac:dyDescent="0.2">
      <c r="A192" s="346">
        <v>188</v>
      </c>
      <c r="B192" s="347"/>
      <c r="C192" s="348" t="s">
        <v>107</v>
      </c>
      <c r="D192" s="232"/>
      <c r="E192" s="26"/>
      <c r="F192" s="76"/>
      <c r="G192" s="276">
        <f t="shared" si="9"/>
        <v>0</v>
      </c>
      <c r="H192" s="399"/>
    </row>
    <row r="193" spans="1:8" x14ac:dyDescent="0.2">
      <c r="A193" s="346">
        <v>189</v>
      </c>
      <c r="B193" s="347"/>
      <c r="C193" s="348" t="s">
        <v>108</v>
      </c>
      <c r="D193" s="232"/>
      <c r="E193" s="26"/>
      <c r="F193" s="76"/>
      <c r="G193" s="276">
        <f t="shared" si="9"/>
        <v>0</v>
      </c>
      <c r="H193" s="399">
        <v>2</v>
      </c>
    </row>
    <row r="194" spans="1:8" x14ac:dyDescent="0.2">
      <c r="A194" s="346">
        <v>190</v>
      </c>
      <c r="B194" s="347"/>
      <c r="C194" s="348" t="s">
        <v>109</v>
      </c>
      <c r="D194" s="232"/>
      <c r="E194" s="26"/>
      <c r="F194" s="76"/>
      <c r="G194" s="276">
        <f t="shared" si="9"/>
        <v>0</v>
      </c>
      <c r="H194" s="399"/>
    </row>
    <row r="195" spans="1:8" x14ac:dyDescent="0.2">
      <c r="A195" s="346">
        <v>191</v>
      </c>
      <c r="B195" s="347"/>
      <c r="C195" s="348" t="s">
        <v>110</v>
      </c>
      <c r="D195" s="232"/>
      <c r="E195" s="26"/>
      <c r="F195" s="76"/>
      <c r="G195" s="276">
        <f t="shared" si="9"/>
        <v>0</v>
      </c>
      <c r="H195" s="399"/>
    </row>
    <row r="196" spans="1:8" x14ac:dyDescent="0.2">
      <c r="A196" s="346">
        <v>192</v>
      </c>
      <c r="B196" s="347"/>
      <c r="C196" s="348" t="s">
        <v>111</v>
      </c>
      <c r="D196" s="232"/>
      <c r="E196" s="26"/>
      <c r="F196" s="76"/>
      <c r="G196" s="276">
        <f t="shared" si="9"/>
        <v>0</v>
      </c>
      <c r="H196" s="399"/>
    </row>
    <row r="197" spans="1:8" x14ac:dyDescent="0.2">
      <c r="A197" s="346">
        <v>193</v>
      </c>
      <c r="B197" s="347"/>
      <c r="C197" s="348" t="s">
        <v>112</v>
      </c>
      <c r="D197" s="232"/>
      <c r="E197" s="26"/>
      <c r="F197" s="76"/>
      <c r="G197" s="276">
        <f t="shared" si="9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6"/>
      <c r="F198" s="76"/>
      <c r="G198" s="276">
        <f t="shared" si="9"/>
        <v>0</v>
      </c>
      <c r="H198" s="399"/>
    </row>
    <row r="199" spans="1:8" x14ac:dyDescent="0.2">
      <c r="A199" s="346">
        <v>195</v>
      </c>
      <c r="B199" s="347"/>
      <c r="C199" s="348" t="s">
        <v>114</v>
      </c>
      <c r="D199" s="232"/>
      <c r="E199" s="26"/>
      <c r="F199" s="76"/>
      <c r="G199" s="276">
        <f t="shared" si="9"/>
        <v>0</v>
      </c>
      <c r="H199" s="399"/>
    </row>
    <row r="200" spans="1:8" x14ac:dyDescent="0.2">
      <c r="A200" s="346">
        <v>196</v>
      </c>
      <c r="B200" s="347"/>
      <c r="C200" s="348" t="s">
        <v>115</v>
      </c>
      <c r="D200" s="232"/>
      <c r="E200" s="26"/>
      <c r="F200" s="76"/>
      <c r="G200" s="276">
        <f t="shared" si="9"/>
        <v>0</v>
      </c>
      <c r="H200" s="399"/>
    </row>
    <row r="201" spans="1:8" x14ac:dyDescent="0.2">
      <c r="A201" s="346">
        <v>197</v>
      </c>
      <c r="B201" s="347"/>
      <c r="C201" s="348" t="s">
        <v>116</v>
      </c>
      <c r="D201" s="232"/>
      <c r="E201" s="26"/>
      <c r="F201" s="76"/>
      <c r="G201" s="276">
        <f t="shared" si="9"/>
        <v>0</v>
      </c>
      <c r="H201" s="399"/>
    </row>
    <row r="202" spans="1:8" x14ac:dyDescent="0.2">
      <c r="A202" s="346">
        <v>198</v>
      </c>
      <c r="B202" s="347"/>
      <c r="C202" s="348" t="s">
        <v>117</v>
      </c>
      <c r="D202" s="232">
        <v>3.75</v>
      </c>
      <c r="E202" s="26"/>
      <c r="F202" s="76"/>
      <c r="G202" s="276">
        <f t="shared" si="9"/>
        <v>3.75</v>
      </c>
      <c r="H202" s="399">
        <v>228</v>
      </c>
    </row>
    <row r="203" spans="1:8" x14ac:dyDescent="0.2">
      <c r="A203" s="346">
        <v>199</v>
      </c>
      <c r="B203" s="347"/>
      <c r="C203" s="348" t="s">
        <v>118</v>
      </c>
      <c r="D203" s="232"/>
      <c r="E203" s="26">
        <v>37.048780487804876</v>
      </c>
      <c r="F203" s="76"/>
      <c r="G203" s="276">
        <f t="shared" si="9"/>
        <v>37.048780487804876</v>
      </c>
      <c r="H203" s="399">
        <v>735</v>
      </c>
    </row>
    <row r="204" spans="1:8" x14ac:dyDescent="0.2">
      <c r="A204" s="346">
        <v>200</v>
      </c>
      <c r="B204" s="347"/>
      <c r="C204" s="348" t="s">
        <v>119</v>
      </c>
      <c r="D204" s="232"/>
      <c r="E204" s="26"/>
      <c r="F204" s="76"/>
      <c r="G204" s="276">
        <f t="shared" si="9"/>
        <v>0</v>
      </c>
      <c r="H204" s="399"/>
    </row>
    <row r="205" spans="1:8" x14ac:dyDescent="0.2">
      <c r="A205" s="346">
        <v>201</v>
      </c>
      <c r="B205" s="347"/>
      <c r="C205" s="348" t="s">
        <v>120</v>
      </c>
      <c r="D205" s="232"/>
      <c r="E205" s="26"/>
      <c r="F205" s="76"/>
      <c r="G205" s="276">
        <f t="shared" si="9"/>
        <v>0</v>
      </c>
      <c r="H205" s="399"/>
    </row>
    <row r="206" spans="1:8" x14ac:dyDescent="0.2">
      <c r="A206" s="346">
        <v>202</v>
      </c>
      <c r="B206" s="347"/>
      <c r="C206" s="348" t="s">
        <v>121</v>
      </c>
      <c r="D206" s="232"/>
      <c r="E206" s="26"/>
      <c r="F206" s="76"/>
      <c r="G206" s="276">
        <f t="shared" si="9"/>
        <v>0</v>
      </c>
      <c r="H206" s="399"/>
    </row>
    <row r="207" spans="1:8" x14ac:dyDescent="0.2">
      <c r="A207" s="346">
        <v>203</v>
      </c>
      <c r="B207" s="347"/>
      <c r="C207" s="348" t="s">
        <v>122</v>
      </c>
      <c r="D207" s="232"/>
      <c r="E207" s="26"/>
      <c r="F207" s="76"/>
      <c r="G207" s="276">
        <f t="shared" si="9"/>
        <v>0</v>
      </c>
      <c r="H207" s="399"/>
    </row>
    <row r="208" spans="1:8" x14ac:dyDescent="0.2">
      <c r="A208" s="346">
        <v>204</v>
      </c>
      <c r="B208" s="347"/>
      <c r="C208" s="348" t="s">
        <v>123</v>
      </c>
      <c r="D208" s="232"/>
      <c r="E208" s="26"/>
      <c r="F208" s="76"/>
      <c r="G208" s="276">
        <f t="shared" si="9"/>
        <v>0</v>
      </c>
      <c r="H208" s="399"/>
    </row>
    <row r="209" spans="1:8" x14ac:dyDescent="0.2">
      <c r="A209" s="346">
        <v>205</v>
      </c>
      <c r="B209" s="347"/>
      <c r="C209" s="348" t="s">
        <v>124</v>
      </c>
      <c r="D209" s="232"/>
      <c r="E209" s="26"/>
      <c r="F209" s="76"/>
      <c r="G209" s="276">
        <f t="shared" si="9"/>
        <v>0</v>
      </c>
      <c r="H209" s="399"/>
    </row>
    <row r="210" spans="1:8" x14ac:dyDescent="0.2">
      <c r="A210" s="346">
        <v>206</v>
      </c>
      <c r="B210" s="347"/>
      <c r="C210" s="348" t="s">
        <v>125</v>
      </c>
      <c r="D210" s="232"/>
      <c r="E210" s="26"/>
      <c r="F210" s="76"/>
      <c r="G210" s="276">
        <f t="shared" si="9"/>
        <v>0</v>
      </c>
      <c r="H210" s="399">
        <v>90</v>
      </c>
    </row>
    <row r="211" spans="1:8" x14ac:dyDescent="0.2">
      <c r="A211" s="346">
        <v>207</v>
      </c>
      <c r="B211" s="347"/>
      <c r="C211" s="348" t="s">
        <v>126</v>
      </c>
      <c r="D211" s="232"/>
      <c r="E211" s="26"/>
      <c r="F211" s="76"/>
      <c r="G211" s="276">
        <f t="shared" si="9"/>
        <v>0</v>
      </c>
      <c r="H211" s="399"/>
    </row>
    <row r="212" spans="1:8" x14ac:dyDescent="0.2">
      <c r="A212" s="346">
        <v>208</v>
      </c>
      <c r="B212" s="347"/>
      <c r="C212" s="348" t="s">
        <v>127</v>
      </c>
      <c r="D212" s="232"/>
      <c r="E212" s="26"/>
      <c r="F212" s="76"/>
      <c r="G212" s="276">
        <f t="shared" si="9"/>
        <v>0</v>
      </c>
      <c r="H212" s="399">
        <v>299</v>
      </c>
    </row>
    <row r="213" spans="1:8" x14ac:dyDescent="0.2">
      <c r="A213" s="346">
        <v>209</v>
      </c>
      <c r="B213" s="347"/>
      <c r="C213" s="348" t="s">
        <v>128</v>
      </c>
      <c r="D213" s="232"/>
      <c r="E213" s="26"/>
      <c r="F213" s="76"/>
      <c r="G213" s="276">
        <f t="shared" si="9"/>
        <v>0</v>
      </c>
      <c r="H213" s="399"/>
    </row>
    <row r="214" spans="1:8" x14ac:dyDescent="0.2">
      <c r="A214" s="346">
        <v>210</v>
      </c>
      <c r="B214" s="347"/>
      <c r="C214" s="348" t="s">
        <v>129</v>
      </c>
      <c r="D214" s="232"/>
      <c r="E214" s="26"/>
      <c r="F214" s="76"/>
      <c r="G214" s="276">
        <f t="shared" si="9"/>
        <v>0</v>
      </c>
      <c r="H214" s="399"/>
    </row>
    <row r="215" spans="1:8" x14ac:dyDescent="0.2">
      <c r="A215" s="346">
        <v>211</v>
      </c>
      <c r="B215" s="347"/>
      <c r="C215" s="348" t="s">
        <v>130</v>
      </c>
      <c r="D215" s="232"/>
      <c r="E215" s="26"/>
      <c r="F215" s="76">
        <v>17.068965517241381</v>
      </c>
      <c r="G215" s="276">
        <f t="shared" si="9"/>
        <v>17.068965517241381</v>
      </c>
      <c r="H215" s="399">
        <v>33</v>
      </c>
    </row>
    <row r="216" spans="1:8" x14ac:dyDescent="0.2">
      <c r="A216" s="346">
        <v>212</v>
      </c>
      <c r="B216" s="347"/>
      <c r="C216" s="348" t="s">
        <v>131</v>
      </c>
      <c r="D216" s="232"/>
      <c r="E216" s="26"/>
      <c r="F216" s="76"/>
      <c r="G216" s="276">
        <f t="shared" si="9"/>
        <v>0</v>
      </c>
      <c r="H216" s="399">
        <v>3</v>
      </c>
    </row>
    <row r="217" spans="1:8" x14ac:dyDescent="0.2">
      <c r="A217" s="346">
        <v>213</v>
      </c>
      <c r="B217" s="347"/>
      <c r="C217" s="348" t="s">
        <v>132</v>
      </c>
      <c r="D217" s="232"/>
      <c r="E217" s="26"/>
      <c r="F217" s="76"/>
      <c r="G217" s="276">
        <f t="shared" si="9"/>
        <v>0</v>
      </c>
      <c r="H217" s="399">
        <v>577</v>
      </c>
    </row>
    <row r="218" spans="1:8" x14ac:dyDescent="0.2">
      <c r="A218" s="346">
        <v>214</v>
      </c>
      <c r="B218" s="347"/>
      <c r="C218" s="376" t="s">
        <v>133</v>
      </c>
      <c r="D218" s="103"/>
      <c r="E218" s="29"/>
      <c r="F218" s="104"/>
      <c r="G218" s="405">
        <f t="shared" si="9"/>
        <v>0</v>
      </c>
      <c r="H218" s="395">
        <v>9</v>
      </c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30</v>
      </c>
      <c r="E219" s="119">
        <f t="shared" ref="E219:F219" si="10">SUM(E153:E218)</f>
        <v>217</v>
      </c>
      <c r="F219" s="119">
        <f t="shared" si="10"/>
        <v>33</v>
      </c>
      <c r="G219" s="308">
        <f>SUM(D219:F219)</f>
        <v>280</v>
      </c>
      <c r="H219" s="400">
        <v>8177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123" t="s">
        <v>155</v>
      </c>
      <c r="G220" s="406">
        <v>4</v>
      </c>
      <c r="H220" s="407">
        <v>1</v>
      </c>
    </row>
    <row r="221" spans="1:8" x14ac:dyDescent="0.2">
      <c r="A221" s="346">
        <v>217</v>
      </c>
      <c r="B221" s="553"/>
      <c r="C221" s="376" t="s">
        <v>137</v>
      </c>
      <c r="D221" s="236"/>
      <c r="E221" s="39"/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37" t="s">
        <v>638</v>
      </c>
      <c r="E222" s="40" t="s">
        <v>156</v>
      </c>
      <c r="F222" s="125" t="s">
        <v>221</v>
      </c>
      <c r="G222" s="408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157</v>
      </c>
      <c r="E223" s="41" t="s">
        <v>158</v>
      </c>
      <c r="F223" s="126" t="s">
        <v>159</v>
      </c>
      <c r="G223" s="409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36"/>
      <c r="F224" s="77"/>
      <c r="G224" s="282">
        <f>SUM(D224:F224)</f>
        <v>0</v>
      </c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/>
      <c r="F225" s="127"/>
      <c r="G225" s="283">
        <f>SUM(D225:F225)</f>
        <v>2</v>
      </c>
      <c r="H225" s="413">
        <v>3</v>
      </c>
    </row>
    <row r="226" spans="1:8" ht="12.75" thickBot="1" x14ac:dyDescent="0.25">
      <c r="A226" s="346">
        <v>222</v>
      </c>
      <c r="B226" s="554"/>
      <c r="C226" s="363" t="s">
        <v>143</v>
      </c>
      <c r="D226" s="235"/>
      <c r="E226" s="38"/>
      <c r="F226" s="128">
        <v>1</v>
      </c>
      <c r="G226" s="406">
        <f>SUM(D226:F226)</f>
        <v>1</v>
      </c>
      <c r="H226" s="407">
        <v>15</v>
      </c>
    </row>
    <row r="227" spans="1:8" ht="12.75" thickBot="1" x14ac:dyDescent="0.25">
      <c r="A227" s="402">
        <v>223</v>
      </c>
      <c r="B227" s="403"/>
      <c r="C227" s="411" t="s">
        <v>659</v>
      </c>
      <c r="D227" s="239"/>
      <c r="E227" s="36">
        <v>1</v>
      </c>
      <c r="F227" s="123">
        <v>2</v>
      </c>
      <c r="G227" s="412">
        <f>SUM(D227:F227)</f>
        <v>3</v>
      </c>
      <c r="H227" s="412">
        <v>1</v>
      </c>
    </row>
    <row r="228" spans="1:8" ht="12" customHeight="1" x14ac:dyDescent="0.2">
      <c r="A228" s="414">
        <v>224</v>
      </c>
      <c r="B228" s="552" t="s">
        <v>654</v>
      </c>
      <c r="C228" s="415" t="s">
        <v>655</v>
      </c>
      <c r="D228" s="241">
        <v>1</v>
      </c>
      <c r="E228" s="129">
        <v>1</v>
      </c>
      <c r="F228" s="130">
        <v>1</v>
      </c>
      <c r="G228" s="416">
        <v>1</v>
      </c>
      <c r="H228" s="417">
        <v>1</v>
      </c>
    </row>
    <row r="229" spans="1:8" x14ac:dyDescent="0.2">
      <c r="A229" s="418">
        <v>225</v>
      </c>
      <c r="B229" s="555"/>
      <c r="C229" s="385" t="s">
        <v>656</v>
      </c>
      <c r="D229" s="242">
        <v>1</v>
      </c>
      <c r="E229" s="131">
        <v>1</v>
      </c>
      <c r="F229" s="132">
        <v>1</v>
      </c>
      <c r="G229" s="419">
        <v>1</v>
      </c>
      <c r="H229" s="420">
        <v>1</v>
      </c>
    </row>
    <row r="230" spans="1:8" ht="12.75" thickBot="1" x14ac:dyDescent="0.25">
      <c r="A230" s="359">
        <v>226</v>
      </c>
      <c r="B230" s="556"/>
      <c r="C230" s="388" t="s">
        <v>657</v>
      </c>
      <c r="D230" s="243">
        <v>1</v>
      </c>
      <c r="E230" s="133">
        <v>1</v>
      </c>
      <c r="F230" s="134">
        <v>1</v>
      </c>
      <c r="G230" s="421">
        <v>1</v>
      </c>
      <c r="H230" s="422">
        <v>0.90909090909090906</v>
      </c>
    </row>
  </sheetData>
  <mergeCells count="24">
    <mergeCell ref="B228:B230"/>
    <mergeCell ref="B15:B17"/>
    <mergeCell ref="B23:B28"/>
    <mergeCell ref="B41:B46"/>
    <mergeCell ref="B51:B54"/>
    <mergeCell ref="B109:B114"/>
    <mergeCell ref="B18:B19"/>
    <mergeCell ref="B20:B22"/>
    <mergeCell ref="B115:B123"/>
    <mergeCell ref="B124:B130"/>
    <mergeCell ref="B55:B60"/>
    <mergeCell ref="B61:B66"/>
    <mergeCell ref="B67:B72"/>
    <mergeCell ref="B73:B78"/>
    <mergeCell ref="B79:B84"/>
    <mergeCell ref="B85:B90"/>
    <mergeCell ref="B145:B151"/>
    <mergeCell ref="B220:B223"/>
    <mergeCell ref="B225:B226"/>
    <mergeCell ref="B91:B96"/>
    <mergeCell ref="B97:B102"/>
    <mergeCell ref="B103:B108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0.39997558519241921"/>
  </sheetPr>
  <dimension ref="A2:J230"/>
  <sheetViews>
    <sheetView zoomScale="90" zoomScaleNormal="90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37.85546875" style="78" bestFit="1" customWidth="1"/>
    <col min="6" max="6" width="28.85546875" style="78" bestFit="1" customWidth="1"/>
    <col min="7" max="7" width="20.140625" style="78" customWidth="1"/>
    <col min="8" max="8" width="20.140625" style="78" bestFit="1" customWidth="1"/>
    <col min="9" max="10" width="16.28515625" style="78" customWidth="1"/>
    <col min="11" max="16384" width="11.42578125" style="78"/>
  </cols>
  <sheetData>
    <row r="2" spans="1:10" ht="12.75" x14ac:dyDescent="0.2">
      <c r="A2" s="331" t="s">
        <v>619</v>
      </c>
    </row>
    <row r="3" spans="1:10" ht="12.75" thickBot="1" x14ac:dyDescent="0.25"/>
    <row r="4" spans="1:10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5"/>
      <c r="I4" s="312" t="s">
        <v>167</v>
      </c>
      <c r="J4" s="404" t="s">
        <v>529</v>
      </c>
    </row>
    <row r="5" spans="1:10" x14ac:dyDescent="0.2">
      <c r="A5" s="338">
        <v>1</v>
      </c>
      <c r="B5" s="339"/>
      <c r="C5" s="340" t="s">
        <v>0</v>
      </c>
      <c r="D5" s="341">
        <v>71</v>
      </c>
      <c r="E5" s="342">
        <v>72</v>
      </c>
      <c r="F5" s="342">
        <v>73</v>
      </c>
      <c r="G5" s="342">
        <v>74</v>
      </c>
      <c r="H5" s="343">
        <v>75</v>
      </c>
      <c r="I5" s="344"/>
      <c r="J5" s="345"/>
    </row>
    <row r="6" spans="1:10" x14ac:dyDescent="0.2">
      <c r="A6" s="346">
        <v>2</v>
      </c>
      <c r="B6" s="347"/>
      <c r="C6" s="348" t="s">
        <v>1</v>
      </c>
      <c r="D6" s="349" t="s">
        <v>230</v>
      </c>
      <c r="E6" s="350" t="s">
        <v>230</v>
      </c>
      <c r="F6" s="350" t="s">
        <v>230</v>
      </c>
      <c r="G6" s="350" t="s">
        <v>230</v>
      </c>
      <c r="H6" s="351" t="s">
        <v>230</v>
      </c>
      <c r="I6" s="135"/>
      <c r="J6" s="352"/>
    </row>
    <row r="7" spans="1:10" x14ac:dyDescent="0.2">
      <c r="A7" s="346">
        <v>3</v>
      </c>
      <c r="B7" s="347"/>
      <c r="C7" s="348" t="s">
        <v>2</v>
      </c>
      <c r="D7" s="349" t="s">
        <v>231</v>
      </c>
      <c r="E7" s="350" t="s">
        <v>231</v>
      </c>
      <c r="F7" s="350" t="s">
        <v>231</v>
      </c>
      <c r="G7" s="350" t="s">
        <v>231</v>
      </c>
      <c r="H7" s="351" t="s">
        <v>231</v>
      </c>
      <c r="I7" s="135"/>
      <c r="J7" s="352"/>
    </row>
    <row r="8" spans="1:10" x14ac:dyDescent="0.2">
      <c r="A8" s="346">
        <v>4</v>
      </c>
      <c r="B8" s="347"/>
      <c r="C8" s="348" t="s">
        <v>3</v>
      </c>
      <c r="D8" s="349" t="s">
        <v>393</v>
      </c>
      <c r="E8" s="350" t="s">
        <v>393</v>
      </c>
      <c r="F8" s="350" t="s">
        <v>393</v>
      </c>
      <c r="G8" s="350" t="s">
        <v>393</v>
      </c>
      <c r="H8" s="351" t="s">
        <v>393</v>
      </c>
      <c r="I8" s="135"/>
      <c r="J8" s="352"/>
    </row>
    <row r="9" spans="1:10" x14ac:dyDescent="0.2">
      <c r="A9" s="346">
        <v>5</v>
      </c>
      <c r="B9" s="347"/>
      <c r="C9" s="348" t="s">
        <v>4</v>
      </c>
      <c r="D9" s="349" t="s">
        <v>231</v>
      </c>
      <c r="E9" s="350" t="s">
        <v>231</v>
      </c>
      <c r="F9" s="350" t="s">
        <v>231</v>
      </c>
      <c r="G9" s="350" t="s">
        <v>231</v>
      </c>
      <c r="H9" s="351" t="s">
        <v>231</v>
      </c>
      <c r="I9" s="135"/>
      <c r="J9" s="352"/>
    </row>
    <row r="10" spans="1:10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/>
      <c r="H10" s="351"/>
      <c r="I10" s="135"/>
      <c r="J10" s="352"/>
    </row>
    <row r="11" spans="1:10" x14ac:dyDescent="0.2">
      <c r="A11" s="346">
        <v>7</v>
      </c>
      <c r="B11" s="347"/>
      <c r="C11" s="348" t="s">
        <v>7</v>
      </c>
      <c r="D11" s="349"/>
      <c r="E11" s="350"/>
      <c r="F11" s="350"/>
      <c r="G11" s="350"/>
      <c r="H11" s="351"/>
      <c r="I11" s="135"/>
      <c r="J11" s="352"/>
    </row>
    <row r="12" spans="1:10" ht="12.75" thickBot="1" x14ac:dyDescent="0.25">
      <c r="A12" s="346">
        <v>8</v>
      </c>
      <c r="B12" s="347"/>
      <c r="C12" s="353" t="s">
        <v>8</v>
      </c>
      <c r="D12" s="442" t="s">
        <v>394</v>
      </c>
      <c r="E12" s="355" t="s">
        <v>395</v>
      </c>
      <c r="F12" s="355" t="s">
        <v>396</v>
      </c>
      <c r="G12" s="355" t="s">
        <v>397</v>
      </c>
      <c r="H12" s="356" t="s">
        <v>398</v>
      </c>
      <c r="I12" s="135"/>
      <c r="J12" s="352"/>
    </row>
    <row r="13" spans="1:10" ht="12.75" thickBot="1" x14ac:dyDescent="0.25">
      <c r="A13" s="346">
        <v>9</v>
      </c>
      <c r="B13" s="347"/>
      <c r="C13" s="358" t="s">
        <v>194</v>
      </c>
      <c r="D13" s="234" t="s">
        <v>399</v>
      </c>
      <c r="E13" s="121" t="s">
        <v>400</v>
      </c>
      <c r="F13" s="121" t="s">
        <v>401</v>
      </c>
      <c r="G13" s="121" t="s">
        <v>402</v>
      </c>
      <c r="H13" s="122" t="s">
        <v>403</v>
      </c>
      <c r="I13" s="135"/>
      <c r="J13" s="352"/>
    </row>
    <row r="14" spans="1:10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95"/>
      <c r="I14" s="359"/>
      <c r="J14" s="362"/>
    </row>
    <row r="15" spans="1:10" x14ac:dyDescent="0.2">
      <c r="A15" s="346">
        <v>11</v>
      </c>
      <c r="B15" s="552" t="s">
        <v>13</v>
      </c>
      <c r="C15" s="363" t="s">
        <v>165</v>
      </c>
      <c r="D15" s="112">
        <v>15171</v>
      </c>
      <c r="E15" s="21">
        <v>1467</v>
      </c>
      <c r="F15" s="21">
        <v>11825</v>
      </c>
      <c r="G15" s="21">
        <v>3989</v>
      </c>
      <c r="H15" s="50">
        <v>28540</v>
      </c>
      <c r="I15" s="381">
        <f>SUM(D15:H15)</f>
        <v>60992</v>
      </c>
      <c r="J15" s="382">
        <v>3875728</v>
      </c>
    </row>
    <row r="16" spans="1:10" x14ac:dyDescent="0.2">
      <c r="A16" s="346">
        <v>12</v>
      </c>
      <c r="B16" s="553"/>
      <c r="C16" s="365" t="s">
        <v>164</v>
      </c>
      <c r="D16" s="207">
        <v>14551</v>
      </c>
      <c r="E16" s="22">
        <v>1549</v>
      </c>
      <c r="F16" s="22">
        <v>12511</v>
      </c>
      <c r="G16" s="22">
        <v>4016</v>
      </c>
      <c r="H16" s="98">
        <v>35088</v>
      </c>
      <c r="I16" s="367">
        <f>SUM(D16:H16)</f>
        <v>67715</v>
      </c>
      <c r="J16" s="444">
        <v>4019821</v>
      </c>
    </row>
    <row r="17" spans="1:10" ht="12.75" thickBot="1" x14ac:dyDescent="0.25">
      <c r="A17" s="359">
        <v>13</v>
      </c>
      <c r="B17" s="554"/>
      <c r="C17" s="361" t="s">
        <v>10</v>
      </c>
      <c r="D17" s="244">
        <v>-4.0867444466416214E-2</v>
      </c>
      <c r="E17" s="23">
        <v>9.0846994535519032E-2</v>
      </c>
      <c r="F17" s="159">
        <v>5.8000000000000003E-2</v>
      </c>
      <c r="G17" s="23">
        <v>6.7000000000000004E-2</v>
      </c>
      <c r="H17" s="159">
        <v>0.22943237561317442</v>
      </c>
      <c r="I17" s="161">
        <f>(I16/I15)-1</f>
        <v>0.11022757082896129</v>
      </c>
      <c r="J17" s="210">
        <f>(J16/J15)-1</f>
        <v>3.7178305598328798E-2</v>
      </c>
    </row>
    <row r="18" spans="1:10" ht="14.25" x14ac:dyDescent="0.2">
      <c r="A18" s="369">
        <v>14</v>
      </c>
      <c r="B18" s="552" t="s">
        <v>168</v>
      </c>
      <c r="C18" s="370" t="s">
        <v>530</v>
      </c>
      <c r="D18" s="271">
        <v>148</v>
      </c>
      <c r="E18" s="24">
        <v>37</v>
      </c>
      <c r="F18" s="24">
        <v>280</v>
      </c>
      <c r="G18" s="24">
        <v>179</v>
      </c>
      <c r="H18" s="160">
        <v>521</v>
      </c>
      <c r="I18" s="428">
        <f>SUM(D18:H18)</f>
        <v>1165</v>
      </c>
      <c r="J18" s="371">
        <v>95364</v>
      </c>
    </row>
    <row r="19" spans="1:10" ht="12.75" thickBot="1" x14ac:dyDescent="0.25">
      <c r="A19" s="359">
        <v>15</v>
      </c>
      <c r="B19" s="557"/>
      <c r="C19" s="361" t="s">
        <v>11</v>
      </c>
      <c r="D19" s="59"/>
      <c r="E19" s="25"/>
      <c r="F19" s="25" t="s">
        <v>660</v>
      </c>
      <c r="G19" s="25"/>
      <c r="H19" s="60">
        <f>(H16/(H18/1000))</f>
        <v>67347.408829174659</v>
      </c>
      <c r="I19" s="62"/>
      <c r="J19" s="373"/>
    </row>
    <row r="20" spans="1:10" x14ac:dyDescent="0.2">
      <c r="A20" s="346">
        <v>16</v>
      </c>
      <c r="B20" s="558" t="s">
        <v>175</v>
      </c>
      <c r="C20" s="363" t="s">
        <v>12</v>
      </c>
      <c r="D20" s="112">
        <v>114</v>
      </c>
      <c r="E20" s="21">
        <v>7</v>
      </c>
      <c r="F20" s="21">
        <v>9</v>
      </c>
      <c r="G20" s="21">
        <v>24</v>
      </c>
      <c r="H20" s="50">
        <v>107</v>
      </c>
      <c r="I20" s="381">
        <f>SUM(D20:H20)</f>
        <v>261</v>
      </c>
      <c r="J20" s="382">
        <v>13936</v>
      </c>
    </row>
    <row r="21" spans="1:10" x14ac:dyDescent="0.2">
      <c r="A21" s="346">
        <v>17</v>
      </c>
      <c r="B21" s="553"/>
      <c r="C21" s="348" t="s">
        <v>176</v>
      </c>
      <c r="D21" s="232">
        <v>10528</v>
      </c>
      <c r="E21" s="26">
        <v>1318</v>
      </c>
      <c r="F21" s="26">
        <v>8167</v>
      </c>
      <c r="G21" s="26">
        <v>1737</v>
      </c>
      <c r="H21" s="76">
        <v>901</v>
      </c>
      <c r="I21" s="276">
        <f>SUM(D21:H21)</f>
        <v>22651</v>
      </c>
      <c r="J21" s="399"/>
    </row>
    <row r="22" spans="1:10" ht="12.75" thickBot="1" x14ac:dyDescent="0.25">
      <c r="A22" s="359">
        <v>18</v>
      </c>
      <c r="B22" s="554"/>
      <c r="C22" s="361" t="s">
        <v>14</v>
      </c>
      <c r="D22" s="244">
        <v>0.7235241564153666</v>
      </c>
      <c r="E22" s="23">
        <v>0.82529743268628675</v>
      </c>
      <c r="F22" s="23">
        <v>0.77412322274881518</v>
      </c>
      <c r="G22" s="23">
        <v>0.41946389760927311</v>
      </c>
      <c r="H22" s="159">
        <v>2.488030095759234E-2</v>
      </c>
      <c r="I22" s="161">
        <f>I21/I16</f>
        <v>0.33450491028575646</v>
      </c>
      <c r="J22" s="210"/>
    </row>
    <row r="23" spans="1:10" x14ac:dyDescent="0.2">
      <c r="A23" s="346">
        <v>19</v>
      </c>
      <c r="B23" s="552" t="s">
        <v>15</v>
      </c>
      <c r="C23" s="363" t="s">
        <v>169</v>
      </c>
      <c r="D23" s="113">
        <v>76.507499839800005</v>
      </c>
      <c r="E23" s="27">
        <v>47.939953810600002</v>
      </c>
      <c r="F23" s="27">
        <v>69.901354504899999</v>
      </c>
      <c r="G23" s="27">
        <v>69.69</v>
      </c>
      <c r="H23" s="46">
        <v>74.862229345499998</v>
      </c>
      <c r="I23" s="68">
        <f>(I25/$I$15)*100</f>
        <v>80.043284365162648</v>
      </c>
      <c r="J23" s="69">
        <v>66.987414749400003</v>
      </c>
    </row>
    <row r="24" spans="1:10" x14ac:dyDescent="0.2">
      <c r="A24" s="346">
        <v>20</v>
      </c>
      <c r="B24" s="553"/>
      <c r="C24" s="376" t="s">
        <v>170</v>
      </c>
      <c r="D24" s="111">
        <v>74.319846971399997</v>
      </c>
      <c r="E24" s="28">
        <v>40.029039463899998</v>
      </c>
      <c r="F24" s="28">
        <v>75.015467927499998</v>
      </c>
      <c r="G24" s="28">
        <v>62.36</v>
      </c>
      <c r="H24" s="48">
        <v>69.680236951500007</v>
      </c>
      <c r="I24" s="49">
        <f>(I26/$I$16)*100</f>
        <v>68.519530384700587</v>
      </c>
      <c r="J24" s="67">
        <v>68.107115457000006</v>
      </c>
    </row>
    <row r="25" spans="1:10" x14ac:dyDescent="0.2">
      <c r="A25" s="346">
        <v>21</v>
      </c>
      <c r="B25" s="553"/>
      <c r="C25" s="363" t="s">
        <v>171</v>
      </c>
      <c r="D25" s="112">
        <v>11607</v>
      </c>
      <c r="E25" s="21">
        <v>702</v>
      </c>
      <c r="F25" s="21">
        <v>12400</v>
      </c>
      <c r="G25" s="21">
        <v>2745</v>
      </c>
      <c r="H25" s="50">
        <v>21366</v>
      </c>
      <c r="I25" s="381">
        <f>SUM(D25:H25)</f>
        <v>48820</v>
      </c>
      <c r="J25" s="382">
        <v>2596250</v>
      </c>
    </row>
    <row r="26" spans="1:10" x14ac:dyDescent="0.2">
      <c r="A26" s="346">
        <v>22</v>
      </c>
      <c r="B26" s="553"/>
      <c r="C26" s="376" t="s">
        <v>172</v>
      </c>
      <c r="D26" s="103">
        <v>10814</v>
      </c>
      <c r="E26" s="29">
        <v>639</v>
      </c>
      <c r="F26" s="29">
        <v>7914</v>
      </c>
      <c r="G26" s="29">
        <v>2582</v>
      </c>
      <c r="H26" s="104">
        <v>24449</v>
      </c>
      <c r="I26" s="54">
        <f>SUM(D26:H26)</f>
        <v>46398</v>
      </c>
      <c r="J26" s="395">
        <v>2737784</v>
      </c>
    </row>
    <row r="27" spans="1:10" x14ac:dyDescent="0.2">
      <c r="A27" s="346">
        <v>23</v>
      </c>
      <c r="B27" s="553"/>
      <c r="C27" s="378" t="s">
        <v>173</v>
      </c>
      <c r="D27" s="55">
        <v>3.7403652046999998</v>
      </c>
      <c r="E27" s="30">
        <v>1.7175317781999999</v>
      </c>
      <c r="F27" s="30">
        <v>3.1898993235000002</v>
      </c>
      <c r="G27" s="30">
        <v>2.5914221533999999</v>
      </c>
      <c r="H27" s="56">
        <v>3.5693233885</v>
      </c>
      <c r="I27" s="58">
        <f>((D27*D25)+(E27*E25)+(F27*F25)+(G27*G25)+(H27*H25))/I25</f>
        <v>3.4320052269648365</v>
      </c>
      <c r="J27" s="66">
        <v>3.2293064356999999</v>
      </c>
    </row>
    <row r="28" spans="1:10" ht="12.75" thickBot="1" x14ac:dyDescent="0.25">
      <c r="A28" s="359">
        <v>24</v>
      </c>
      <c r="B28" s="554"/>
      <c r="C28" s="361" t="s">
        <v>174</v>
      </c>
      <c r="D28" s="59">
        <v>3.1186381149</v>
      </c>
      <c r="E28" s="25">
        <v>1.6265981697</v>
      </c>
      <c r="F28" s="25">
        <v>2.5969567865999998</v>
      </c>
      <c r="G28" s="25">
        <v>2.3328591895000002</v>
      </c>
      <c r="H28" s="60">
        <v>3.1247565256000001</v>
      </c>
      <c r="I28" s="62">
        <f>((D28*D26)+(E28*E26)+(F28*F26)+(G28*G26)+(H28*H26))/I26</f>
        <v>2.9686038091254519</v>
      </c>
      <c r="J28" s="373">
        <v>2.7754585610000002</v>
      </c>
    </row>
    <row r="29" spans="1:10" x14ac:dyDescent="0.2">
      <c r="A29" s="346">
        <v>25</v>
      </c>
      <c r="B29" s="347" t="s">
        <v>16</v>
      </c>
      <c r="C29" s="363" t="s">
        <v>169</v>
      </c>
      <c r="D29" s="113">
        <v>41.028973794300001</v>
      </c>
      <c r="E29" s="27">
        <v>3.9491916858999998</v>
      </c>
      <c r="F29" s="27">
        <v>17.170717062800001</v>
      </c>
      <c r="G29" s="27">
        <v>24.205349905399999</v>
      </c>
      <c r="H29" s="46">
        <v>36.367407182500003</v>
      </c>
      <c r="I29" s="68">
        <f>(I31/$I$15)*100</f>
        <v>33.202715110178382</v>
      </c>
      <c r="J29" s="69">
        <v>29.245321709399999</v>
      </c>
    </row>
    <row r="30" spans="1:10" x14ac:dyDescent="0.2">
      <c r="A30" s="346">
        <v>26</v>
      </c>
      <c r="B30" s="347"/>
      <c r="C30" s="376" t="s">
        <v>170</v>
      </c>
      <c r="D30" s="111">
        <v>37.050609120399997</v>
      </c>
      <c r="E30" s="28">
        <v>2.3723008190999999</v>
      </c>
      <c r="F30" s="28">
        <v>18.0644845777</v>
      </c>
      <c r="G30" s="28">
        <v>15.9862464183</v>
      </c>
      <c r="H30" s="48">
        <v>19.6791506464</v>
      </c>
      <c r="I30" s="49">
        <f>(I32/$I$16)*100</f>
        <v>22.006940855054271</v>
      </c>
      <c r="J30" s="67">
        <v>24.8036226569</v>
      </c>
    </row>
    <row r="31" spans="1:10" x14ac:dyDescent="0.2">
      <c r="A31" s="346">
        <v>27</v>
      </c>
      <c r="B31" s="347"/>
      <c r="C31" s="363" t="s">
        <v>171</v>
      </c>
      <c r="D31" s="112">
        <v>6225</v>
      </c>
      <c r="E31" s="21">
        <v>58</v>
      </c>
      <c r="F31" s="21">
        <v>3046</v>
      </c>
      <c r="G31" s="21">
        <v>543</v>
      </c>
      <c r="H31" s="50">
        <v>10379</v>
      </c>
      <c r="I31" s="381">
        <f>SUM(D31:H31)</f>
        <v>20251</v>
      </c>
      <c r="J31" s="382">
        <v>1133469</v>
      </c>
    </row>
    <row r="32" spans="1:10" x14ac:dyDescent="0.2">
      <c r="A32" s="346">
        <v>28</v>
      </c>
      <c r="B32" s="347"/>
      <c r="C32" s="376" t="s">
        <v>172</v>
      </c>
      <c r="D32" s="103">
        <v>5391</v>
      </c>
      <c r="E32" s="29">
        <v>38</v>
      </c>
      <c r="F32" s="29">
        <v>1906</v>
      </c>
      <c r="G32" s="29">
        <v>662</v>
      </c>
      <c r="H32" s="104">
        <v>6905</v>
      </c>
      <c r="I32" s="54">
        <f>SUM(D32:H32)</f>
        <v>14902</v>
      </c>
      <c r="J32" s="395">
        <v>997061</v>
      </c>
    </row>
    <row r="33" spans="1:10" x14ac:dyDescent="0.2">
      <c r="A33" s="346">
        <v>29</v>
      </c>
      <c r="B33" s="347"/>
      <c r="C33" s="378" t="s">
        <v>173</v>
      </c>
      <c r="D33" s="55">
        <v>4.2290912313</v>
      </c>
      <c r="E33" s="30">
        <v>3.2416057063000001</v>
      </c>
      <c r="F33" s="30">
        <v>3.8328194308999999</v>
      </c>
      <c r="G33" s="30">
        <v>3.563979351</v>
      </c>
      <c r="H33" s="56">
        <v>3.8901447685999999</v>
      </c>
      <c r="I33" s="58">
        <f>((D33*D31)+(E33*E31)+(F33*F31)+(G33*G31)+(H33*H31))/I31</f>
        <v>3.9751087538008836</v>
      </c>
      <c r="J33" s="66">
        <v>3.9677695731</v>
      </c>
    </row>
    <row r="34" spans="1:10" ht="12.75" thickBot="1" x14ac:dyDescent="0.25">
      <c r="A34" s="359">
        <v>30</v>
      </c>
      <c r="B34" s="360"/>
      <c r="C34" s="361" t="s">
        <v>174</v>
      </c>
      <c r="D34" s="59">
        <v>3.9679340317</v>
      </c>
      <c r="E34" s="25">
        <v>3.0693428684000001</v>
      </c>
      <c r="F34" s="25">
        <v>3.5180511994999999</v>
      </c>
      <c r="G34" s="25">
        <v>3.4058654721999999</v>
      </c>
      <c r="H34" s="60">
        <v>3.6816710935999999</v>
      </c>
      <c r="I34" s="62">
        <f>((D34*D32)+(E34*E32)+(F34*F32)+(G34*G32)+(H34*H32))/I32</f>
        <v>3.7504895197990402</v>
      </c>
      <c r="J34" s="373">
        <v>3.6451745174000001</v>
      </c>
    </row>
    <row r="35" spans="1:10" x14ac:dyDescent="0.2">
      <c r="A35" s="346">
        <v>31</v>
      </c>
      <c r="B35" s="347" t="s">
        <v>17</v>
      </c>
      <c r="C35" s="363" t="s">
        <v>169</v>
      </c>
      <c r="D35" s="113">
        <v>35.478526045599999</v>
      </c>
      <c r="E35" s="27">
        <v>43.990762124699998</v>
      </c>
      <c r="F35" s="27">
        <v>52.730637442099997</v>
      </c>
      <c r="G35" s="27">
        <v>43.3</v>
      </c>
      <c r="H35" s="46">
        <v>38.494822163000002</v>
      </c>
      <c r="I35" s="68">
        <f>(I37/$I$15)*100</f>
        <v>46.166710388247637</v>
      </c>
      <c r="J35" s="69">
        <v>37.742093040100002</v>
      </c>
    </row>
    <row r="36" spans="1:10" x14ac:dyDescent="0.2">
      <c r="A36" s="346">
        <v>32</v>
      </c>
      <c r="B36" s="347"/>
      <c r="C36" s="376" t="s">
        <v>170</v>
      </c>
      <c r="D36" s="111">
        <v>37.269237851</v>
      </c>
      <c r="E36" s="28">
        <v>37.656738644800001</v>
      </c>
      <c r="F36" s="28">
        <v>56.950983349700003</v>
      </c>
      <c r="G36" s="28">
        <v>46.373638968500003</v>
      </c>
      <c r="H36" s="48">
        <v>50.001086305000001</v>
      </c>
      <c r="I36" s="49">
        <f>(I38/$I$16)*100</f>
        <v>46.512589529646313</v>
      </c>
      <c r="J36" s="67">
        <v>43.303492800100003</v>
      </c>
    </row>
    <row r="37" spans="1:10" x14ac:dyDescent="0.2">
      <c r="A37" s="346">
        <v>33</v>
      </c>
      <c r="B37" s="347"/>
      <c r="C37" s="363" t="s">
        <v>171</v>
      </c>
      <c r="D37" s="112">
        <v>5382</v>
      </c>
      <c r="E37" s="21">
        <v>644</v>
      </c>
      <c r="F37" s="21">
        <v>9354</v>
      </c>
      <c r="G37" s="21">
        <v>1792</v>
      </c>
      <c r="H37" s="50">
        <v>10986</v>
      </c>
      <c r="I37" s="381">
        <f>SUM(D37:H37)</f>
        <v>28158</v>
      </c>
      <c r="J37" s="382">
        <v>1462781</v>
      </c>
    </row>
    <row r="38" spans="1:10" x14ac:dyDescent="0.2">
      <c r="A38" s="346">
        <v>34</v>
      </c>
      <c r="B38" s="347"/>
      <c r="C38" s="376" t="s">
        <v>172</v>
      </c>
      <c r="D38" s="103">
        <v>5423</v>
      </c>
      <c r="E38" s="29">
        <v>601</v>
      </c>
      <c r="F38" s="29">
        <v>6008</v>
      </c>
      <c r="G38" s="29">
        <v>1920</v>
      </c>
      <c r="H38" s="104">
        <v>17544</v>
      </c>
      <c r="I38" s="54">
        <f>SUM(D38:H38)</f>
        <v>31496</v>
      </c>
      <c r="J38" s="395">
        <v>1740723</v>
      </c>
    </row>
    <row r="39" spans="1:10" x14ac:dyDescent="0.2">
      <c r="A39" s="346">
        <v>35</v>
      </c>
      <c r="B39" s="347"/>
      <c r="C39" s="378" t="s">
        <v>173</v>
      </c>
      <c r="D39" s="55">
        <v>3.1744984065000001</v>
      </c>
      <c r="E39" s="30">
        <v>1.5804533106</v>
      </c>
      <c r="F39" s="30">
        <v>2.9799570433999998</v>
      </c>
      <c r="G39" s="30">
        <v>2.0733604085000001</v>
      </c>
      <c r="H39" s="56">
        <v>3.2656223327</v>
      </c>
      <c r="I39" s="58">
        <f>((D39*D37)+(E39*E37)+(F39*F37)+(G39*G37)+(H39*H37))/I37</f>
        <v>3.0388901675846012</v>
      </c>
      <c r="J39" s="66">
        <v>2.6570813795000001</v>
      </c>
    </row>
    <row r="40" spans="1:10" ht="12.75" thickBot="1" x14ac:dyDescent="0.25">
      <c r="A40" s="359">
        <v>36</v>
      </c>
      <c r="B40" s="360"/>
      <c r="C40" s="361" t="s">
        <v>174</v>
      </c>
      <c r="D40" s="59">
        <v>2.2728779691000001</v>
      </c>
      <c r="E40" s="25">
        <v>1.5357268279</v>
      </c>
      <c r="F40" s="25">
        <v>2.3043653328999998</v>
      </c>
      <c r="G40" s="25">
        <v>1.962526998</v>
      </c>
      <c r="H40" s="60">
        <v>2.9052430272</v>
      </c>
      <c r="I40" s="62">
        <f>((D40*D38)+(E40*E38)+(F40*F38)+(G40*G38)+(H40*H38))/I38</f>
        <v>2.5981410806266574</v>
      </c>
      <c r="J40" s="373">
        <v>2.2772908168999999</v>
      </c>
    </row>
    <row r="41" spans="1:10" x14ac:dyDescent="0.2">
      <c r="A41" s="346">
        <v>37</v>
      </c>
      <c r="B41" s="552" t="s">
        <v>18</v>
      </c>
      <c r="C41" s="363" t="s">
        <v>169</v>
      </c>
      <c r="D41" s="113">
        <v>17.180378900099999</v>
      </c>
      <c r="E41" s="27">
        <v>24.962278675899999</v>
      </c>
      <c r="F41" s="27">
        <v>28.729213812499999</v>
      </c>
      <c r="G41" s="27">
        <v>18.797352066999998</v>
      </c>
      <c r="H41" s="46">
        <v>24.184906744799999</v>
      </c>
      <c r="I41" s="68">
        <f>(I43/$I$15)*100</f>
        <v>25.75583683105981</v>
      </c>
      <c r="J41" s="69">
        <v>22.179532084000002</v>
      </c>
    </row>
    <row r="42" spans="1:10" x14ac:dyDescent="0.2">
      <c r="A42" s="346">
        <v>38</v>
      </c>
      <c r="B42" s="553"/>
      <c r="C42" s="376" t="s">
        <v>170</v>
      </c>
      <c r="D42" s="111">
        <v>15.291657134599999</v>
      </c>
      <c r="E42" s="28">
        <v>33.388682055099999</v>
      </c>
      <c r="F42" s="28">
        <v>22.193311036099999</v>
      </c>
      <c r="G42" s="28">
        <v>24.975358166199999</v>
      </c>
      <c r="H42" s="48">
        <v>28.826577288799999</v>
      </c>
      <c r="I42" s="49">
        <f>(I44/$I$16)*100</f>
        <v>23.994683600383961</v>
      </c>
      <c r="J42" s="67">
        <v>20.075217448099998</v>
      </c>
    </row>
    <row r="43" spans="1:10" x14ac:dyDescent="0.2">
      <c r="A43" s="346">
        <v>39</v>
      </c>
      <c r="B43" s="553"/>
      <c r="C43" s="363" t="s">
        <v>171</v>
      </c>
      <c r="D43" s="112">
        <v>2606</v>
      </c>
      <c r="E43" s="21">
        <v>365</v>
      </c>
      <c r="F43" s="21">
        <v>5096</v>
      </c>
      <c r="G43" s="21">
        <v>740</v>
      </c>
      <c r="H43" s="50">
        <v>6902</v>
      </c>
      <c r="I43" s="381">
        <f>SUM(D43:H43)</f>
        <v>15709</v>
      </c>
      <c r="J43" s="382">
        <v>859618</v>
      </c>
    </row>
    <row r="44" spans="1:10" x14ac:dyDescent="0.2">
      <c r="A44" s="346">
        <v>40</v>
      </c>
      <c r="B44" s="553"/>
      <c r="C44" s="376" t="s">
        <v>172</v>
      </c>
      <c r="D44" s="103">
        <v>2225</v>
      </c>
      <c r="E44" s="29">
        <v>533</v>
      </c>
      <c r="F44" s="29">
        <v>2341</v>
      </c>
      <c r="G44" s="29">
        <v>1034</v>
      </c>
      <c r="H44" s="104">
        <v>10115</v>
      </c>
      <c r="I44" s="54">
        <f>SUM(D44:H44)</f>
        <v>16248</v>
      </c>
      <c r="J44" s="395">
        <v>806988</v>
      </c>
    </row>
    <row r="45" spans="1:10" x14ac:dyDescent="0.2">
      <c r="A45" s="346">
        <v>41</v>
      </c>
      <c r="B45" s="553"/>
      <c r="C45" s="378" t="s">
        <v>173</v>
      </c>
      <c r="D45" s="55">
        <v>2.8100514991000001</v>
      </c>
      <c r="E45" s="30">
        <v>1.5214234065000001</v>
      </c>
      <c r="F45" s="30">
        <v>2.6358738654999998</v>
      </c>
      <c r="G45" s="30">
        <v>2.0239935297999998</v>
      </c>
      <c r="H45" s="56">
        <v>2.8251009257000002</v>
      </c>
      <c r="I45" s="58">
        <f>((D45*D43)+(E45*E43)+(F45*F43)+(G45*G43)+(H45*H43))/I43</f>
        <v>2.6931904494142529</v>
      </c>
      <c r="J45" s="66">
        <v>2.2478120389999998</v>
      </c>
    </row>
    <row r="46" spans="1:10" ht="12.75" thickBot="1" x14ac:dyDescent="0.25">
      <c r="A46" s="359">
        <v>42</v>
      </c>
      <c r="B46" s="554"/>
      <c r="C46" s="361" t="s">
        <v>174</v>
      </c>
      <c r="D46" s="59">
        <v>2.1674574871000001</v>
      </c>
      <c r="E46" s="25">
        <v>1.4196222331999999</v>
      </c>
      <c r="F46" s="25">
        <v>2.1934157481000001</v>
      </c>
      <c r="G46" s="25">
        <v>1.7883995020000001</v>
      </c>
      <c r="H46" s="60">
        <v>2.7448823564999998</v>
      </c>
      <c r="I46" s="62">
        <f>((D46*D44)+(E46*E44)+(F46*F44)+(G46*G44)+(H46*H44))/I44</f>
        <v>2.4820118135438638</v>
      </c>
      <c r="J46" s="373">
        <v>2.2079867886</v>
      </c>
    </row>
    <row r="47" spans="1:10" x14ac:dyDescent="0.2">
      <c r="A47" s="346">
        <v>43</v>
      </c>
      <c r="B47" s="347" t="s">
        <v>19</v>
      </c>
      <c r="C47" s="383" t="s">
        <v>169</v>
      </c>
      <c r="D47" s="222">
        <v>1.2346654104999999</v>
      </c>
      <c r="E47" s="192">
        <v>8.2486528098999994</v>
      </c>
      <c r="F47" s="192">
        <v>7.6873951999999995E-2</v>
      </c>
      <c r="G47" s="192">
        <v>3.8230208052000001</v>
      </c>
      <c r="H47" s="212">
        <v>5.6904698699999999E-2</v>
      </c>
      <c r="I47" s="429">
        <f>(I49/$I$15)*100</f>
        <v>0.80174449108079748</v>
      </c>
      <c r="J47" s="384">
        <v>1.2941042600999999</v>
      </c>
    </row>
    <row r="48" spans="1:10" x14ac:dyDescent="0.2">
      <c r="A48" s="346">
        <v>44</v>
      </c>
      <c r="B48" s="347"/>
      <c r="C48" s="385" t="s">
        <v>170</v>
      </c>
      <c r="D48" s="225">
        <v>3.0339299701</v>
      </c>
      <c r="E48" s="193">
        <v>5.8041697691999996</v>
      </c>
      <c r="F48" s="193">
        <v>0.99299194729999996</v>
      </c>
      <c r="G48" s="193">
        <v>2.8226361031999998</v>
      </c>
      <c r="H48" s="215">
        <v>0.19393989070000001</v>
      </c>
      <c r="I48" s="430">
        <f>(I50/$I$16)*100</f>
        <v>1.2168648010042087</v>
      </c>
      <c r="J48" s="392">
        <v>2.6414170612999999</v>
      </c>
    </row>
    <row r="49" spans="1:10" x14ac:dyDescent="0.2">
      <c r="A49" s="346">
        <v>45</v>
      </c>
      <c r="B49" s="347"/>
      <c r="C49" s="385" t="s">
        <v>171</v>
      </c>
      <c r="D49" s="226">
        <v>187</v>
      </c>
      <c r="E49" s="194">
        <v>121</v>
      </c>
      <c r="F49" s="194">
        <v>14</v>
      </c>
      <c r="G49" s="194">
        <v>151</v>
      </c>
      <c r="H49" s="216">
        <v>16</v>
      </c>
      <c r="I49" s="431">
        <f>SUM(D49:H49)</f>
        <v>489</v>
      </c>
      <c r="J49" s="394">
        <v>50156</v>
      </c>
    </row>
    <row r="50" spans="1:10" ht="12.75" thickBot="1" x14ac:dyDescent="0.25">
      <c r="A50" s="359">
        <v>46</v>
      </c>
      <c r="B50" s="360"/>
      <c r="C50" s="388" t="s">
        <v>172</v>
      </c>
      <c r="D50" s="227">
        <v>441</v>
      </c>
      <c r="E50" s="195">
        <v>93</v>
      </c>
      <c r="F50" s="195">
        <v>105</v>
      </c>
      <c r="G50" s="195">
        <v>117</v>
      </c>
      <c r="H50" s="217">
        <v>68</v>
      </c>
      <c r="I50" s="432">
        <f>SUM(D50:H50)</f>
        <v>824</v>
      </c>
      <c r="J50" s="389">
        <v>106180</v>
      </c>
    </row>
    <row r="51" spans="1:10" x14ac:dyDescent="0.2">
      <c r="A51" s="346">
        <v>47</v>
      </c>
      <c r="B51" s="552" t="s">
        <v>20</v>
      </c>
      <c r="C51" s="383" t="s">
        <v>169</v>
      </c>
      <c r="D51" s="222">
        <v>5.0774558494999997</v>
      </c>
      <c r="E51" s="192">
        <v>18.849114703600002</v>
      </c>
      <c r="F51" s="192">
        <v>1.2925577306</v>
      </c>
      <c r="G51" s="192">
        <v>7.6873817886999998</v>
      </c>
      <c r="H51" s="212">
        <v>0.89595921099999998</v>
      </c>
      <c r="I51" s="429">
        <f>(I53/$I$15)*100</f>
        <v>3.0069517313746066</v>
      </c>
      <c r="J51" s="384">
        <v>9.5389489064999999</v>
      </c>
    </row>
    <row r="52" spans="1:10" x14ac:dyDescent="0.2">
      <c r="A52" s="346">
        <v>48</v>
      </c>
      <c r="B52" s="553"/>
      <c r="C52" s="385" t="s">
        <v>170</v>
      </c>
      <c r="D52" s="225">
        <v>7.3545659238000001</v>
      </c>
      <c r="E52" s="193">
        <v>20.778108711800002</v>
      </c>
      <c r="F52" s="193">
        <v>1.7982290891999999</v>
      </c>
      <c r="G52" s="193">
        <v>9.8421203437999996</v>
      </c>
      <c r="H52" s="215">
        <v>1.2992458689999999</v>
      </c>
      <c r="I52" s="430">
        <f>(I54/$I$16)*100</f>
        <v>3.6269659602746804</v>
      </c>
      <c r="J52" s="392">
        <v>9.1762500336000006</v>
      </c>
    </row>
    <row r="53" spans="1:10" x14ac:dyDescent="0.2">
      <c r="A53" s="346">
        <v>49</v>
      </c>
      <c r="B53" s="553"/>
      <c r="C53" s="385" t="s">
        <v>171</v>
      </c>
      <c r="D53" s="226">
        <v>770</v>
      </c>
      <c r="E53" s="194">
        <v>276</v>
      </c>
      <c r="F53" s="194">
        <v>229</v>
      </c>
      <c r="G53" s="194">
        <v>303</v>
      </c>
      <c r="H53" s="216">
        <v>256</v>
      </c>
      <c r="I53" s="431">
        <f>SUM(D53:H53)</f>
        <v>1834</v>
      </c>
      <c r="J53" s="394">
        <v>369704</v>
      </c>
    </row>
    <row r="54" spans="1:10" ht="12.75" thickBot="1" x14ac:dyDescent="0.25">
      <c r="A54" s="359">
        <v>50</v>
      </c>
      <c r="B54" s="554"/>
      <c r="C54" s="388" t="s">
        <v>172</v>
      </c>
      <c r="D54" s="227">
        <v>1070</v>
      </c>
      <c r="E54" s="195">
        <v>332</v>
      </c>
      <c r="F54" s="195">
        <v>190</v>
      </c>
      <c r="G54" s="195">
        <v>408</v>
      </c>
      <c r="H54" s="217">
        <v>456</v>
      </c>
      <c r="I54" s="432">
        <f>SUM(D54:H54)</f>
        <v>2456</v>
      </c>
      <c r="J54" s="389">
        <v>368869</v>
      </c>
    </row>
    <row r="55" spans="1:10" x14ac:dyDescent="0.2">
      <c r="A55" s="346">
        <v>51</v>
      </c>
      <c r="B55" s="552" t="s">
        <v>21</v>
      </c>
      <c r="C55" s="363" t="s">
        <v>169</v>
      </c>
      <c r="D55" s="113">
        <v>40.149413295599999</v>
      </c>
      <c r="E55" s="27">
        <v>13.3949191686</v>
      </c>
      <c r="F55" s="27">
        <v>35.455808101700001</v>
      </c>
      <c r="G55" s="27">
        <v>22.05</v>
      </c>
      <c r="H55" s="46">
        <v>49.264806074200003</v>
      </c>
      <c r="I55" s="68">
        <f>(I57/$I$15)*100</f>
        <v>45.096078174186779</v>
      </c>
      <c r="J55" s="69">
        <v>29.987968718600001</v>
      </c>
    </row>
    <row r="56" spans="1:10" x14ac:dyDescent="0.2">
      <c r="A56" s="346">
        <v>52</v>
      </c>
      <c r="B56" s="553"/>
      <c r="C56" s="376" t="s">
        <v>170</v>
      </c>
      <c r="D56" s="111">
        <v>28.875084812899999</v>
      </c>
      <c r="E56" s="28">
        <v>8.7118391660000007</v>
      </c>
      <c r="F56" s="28">
        <v>31.933344438199999</v>
      </c>
      <c r="G56" s="28">
        <v>18.399999999999999</v>
      </c>
      <c r="H56" s="48">
        <v>37.9102591491</v>
      </c>
      <c r="I56" s="49">
        <f>(I58/$I$16)*100</f>
        <v>32.155357011001996</v>
      </c>
      <c r="J56" s="67">
        <v>27.224706031</v>
      </c>
    </row>
    <row r="57" spans="1:10" x14ac:dyDescent="0.2">
      <c r="A57" s="346">
        <v>53</v>
      </c>
      <c r="B57" s="553"/>
      <c r="C57" s="363" t="s">
        <v>171</v>
      </c>
      <c r="D57" s="112">
        <v>6091</v>
      </c>
      <c r="E57" s="21">
        <v>196</v>
      </c>
      <c r="F57" s="21">
        <v>6290</v>
      </c>
      <c r="G57" s="21">
        <v>868</v>
      </c>
      <c r="H57" s="50">
        <v>14060</v>
      </c>
      <c r="I57" s="381">
        <f>SUM(D57:H57)</f>
        <v>27505</v>
      </c>
      <c r="J57" s="382">
        <v>1162252</v>
      </c>
    </row>
    <row r="58" spans="1:10" x14ac:dyDescent="0.2">
      <c r="A58" s="346">
        <v>54</v>
      </c>
      <c r="B58" s="553"/>
      <c r="C58" s="376" t="s">
        <v>172</v>
      </c>
      <c r="D58" s="103">
        <v>4202</v>
      </c>
      <c r="E58" s="29">
        <v>139</v>
      </c>
      <c r="F58" s="29">
        <v>3369</v>
      </c>
      <c r="G58" s="29">
        <v>762</v>
      </c>
      <c r="H58" s="104">
        <v>13302</v>
      </c>
      <c r="I58" s="54">
        <f>SUM(D58:H58)</f>
        <v>21774</v>
      </c>
      <c r="J58" s="395">
        <v>1094384</v>
      </c>
    </row>
    <row r="59" spans="1:10" x14ac:dyDescent="0.2">
      <c r="A59" s="346">
        <v>55</v>
      </c>
      <c r="B59" s="553"/>
      <c r="C59" s="378" t="s">
        <v>173</v>
      </c>
      <c r="D59" s="55">
        <v>4.3382623302000001</v>
      </c>
      <c r="E59" s="30">
        <v>2.1494252874000002</v>
      </c>
      <c r="F59" s="30">
        <v>3.8975116566999999</v>
      </c>
      <c r="G59" s="30">
        <v>3.1519607842999999</v>
      </c>
      <c r="H59" s="56">
        <v>3.9980776807999998</v>
      </c>
      <c r="I59" s="58">
        <f>((D59*D57)+(E59*E57)+(F59*F57)+(G59*G57)+(H59*H57))/I57</f>
        <v>4.0105386541734953</v>
      </c>
      <c r="J59" s="66">
        <v>3.8310722850999999</v>
      </c>
    </row>
    <row r="60" spans="1:10" ht="12.75" thickBot="1" x14ac:dyDescent="0.25">
      <c r="A60" s="359">
        <v>56</v>
      </c>
      <c r="B60" s="554"/>
      <c r="C60" s="361" t="s">
        <v>174</v>
      </c>
      <c r="D60" s="59">
        <v>4.0335996792</v>
      </c>
      <c r="E60" s="25">
        <v>2.1623931623999999</v>
      </c>
      <c r="F60" s="25">
        <v>3.2940803906</v>
      </c>
      <c r="G60" s="25">
        <v>2.8442367600999998</v>
      </c>
      <c r="H60" s="60">
        <v>3.7026454589000002</v>
      </c>
      <c r="I60" s="62">
        <f>((D60*D58)+(E60*E58)+(F60*F58)+(G60*G58)+(H60*H58))/I58</f>
        <v>3.6634248940473686</v>
      </c>
      <c r="J60" s="373">
        <v>3.4332178232000001</v>
      </c>
    </row>
    <row r="61" spans="1:10" x14ac:dyDescent="0.2">
      <c r="A61" s="346">
        <v>57</v>
      </c>
      <c r="B61" s="552" t="s">
        <v>22</v>
      </c>
      <c r="C61" s="363" t="s">
        <v>169</v>
      </c>
      <c r="D61" s="113">
        <v>58.922009646799999</v>
      </c>
      <c r="E61" s="27">
        <v>21.709006928400001</v>
      </c>
      <c r="F61" s="27">
        <v>52.432269570800003</v>
      </c>
      <c r="G61" s="27">
        <v>51.15</v>
      </c>
      <c r="H61" s="46">
        <v>21.277581701999999</v>
      </c>
      <c r="I61" s="68">
        <f>(I63/$I$15)*100</f>
        <v>43.687696747114373</v>
      </c>
      <c r="J61" s="69">
        <v>38.507574426600002</v>
      </c>
    </row>
    <row r="62" spans="1:10" x14ac:dyDescent="0.2">
      <c r="A62" s="346">
        <v>58</v>
      </c>
      <c r="B62" s="553"/>
      <c r="C62" s="376" t="s">
        <v>170</v>
      </c>
      <c r="D62" s="111">
        <v>35.458099834400002</v>
      </c>
      <c r="E62" s="28">
        <v>7.8183172003000001</v>
      </c>
      <c r="F62" s="28">
        <v>21.604547560899999</v>
      </c>
      <c r="G62" s="28">
        <v>13.61</v>
      </c>
      <c r="H62" s="48">
        <v>9.5838370446999992</v>
      </c>
      <c r="I62" s="49">
        <f>(I64/$I$16)*100</f>
        <v>16.96965221885845</v>
      </c>
      <c r="J62" s="67">
        <v>17.039677477400001</v>
      </c>
    </row>
    <row r="63" spans="1:10" x14ac:dyDescent="0.2">
      <c r="A63" s="346">
        <v>59</v>
      </c>
      <c r="B63" s="553"/>
      <c r="C63" s="363" t="s">
        <v>171</v>
      </c>
      <c r="D63" s="112">
        <v>8939</v>
      </c>
      <c r="E63" s="21">
        <v>318</v>
      </c>
      <c r="F63" s="21">
        <v>9301</v>
      </c>
      <c r="G63" s="21">
        <v>2015</v>
      </c>
      <c r="H63" s="50">
        <v>6073</v>
      </c>
      <c r="I63" s="381">
        <f>SUM(D63:H63)</f>
        <v>26646</v>
      </c>
      <c r="J63" s="382">
        <v>1492449</v>
      </c>
    </row>
    <row r="64" spans="1:10" x14ac:dyDescent="0.2">
      <c r="A64" s="346">
        <v>60</v>
      </c>
      <c r="B64" s="553"/>
      <c r="C64" s="376" t="s">
        <v>172</v>
      </c>
      <c r="D64" s="103">
        <v>5160</v>
      </c>
      <c r="E64" s="29">
        <v>125</v>
      </c>
      <c r="F64" s="29">
        <v>2279</v>
      </c>
      <c r="G64" s="29">
        <v>564</v>
      </c>
      <c r="H64" s="104">
        <v>3363</v>
      </c>
      <c r="I64" s="54">
        <f>SUM(D64:H64)</f>
        <v>11491</v>
      </c>
      <c r="J64" s="395">
        <v>684965</v>
      </c>
    </row>
    <row r="65" spans="1:10" x14ac:dyDescent="0.2">
      <c r="A65" s="346">
        <v>61</v>
      </c>
      <c r="B65" s="553"/>
      <c r="C65" s="378" t="s">
        <v>173</v>
      </c>
      <c r="D65" s="55">
        <v>3.9997361890000001</v>
      </c>
      <c r="E65" s="30">
        <v>2.2411347518000002</v>
      </c>
      <c r="F65" s="30">
        <v>3.3035421555000002</v>
      </c>
      <c r="G65" s="30">
        <v>2.9270998415</v>
      </c>
      <c r="H65" s="56">
        <v>4.0742630808999998</v>
      </c>
      <c r="I65" s="58">
        <f>((D65*D63)+(E65*E63)+(F65*F63)+(G65*G63)+(H65*H63))/I63</f>
        <v>3.6716082753050028</v>
      </c>
      <c r="J65" s="66">
        <v>3.5223399421999999</v>
      </c>
    </row>
    <row r="66" spans="1:10" ht="12.75" thickBot="1" x14ac:dyDescent="0.25">
      <c r="A66" s="359">
        <v>62</v>
      </c>
      <c r="B66" s="554"/>
      <c r="C66" s="361" t="s">
        <v>174</v>
      </c>
      <c r="D66" s="59">
        <v>3.5038980113</v>
      </c>
      <c r="E66" s="25">
        <v>2.4190476190000001</v>
      </c>
      <c r="F66" s="25">
        <v>3.1678801317</v>
      </c>
      <c r="G66" s="25">
        <v>2.7536842104999999</v>
      </c>
      <c r="H66" s="60">
        <v>3.8060079537</v>
      </c>
      <c r="I66" s="62">
        <f>((D66*D64)+(E66*E64)+(F66*F64)+(G66*G64)+(H66*H64))/I64</f>
        <v>3.4770495304013918</v>
      </c>
      <c r="J66" s="373">
        <v>3.2813515696</v>
      </c>
    </row>
    <row r="67" spans="1:10" x14ac:dyDescent="0.2">
      <c r="A67" s="346">
        <v>63</v>
      </c>
      <c r="B67" s="552" t="s">
        <v>23</v>
      </c>
      <c r="C67" s="363" t="s">
        <v>169</v>
      </c>
      <c r="D67" s="113">
        <v>73.431964428699999</v>
      </c>
      <c r="E67" s="27">
        <v>62.894534257099998</v>
      </c>
      <c r="F67" s="27">
        <v>94.871672976400006</v>
      </c>
      <c r="G67" s="27">
        <v>72.25</v>
      </c>
      <c r="H67" s="46">
        <v>97.394022060200001</v>
      </c>
      <c r="I67" s="68">
        <f>(I69/$I$15)*100</f>
        <v>97.606243441762857</v>
      </c>
      <c r="J67" s="69">
        <v>79.408736022200003</v>
      </c>
    </row>
    <row r="68" spans="1:10" x14ac:dyDescent="0.2">
      <c r="A68" s="346">
        <v>64</v>
      </c>
      <c r="B68" s="553"/>
      <c r="C68" s="376" t="s">
        <v>170</v>
      </c>
      <c r="D68" s="111">
        <v>72.719085501699993</v>
      </c>
      <c r="E68" s="28">
        <v>64.333581533900002</v>
      </c>
      <c r="F68" s="28">
        <v>91.074205388199999</v>
      </c>
      <c r="G68" s="28">
        <v>69.94</v>
      </c>
      <c r="H68" s="48">
        <v>94.283189453899993</v>
      </c>
      <c r="I68" s="49">
        <f>(I70/$I$16)*100</f>
        <v>84.462822122129509</v>
      </c>
      <c r="J68" s="67">
        <v>76.975142121000005</v>
      </c>
    </row>
    <row r="69" spans="1:10" x14ac:dyDescent="0.2">
      <c r="A69" s="346">
        <v>65</v>
      </c>
      <c r="B69" s="553"/>
      <c r="C69" s="363" t="s">
        <v>171</v>
      </c>
      <c r="D69" s="112">
        <v>11140</v>
      </c>
      <c r="E69" s="21">
        <v>921</v>
      </c>
      <c r="F69" s="21">
        <v>16829</v>
      </c>
      <c r="G69" s="21">
        <v>2846</v>
      </c>
      <c r="H69" s="50">
        <v>27796</v>
      </c>
      <c r="I69" s="381">
        <f>SUM(D69:H69)</f>
        <v>59532</v>
      </c>
      <c r="J69" s="382">
        <v>3077667</v>
      </c>
    </row>
    <row r="70" spans="1:10" x14ac:dyDescent="0.2">
      <c r="A70" s="346">
        <v>66</v>
      </c>
      <c r="B70" s="553"/>
      <c r="C70" s="376" t="s">
        <v>172</v>
      </c>
      <c r="D70" s="103">
        <v>10581</v>
      </c>
      <c r="E70" s="29">
        <v>1027</v>
      </c>
      <c r="F70" s="29">
        <v>9608</v>
      </c>
      <c r="G70" s="29">
        <v>2896</v>
      </c>
      <c r="H70" s="104">
        <v>33082</v>
      </c>
      <c r="I70" s="54">
        <f>SUM(D70:H70)</f>
        <v>57194</v>
      </c>
      <c r="J70" s="395">
        <v>3094263</v>
      </c>
    </row>
    <row r="71" spans="1:10" x14ac:dyDescent="0.2">
      <c r="A71" s="346">
        <v>67</v>
      </c>
      <c r="B71" s="553"/>
      <c r="C71" s="378" t="s">
        <v>173</v>
      </c>
      <c r="D71" s="55">
        <v>3.8442309812</v>
      </c>
      <c r="E71" s="30">
        <v>1.6927784578</v>
      </c>
      <c r="F71" s="30">
        <v>3.0546529212000002</v>
      </c>
      <c r="G71" s="30">
        <v>2.5923709798000001</v>
      </c>
      <c r="H71" s="56">
        <v>3.4027789233000001</v>
      </c>
      <c r="I71" s="58">
        <f>((D71*D69)+(E71*E69)+(F71*F69)+(G71*G69)+(H71*H69))/I69</f>
        <v>3.3217776466712725</v>
      </c>
      <c r="J71" s="66">
        <v>3.0745390641000001</v>
      </c>
    </row>
    <row r="72" spans="1:10" ht="12.75" thickBot="1" x14ac:dyDescent="0.25">
      <c r="A72" s="359">
        <v>68</v>
      </c>
      <c r="B72" s="554"/>
      <c r="C72" s="361" t="s">
        <v>174</v>
      </c>
      <c r="D72" s="59">
        <v>3.1419104701</v>
      </c>
      <c r="E72" s="25">
        <v>1.5601851851999999</v>
      </c>
      <c r="F72" s="25">
        <v>2.5536688841999999</v>
      </c>
      <c r="G72" s="25">
        <v>2.2101597705999998</v>
      </c>
      <c r="H72" s="60">
        <v>3.0393464401000001</v>
      </c>
      <c r="I72" s="62">
        <f>((D72*D70)+(E72*E70)+(F72*F70)+(G72*G70)+(H72*H70))/I70</f>
        <v>2.908186123295589</v>
      </c>
      <c r="J72" s="373">
        <v>2.7361448556000001</v>
      </c>
    </row>
    <row r="73" spans="1:10" x14ac:dyDescent="0.2">
      <c r="A73" s="346">
        <v>69</v>
      </c>
      <c r="B73" s="552" t="s">
        <v>24</v>
      </c>
      <c r="C73" s="363" t="s">
        <v>169</v>
      </c>
      <c r="D73" s="113">
        <v>49.163675004200002</v>
      </c>
      <c r="E73" s="27">
        <v>18.013856812899999</v>
      </c>
      <c r="F73" s="27">
        <v>30.329502957500001</v>
      </c>
      <c r="G73" s="27">
        <v>21.3</v>
      </c>
      <c r="H73" s="46">
        <v>54.5411940746</v>
      </c>
      <c r="I73" s="68">
        <f>(I75/$I$15)*100</f>
        <v>48.899855718782788</v>
      </c>
      <c r="J73" s="69">
        <v>33.852013977399999</v>
      </c>
    </row>
    <row r="74" spans="1:10" x14ac:dyDescent="0.2">
      <c r="A74" s="346">
        <v>70</v>
      </c>
      <c r="B74" s="553"/>
      <c r="C74" s="376" t="s">
        <v>170</v>
      </c>
      <c r="D74" s="111">
        <v>28.318626171799998</v>
      </c>
      <c r="E74" s="28">
        <v>10.647803425199999</v>
      </c>
      <c r="F74" s="28">
        <v>8.6933823429999997</v>
      </c>
      <c r="G74" s="28">
        <v>19.2</v>
      </c>
      <c r="H74" s="48">
        <v>21.143507772</v>
      </c>
      <c r="I74" s="49">
        <f>(I76/$I$16)*100</f>
        <v>19.777006571660635</v>
      </c>
      <c r="J74" s="67">
        <v>20.6870122284</v>
      </c>
    </row>
    <row r="75" spans="1:10" x14ac:dyDescent="0.2">
      <c r="A75" s="346">
        <v>71</v>
      </c>
      <c r="B75" s="553"/>
      <c r="C75" s="363" t="s">
        <v>171</v>
      </c>
      <c r="D75" s="112">
        <v>7459</v>
      </c>
      <c r="E75" s="21">
        <v>264</v>
      </c>
      <c r="F75" s="21">
        <v>5380</v>
      </c>
      <c r="G75" s="21">
        <v>1156</v>
      </c>
      <c r="H75" s="50">
        <v>15566</v>
      </c>
      <c r="I75" s="381">
        <f>SUM(D75:H75)</f>
        <v>29825</v>
      </c>
      <c r="J75" s="382">
        <v>1312012</v>
      </c>
    </row>
    <row r="76" spans="1:10" x14ac:dyDescent="0.2">
      <c r="A76" s="346">
        <v>72</v>
      </c>
      <c r="B76" s="553"/>
      <c r="C76" s="376" t="s">
        <v>172</v>
      </c>
      <c r="D76" s="103">
        <v>4121</v>
      </c>
      <c r="E76" s="29">
        <v>170</v>
      </c>
      <c r="F76" s="29">
        <v>917</v>
      </c>
      <c r="G76" s="29">
        <v>765</v>
      </c>
      <c r="H76" s="104">
        <v>7419</v>
      </c>
      <c r="I76" s="54">
        <f>SUM(D76:H76)</f>
        <v>13392</v>
      </c>
      <c r="J76" s="395">
        <v>831581</v>
      </c>
    </row>
    <row r="77" spans="1:10" x14ac:dyDescent="0.2">
      <c r="A77" s="346">
        <v>73</v>
      </c>
      <c r="B77" s="553"/>
      <c r="C77" s="378" t="s">
        <v>173</v>
      </c>
      <c r="D77" s="55">
        <v>4.2456551668999998</v>
      </c>
      <c r="E77" s="30">
        <v>2.4401709401999998</v>
      </c>
      <c r="F77" s="30">
        <v>3.9923923166000002</v>
      </c>
      <c r="G77" s="30">
        <v>3.3991081381999999</v>
      </c>
      <c r="H77" s="56">
        <v>3.9455673460999998</v>
      </c>
      <c r="I77" s="58">
        <f>((D77*D75)+(E77*E75)+(F77*F75)+(G77*G75)+(H77*H75))/I75</f>
        <v>3.9945578541015827</v>
      </c>
      <c r="J77" s="66">
        <v>3.9611024130999999</v>
      </c>
    </row>
    <row r="78" spans="1:10" ht="12.75" thickBot="1" x14ac:dyDescent="0.25">
      <c r="A78" s="359">
        <v>74</v>
      </c>
      <c r="B78" s="554"/>
      <c r="C78" s="361" t="s">
        <v>174</v>
      </c>
      <c r="D78" s="59">
        <v>4.0644327746000002</v>
      </c>
      <c r="E78" s="25">
        <v>2.5034965035000001</v>
      </c>
      <c r="F78" s="25">
        <v>3.6899087269000002</v>
      </c>
      <c r="G78" s="25">
        <v>3.2488549618000002</v>
      </c>
      <c r="H78" s="60">
        <v>4.1590924222999996</v>
      </c>
      <c r="I78" s="62">
        <f>((D78*D76)+(E78*E76)+(F78*F76)+(G78*G76)+(H78*H76))/I76</f>
        <v>4.02482443989767</v>
      </c>
      <c r="J78" s="373">
        <v>3.7666381306000001</v>
      </c>
    </row>
    <row r="79" spans="1:10" x14ac:dyDescent="0.2">
      <c r="A79" s="346">
        <v>75</v>
      </c>
      <c r="B79" s="552" t="s">
        <v>25</v>
      </c>
      <c r="C79" s="363" t="s">
        <v>169</v>
      </c>
      <c r="D79" s="113">
        <v>79.647055111</v>
      </c>
      <c r="E79" s="27">
        <v>2.4634334103</v>
      </c>
      <c r="F79" s="27">
        <v>74.221698382</v>
      </c>
      <c r="G79" s="27">
        <v>41.6</v>
      </c>
      <c r="H79" s="46">
        <v>84.231023918899993</v>
      </c>
      <c r="I79" s="68">
        <f>(I81/$I$15)*100</f>
        <v>84.576665792235048</v>
      </c>
      <c r="J79" s="69">
        <v>58.0328201441</v>
      </c>
    </row>
    <row r="80" spans="1:10" x14ac:dyDescent="0.2">
      <c r="A80" s="346">
        <v>76</v>
      </c>
      <c r="B80" s="553"/>
      <c r="C80" s="376" t="s">
        <v>170</v>
      </c>
      <c r="D80" s="111">
        <v>63.692160301599998</v>
      </c>
      <c r="E80" s="28">
        <v>13.104988831</v>
      </c>
      <c r="F80" s="28">
        <v>61.493189956999998</v>
      </c>
      <c r="G80" s="28">
        <v>55.9</v>
      </c>
      <c r="H80" s="48">
        <v>86.9152524884</v>
      </c>
      <c r="I80" s="49">
        <f>(I82/$I$16)*100</f>
        <v>71.81126781363065</v>
      </c>
      <c r="J80" s="67">
        <v>59.196027077799997</v>
      </c>
    </row>
    <row r="81" spans="1:10" x14ac:dyDescent="0.2">
      <c r="A81" s="346">
        <v>77</v>
      </c>
      <c r="B81" s="553"/>
      <c r="C81" s="363" t="s">
        <v>171</v>
      </c>
      <c r="D81" s="112">
        <v>12083</v>
      </c>
      <c r="E81" s="21">
        <v>36</v>
      </c>
      <c r="F81" s="21">
        <v>13166</v>
      </c>
      <c r="G81" s="21">
        <v>2260</v>
      </c>
      <c r="H81" s="50">
        <v>24040</v>
      </c>
      <c r="I81" s="381">
        <f>SUM(D81:H81)</f>
        <v>51585</v>
      </c>
      <c r="J81" s="382">
        <v>2249194</v>
      </c>
    </row>
    <row r="82" spans="1:10" x14ac:dyDescent="0.2">
      <c r="A82" s="346">
        <v>78</v>
      </c>
      <c r="B82" s="553"/>
      <c r="C82" s="376" t="s">
        <v>172</v>
      </c>
      <c r="D82" s="103">
        <v>9268</v>
      </c>
      <c r="E82" s="29">
        <v>209</v>
      </c>
      <c r="F82" s="29">
        <v>6488</v>
      </c>
      <c r="G82" s="29">
        <v>2165</v>
      </c>
      <c r="H82" s="104">
        <v>30497</v>
      </c>
      <c r="I82" s="54">
        <f>SUM(D82:H82)</f>
        <v>48627</v>
      </c>
      <c r="J82" s="395">
        <v>2379574</v>
      </c>
    </row>
    <row r="83" spans="1:10" x14ac:dyDescent="0.2">
      <c r="A83" s="346">
        <v>79</v>
      </c>
      <c r="B83" s="553"/>
      <c r="C83" s="378" t="s">
        <v>173</v>
      </c>
      <c r="D83" s="55">
        <v>3.7950557873999999</v>
      </c>
      <c r="E83" s="30">
        <v>2.90625</v>
      </c>
      <c r="F83" s="30">
        <v>3.3839632002000002</v>
      </c>
      <c r="G83" s="30">
        <v>3.1572660915999999</v>
      </c>
      <c r="H83" s="56">
        <v>3.6350597927999999</v>
      </c>
      <c r="I83" s="58">
        <f>((D83*D81)+(E83*E81)+(F83*F81)+(G83*G81)+(H83*H81))/I81</f>
        <v>3.5870078968482191</v>
      </c>
      <c r="J83" s="66">
        <v>3.5537161315999999</v>
      </c>
    </row>
    <row r="84" spans="1:10" ht="12.75" thickBot="1" x14ac:dyDescent="0.25">
      <c r="A84" s="359">
        <v>80</v>
      </c>
      <c r="B84" s="554"/>
      <c r="C84" s="361" t="s">
        <v>174</v>
      </c>
      <c r="D84" s="59">
        <v>3.3766283865000002</v>
      </c>
      <c r="E84" s="25">
        <v>2.2386363636</v>
      </c>
      <c r="F84" s="25">
        <v>2.8843313715000001</v>
      </c>
      <c r="G84" s="25">
        <v>2.7489638840000001</v>
      </c>
      <c r="H84" s="60">
        <v>3.1616538826</v>
      </c>
      <c r="I84" s="62">
        <f>((D84*D82)+(E84*E82)+(F84*F82)+(G84*G82)+(H84*H82))/I82</f>
        <v>3.1432840621646125</v>
      </c>
      <c r="J84" s="373">
        <v>3.0846213297</v>
      </c>
    </row>
    <row r="85" spans="1:10" x14ac:dyDescent="0.2">
      <c r="A85" s="346">
        <v>81</v>
      </c>
      <c r="B85" s="552" t="s">
        <v>26</v>
      </c>
      <c r="C85" s="363" t="s">
        <v>169</v>
      </c>
      <c r="D85" s="113">
        <v>33.130573835600003</v>
      </c>
      <c r="E85" s="27">
        <v>1.8475750577000001</v>
      </c>
      <c r="F85" s="27">
        <v>11.441854858599999</v>
      </c>
      <c r="G85" s="27">
        <v>16.7</v>
      </c>
      <c r="H85" s="46">
        <v>28.833896256900001</v>
      </c>
      <c r="I85" s="68">
        <f>(I87/$I$15)*100</f>
        <v>26.59201206715635</v>
      </c>
      <c r="J85" s="69">
        <v>26.389834578799999</v>
      </c>
    </row>
    <row r="86" spans="1:10" x14ac:dyDescent="0.2">
      <c r="A86" s="346">
        <v>82</v>
      </c>
      <c r="B86" s="553"/>
      <c r="C86" s="376" t="s">
        <v>170</v>
      </c>
      <c r="D86" s="111">
        <v>35.826253287</v>
      </c>
      <c r="E86" s="28">
        <v>7.8927773640999996</v>
      </c>
      <c r="F86" s="28">
        <v>28.698812727699998</v>
      </c>
      <c r="G86" s="28">
        <v>17</v>
      </c>
      <c r="H86" s="48">
        <v>47.021193894100001</v>
      </c>
      <c r="I86" s="49">
        <f>(I88/$I$16)*100</f>
        <v>37.6903197223658</v>
      </c>
      <c r="J86" s="67">
        <v>32.231681481599999</v>
      </c>
    </row>
    <row r="87" spans="1:10" x14ac:dyDescent="0.2">
      <c r="A87" s="346">
        <v>83</v>
      </c>
      <c r="B87" s="553"/>
      <c r="C87" s="363" t="s">
        <v>171</v>
      </c>
      <c r="D87" s="112">
        <v>5026</v>
      </c>
      <c r="E87" s="21">
        <v>27</v>
      </c>
      <c r="F87" s="21">
        <v>2030</v>
      </c>
      <c r="G87" s="21">
        <v>907</v>
      </c>
      <c r="H87" s="50">
        <v>8229</v>
      </c>
      <c r="I87" s="381">
        <f>SUM(D87:H87)</f>
        <v>16219</v>
      </c>
      <c r="J87" s="382">
        <v>1022798</v>
      </c>
    </row>
    <row r="88" spans="1:10" x14ac:dyDescent="0.2">
      <c r="A88" s="346">
        <v>84</v>
      </c>
      <c r="B88" s="553"/>
      <c r="C88" s="376" t="s">
        <v>172</v>
      </c>
      <c r="D88" s="103">
        <v>5213</v>
      </c>
      <c r="E88" s="29">
        <v>126</v>
      </c>
      <c r="F88" s="29">
        <v>3028</v>
      </c>
      <c r="G88" s="29">
        <v>656</v>
      </c>
      <c r="H88" s="104">
        <v>16499</v>
      </c>
      <c r="I88" s="54">
        <f>SUM(D88:H88)</f>
        <v>25522</v>
      </c>
      <c r="J88" s="395">
        <v>1295656</v>
      </c>
    </row>
    <row r="89" spans="1:10" x14ac:dyDescent="0.2">
      <c r="A89" s="346">
        <v>85</v>
      </c>
      <c r="B89" s="553"/>
      <c r="C89" s="378" t="s">
        <v>173</v>
      </c>
      <c r="D89" s="55">
        <v>4.2726736410999999</v>
      </c>
      <c r="E89" s="30">
        <v>3.0833333333000001</v>
      </c>
      <c r="F89" s="30">
        <v>4.2891480178999997</v>
      </c>
      <c r="G89" s="30">
        <v>3.4754098360999999</v>
      </c>
      <c r="H89" s="56">
        <v>4.3564575766000004</v>
      </c>
      <c r="I89" s="58">
        <f>((D89*D87)+(E89*E87)+(F89*F87)+(G89*G87)+(H89*H87))/I87</f>
        <v>4.2706803326770331</v>
      </c>
      <c r="J89" s="66">
        <v>4.0713823128</v>
      </c>
    </row>
    <row r="90" spans="1:10" ht="12.75" thickBot="1" x14ac:dyDescent="0.25">
      <c r="A90" s="359">
        <v>86</v>
      </c>
      <c r="B90" s="554"/>
      <c r="C90" s="361" t="s">
        <v>174</v>
      </c>
      <c r="D90" s="59">
        <v>3.8040228927999999</v>
      </c>
      <c r="E90" s="25">
        <v>2.2264150943000001</v>
      </c>
      <c r="F90" s="25">
        <v>3.2914256530000001</v>
      </c>
      <c r="G90" s="25">
        <v>3.1580381471000001</v>
      </c>
      <c r="H90" s="60">
        <v>3.6733928444999999</v>
      </c>
      <c r="I90" s="62">
        <f>((D90*D88)+(E90*E88)+(F90*F88)+(G90*G88)+(H90*H88))/I88</f>
        <v>3.6343671375768087</v>
      </c>
      <c r="J90" s="373">
        <v>3.4213113455999999</v>
      </c>
    </row>
    <row r="91" spans="1:10" x14ac:dyDescent="0.2">
      <c r="A91" s="346">
        <v>87</v>
      </c>
      <c r="B91" s="552" t="s">
        <v>27</v>
      </c>
      <c r="C91" s="363" t="s">
        <v>169</v>
      </c>
      <c r="D91" s="113">
        <v>93.687878740000002</v>
      </c>
      <c r="E91" s="27">
        <v>72.902232486499997</v>
      </c>
      <c r="F91" s="27">
        <v>98.630568317400005</v>
      </c>
      <c r="G91" s="27">
        <v>88.489597406100003</v>
      </c>
      <c r="H91" s="46">
        <v>99.0471360903</v>
      </c>
      <c r="I91" s="68">
        <f>(I93/$I$15)*100</f>
        <v>105.80076075550893</v>
      </c>
      <c r="J91" s="69">
        <v>89.166946833400004</v>
      </c>
    </row>
    <row r="92" spans="1:10" x14ac:dyDescent="0.2">
      <c r="A92" s="346">
        <v>88</v>
      </c>
      <c r="B92" s="553"/>
      <c r="C92" s="376" t="s">
        <v>170</v>
      </c>
      <c r="D92" s="111">
        <v>89.6115041061</v>
      </c>
      <c r="E92" s="28">
        <v>73.417721518999997</v>
      </c>
      <c r="F92" s="28">
        <v>97.208778963499995</v>
      </c>
      <c r="G92" s="28">
        <v>87.335243552999998</v>
      </c>
      <c r="H92" s="48">
        <v>98.506814240200001</v>
      </c>
      <c r="I92" s="49">
        <f>(I94/$I$16)*100</f>
        <v>92.517167540426797</v>
      </c>
      <c r="J92" s="67">
        <v>88.182332905099997</v>
      </c>
    </row>
    <row r="93" spans="1:10" x14ac:dyDescent="0.2">
      <c r="A93" s="346">
        <v>89</v>
      </c>
      <c r="B93" s="553"/>
      <c r="C93" s="363" t="s">
        <v>171</v>
      </c>
      <c r="D93" s="112">
        <v>14213</v>
      </c>
      <c r="E93" s="21">
        <v>1067</v>
      </c>
      <c r="F93" s="21">
        <v>17496</v>
      </c>
      <c r="G93" s="21">
        <v>3486</v>
      </c>
      <c r="H93" s="50">
        <v>28268</v>
      </c>
      <c r="I93" s="381">
        <f>SUM(D93:H93)</f>
        <v>64530</v>
      </c>
      <c r="J93" s="382">
        <v>3455868</v>
      </c>
    </row>
    <row r="94" spans="1:10" x14ac:dyDescent="0.2">
      <c r="A94" s="346">
        <v>90</v>
      </c>
      <c r="B94" s="553"/>
      <c r="C94" s="376" t="s">
        <v>172</v>
      </c>
      <c r="D94" s="103">
        <v>13039</v>
      </c>
      <c r="E94" s="29">
        <v>1172</v>
      </c>
      <c r="F94" s="29">
        <v>10256</v>
      </c>
      <c r="G94" s="29">
        <v>3617</v>
      </c>
      <c r="H94" s="104">
        <v>34564</v>
      </c>
      <c r="I94" s="54">
        <f>SUM(D94:H94)</f>
        <v>62648</v>
      </c>
      <c r="J94" s="395">
        <v>3544772</v>
      </c>
    </row>
    <row r="95" spans="1:10" x14ac:dyDescent="0.2">
      <c r="A95" s="346">
        <v>91</v>
      </c>
      <c r="B95" s="553"/>
      <c r="C95" s="378" t="s">
        <v>173</v>
      </c>
      <c r="D95" s="55">
        <v>3.5697754696000001</v>
      </c>
      <c r="E95" s="30">
        <v>1.6504751848000001</v>
      </c>
      <c r="F95" s="30">
        <v>3.0290082674000001</v>
      </c>
      <c r="G95" s="30">
        <v>2.4708396947</v>
      </c>
      <c r="H95" s="56">
        <v>3.3877054636000001</v>
      </c>
      <c r="I95" s="58">
        <f>((D95*D93)+(E95*E93)+(F95*F93)+(G95*G93)+(H95*H93))/I93</f>
        <v>3.2522983052658576</v>
      </c>
      <c r="J95" s="66">
        <v>2.9851750825000001</v>
      </c>
    </row>
    <row r="96" spans="1:10" ht="12.75" thickBot="1" x14ac:dyDescent="0.25">
      <c r="A96" s="359">
        <v>92</v>
      </c>
      <c r="B96" s="554"/>
      <c r="C96" s="361" t="s">
        <v>174</v>
      </c>
      <c r="D96" s="59">
        <v>2.9559743756999999</v>
      </c>
      <c r="E96" s="25">
        <v>1.5324543611000001</v>
      </c>
      <c r="F96" s="25">
        <v>2.5048918936</v>
      </c>
      <c r="G96" s="25">
        <v>2.1771653543</v>
      </c>
      <c r="H96" s="60">
        <v>3.0135706052</v>
      </c>
      <c r="I96" s="62">
        <f>((D96*D94)+(E96*E94)+(F96*F94)+(G96*G94)+(H96*H94))/I94</f>
        <v>2.8423097168522378</v>
      </c>
      <c r="J96" s="373">
        <v>2.6462698221999998</v>
      </c>
    </row>
    <row r="97" spans="1:10" x14ac:dyDescent="0.2">
      <c r="A97" s="346">
        <v>93</v>
      </c>
      <c r="B97" s="552" t="s">
        <v>28</v>
      </c>
      <c r="C97" s="363" t="s">
        <v>169</v>
      </c>
      <c r="D97" s="113">
        <v>73.408744967399997</v>
      </c>
      <c r="E97" s="27">
        <v>9.1608929945999993</v>
      </c>
      <c r="F97" s="27">
        <v>64.190453026200004</v>
      </c>
      <c r="G97" s="27">
        <v>39.232639827100002</v>
      </c>
      <c r="H97" s="46">
        <v>78.588738770899994</v>
      </c>
      <c r="I97" s="68">
        <f>(I99/$I$15)*100</f>
        <v>76.45592864637986</v>
      </c>
      <c r="J97" s="69">
        <v>54.494777866900002</v>
      </c>
    </row>
    <row r="98" spans="1:10" x14ac:dyDescent="0.2">
      <c r="A98" s="346">
        <v>94</v>
      </c>
      <c r="B98" s="553"/>
      <c r="C98" s="376" t="s">
        <v>170</v>
      </c>
      <c r="D98" s="111">
        <v>53.1384237384</v>
      </c>
      <c r="E98" s="28">
        <v>8.7862993299000003</v>
      </c>
      <c r="F98" s="28">
        <v>45.273414634700003</v>
      </c>
      <c r="G98" s="28">
        <v>30.8595988539</v>
      </c>
      <c r="H98" s="48">
        <v>65.246864092500005</v>
      </c>
      <c r="I98" s="49">
        <f>(I100/$I$16)*100</f>
        <v>54.374953850697786</v>
      </c>
      <c r="J98" s="67">
        <v>45.507202824399997</v>
      </c>
    </row>
    <row r="99" spans="1:10" x14ac:dyDescent="0.2">
      <c r="A99" s="346">
        <v>95</v>
      </c>
      <c r="B99" s="553"/>
      <c r="C99" s="363" t="s">
        <v>171</v>
      </c>
      <c r="D99" s="112">
        <v>11137</v>
      </c>
      <c r="E99" s="21">
        <v>134</v>
      </c>
      <c r="F99" s="21">
        <v>11387</v>
      </c>
      <c r="G99" s="21">
        <v>1545</v>
      </c>
      <c r="H99" s="50">
        <v>22429</v>
      </c>
      <c r="I99" s="381">
        <f>SUM(D99:H99)</f>
        <v>46632</v>
      </c>
      <c r="J99" s="382">
        <v>2112069</v>
      </c>
    </row>
    <row r="100" spans="1:10" x14ac:dyDescent="0.2">
      <c r="A100" s="346">
        <v>96</v>
      </c>
      <c r="B100" s="553"/>
      <c r="C100" s="376" t="s">
        <v>172</v>
      </c>
      <c r="D100" s="103">
        <v>7732</v>
      </c>
      <c r="E100" s="29">
        <v>140</v>
      </c>
      <c r="F100" s="29">
        <v>4776</v>
      </c>
      <c r="G100" s="29">
        <v>1278</v>
      </c>
      <c r="H100" s="104">
        <v>22894</v>
      </c>
      <c r="I100" s="54">
        <f>SUM(D100:H100)</f>
        <v>36820</v>
      </c>
      <c r="J100" s="395">
        <v>1829308</v>
      </c>
    </row>
    <row r="101" spans="1:10" x14ac:dyDescent="0.2">
      <c r="A101" s="346">
        <v>97</v>
      </c>
      <c r="B101" s="553"/>
      <c r="C101" s="378" t="s">
        <v>173</v>
      </c>
      <c r="D101" s="55">
        <v>4.0634156262000003</v>
      </c>
      <c r="E101" s="30">
        <v>3.1932773109000001</v>
      </c>
      <c r="F101" s="30">
        <v>3.6735749375000002</v>
      </c>
      <c r="G101" s="30">
        <v>3.5055096418999998</v>
      </c>
      <c r="H101" s="56">
        <v>3.8081654239999998</v>
      </c>
      <c r="I101" s="58">
        <f>((D101*D99)+(E101*E99)+(F101*F99)+(G101*G99)+(H101*H99))/I99</f>
        <v>3.824466278383813</v>
      </c>
      <c r="J101" s="66">
        <v>3.8280565066999999</v>
      </c>
    </row>
    <row r="102" spans="1:10" ht="12.75" thickBot="1" x14ac:dyDescent="0.25">
      <c r="A102" s="359">
        <v>98</v>
      </c>
      <c r="B102" s="554"/>
      <c r="C102" s="361" t="s">
        <v>174</v>
      </c>
      <c r="D102" s="59">
        <v>3.8469998115999999</v>
      </c>
      <c r="E102" s="25">
        <v>3.0932203390000002</v>
      </c>
      <c r="F102" s="25">
        <v>3.4237120890999999</v>
      </c>
      <c r="G102" s="25">
        <v>3.3574744661000002</v>
      </c>
      <c r="H102" s="60">
        <v>3.597214122</v>
      </c>
      <c r="I102" s="62">
        <f>((D102*D100)+(E102*E100)+(F102*F100)+(G102*G100)+(H102*H100))/I100</f>
        <v>3.6169248996479251</v>
      </c>
      <c r="J102" s="373">
        <v>3.5669822070000001</v>
      </c>
    </row>
    <row r="103" spans="1:10" x14ac:dyDescent="0.2">
      <c r="A103" s="346">
        <v>99</v>
      </c>
      <c r="B103" s="552" t="s">
        <v>29</v>
      </c>
      <c r="C103" s="363" t="s">
        <v>169</v>
      </c>
      <c r="D103" s="113">
        <v>77.742165250400006</v>
      </c>
      <c r="E103" s="27">
        <v>56.188606620500003</v>
      </c>
      <c r="F103" s="27">
        <v>69.978228456899998</v>
      </c>
      <c r="G103" s="27">
        <v>73.5152661443</v>
      </c>
      <c r="H103" s="46">
        <v>74.919134044200007</v>
      </c>
      <c r="I103" s="68">
        <f>(I105/$I$15)*100</f>
        <v>80.843389296956985</v>
      </c>
      <c r="J103" s="69">
        <v>68.281519009500002</v>
      </c>
    </row>
    <row r="104" spans="1:10" x14ac:dyDescent="0.2">
      <c r="A104" s="346">
        <v>100</v>
      </c>
      <c r="B104" s="553"/>
      <c r="C104" s="376" t="s">
        <v>170</v>
      </c>
      <c r="D104" s="111">
        <v>77.353776941500001</v>
      </c>
      <c r="E104" s="28">
        <v>45.8332092331</v>
      </c>
      <c r="F104" s="28">
        <v>76.008459874799996</v>
      </c>
      <c r="G104" s="28">
        <v>65.182521489999999</v>
      </c>
      <c r="H104" s="48">
        <v>69.874176842200001</v>
      </c>
      <c r="I104" s="49">
        <f>(I106/$I$16)*100</f>
        <v>69.737871963375923</v>
      </c>
      <c r="J104" s="67">
        <v>70.748532518299996</v>
      </c>
    </row>
    <row r="105" spans="1:10" x14ac:dyDescent="0.2">
      <c r="A105" s="346">
        <v>101</v>
      </c>
      <c r="B105" s="553"/>
      <c r="C105" s="363" t="s">
        <v>171</v>
      </c>
      <c r="D105" s="112">
        <v>11794</v>
      </c>
      <c r="E105" s="21">
        <v>823</v>
      </c>
      <c r="F105" s="21">
        <v>12413</v>
      </c>
      <c r="G105" s="21">
        <v>2896</v>
      </c>
      <c r="H105" s="50">
        <v>21382</v>
      </c>
      <c r="I105" s="381">
        <f>SUM(D105:H105)</f>
        <v>49308</v>
      </c>
      <c r="J105" s="382">
        <v>2646406</v>
      </c>
    </row>
    <row r="106" spans="1:10" x14ac:dyDescent="0.2">
      <c r="A106" s="346">
        <v>102</v>
      </c>
      <c r="B106" s="553"/>
      <c r="C106" s="376" t="s">
        <v>172</v>
      </c>
      <c r="D106" s="103">
        <v>11256</v>
      </c>
      <c r="E106" s="29">
        <v>732</v>
      </c>
      <c r="F106" s="29">
        <v>8019</v>
      </c>
      <c r="G106" s="29">
        <v>2699</v>
      </c>
      <c r="H106" s="104">
        <v>24517</v>
      </c>
      <c r="I106" s="54">
        <f>SUM(D106:H106)</f>
        <v>47223</v>
      </c>
      <c r="J106" s="395">
        <v>2843964</v>
      </c>
    </row>
    <row r="107" spans="1:10" x14ac:dyDescent="0.2">
      <c r="A107" s="346">
        <v>103</v>
      </c>
      <c r="B107" s="553"/>
      <c r="C107" s="378" t="s">
        <v>173</v>
      </c>
      <c r="D107" s="55">
        <v>3.6809923616</v>
      </c>
      <c r="E107" s="30">
        <v>1.4658855225</v>
      </c>
      <c r="F107" s="30">
        <v>3.1863976084000001</v>
      </c>
      <c r="G107" s="30">
        <v>2.4567127935999999</v>
      </c>
      <c r="H107" s="56">
        <v>3.5666157295000001</v>
      </c>
      <c r="I107" s="58">
        <f>((D107*D105)+(E107*E105)+(F107*F105)+(G107*G105)+(H107*H105))/I105</f>
        <v>3.3980047657425105</v>
      </c>
      <c r="J107" s="66">
        <v>3.1681036387999999</v>
      </c>
    </row>
    <row r="108" spans="1:10" ht="12.75" thickBot="1" x14ac:dyDescent="0.25">
      <c r="A108" s="359">
        <v>104</v>
      </c>
      <c r="B108" s="554"/>
      <c r="C108" s="361" t="s">
        <v>174</v>
      </c>
      <c r="D108" s="59">
        <v>2.9963200502</v>
      </c>
      <c r="E108" s="25">
        <v>1.4208205190000001</v>
      </c>
      <c r="F108" s="25">
        <v>2.5630268464000001</v>
      </c>
      <c r="G108" s="25">
        <v>2.2319587322999999</v>
      </c>
      <c r="H108" s="60">
        <v>3.1160966349999999</v>
      </c>
      <c r="I108" s="62">
        <f>((D108*D106)+(E108*E106)+(F108*F106)+(G108*G106)+(H108*H106))/I106</f>
        <v>2.916818694386496</v>
      </c>
      <c r="J108" s="373">
        <v>2.6718374714999999</v>
      </c>
    </row>
    <row r="109" spans="1:10" x14ac:dyDescent="0.2">
      <c r="A109" s="346">
        <v>105</v>
      </c>
      <c r="B109" s="552" t="s">
        <v>30</v>
      </c>
      <c r="C109" s="363" t="s">
        <v>169</v>
      </c>
      <c r="D109" s="113">
        <v>46.183337428900003</v>
      </c>
      <c r="E109" s="27">
        <v>28.3079291763</v>
      </c>
      <c r="F109" s="27">
        <v>20.502450638199999</v>
      </c>
      <c r="G109" s="27">
        <v>46.507430424200003</v>
      </c>
      <c r="H109" s="46">
        <v>39.5014943539</v>
      </c>
      <c r="I109" s="68">
        <f>(I111/$I$15)*100</f>
        <v>39.616671038824762</v>
      </c>
      <c r="J109" s="69">
        <v>36.201944857900003</v>
      </c>
    </row>
    <row r="110" spans="1:10" x14ac:dyDescent="0.2">
      <c r="A110" s="346">
        <v>106</v>
      </c>
      <c r="B110" s="553"/>
      <c r="C110" s="376" t="s">
        <v>170</v>
      </c>
      <c r="D110" s="111">
        <v>48.376641621600001</v>
      </c>
      <c r="E110" s="28">
        <v>15.904690990300001</v>
      </c>
      <c r="F110" s="28">
        <v>30.9847575322</v>
      </c>
      <c r="G110" s="28">
        <v>32.611461318099998</v>
      </c>
      <c r="H110" s="48">
        <v>25.086131737199999</v>
      </c>
      <c r="I110" s="49">
        <f>(I112/$I$16)*100</f>
        <v>30.589972679613087</v>
      </c>
      <c r="J110" s="67">
        <v>37.284007311700002</v>
      </c>
    </row>
    <row r="111" spans="1:10" x14ac:dyDescent="0.2">
      <c r="A111" s="346">
        <v>107</v>
      </c>
      <c r="B111" s="553"/>
      <c r="C111" s="363" t="s">
        <v>171</v>
      </c>
      <c r="D111" s="112">
        <v>7006</v>
      </c>
      <c r="E111" s="21">
        <v>414</v>
      </c>
      <c r="F111" s="21">
        <v>3637</v>
      </c>
      <c r="G111" s="21">
        <v>1832</v>
      </c>
      <c r="H111" s="50">
        <v>11274</v>
      </c>
      <c r="I111" s="381">
        <f>SUM(D111:H111)</f>
        <v>24163</v>
      </c>
      <c r="J111" s="382">
        <v>1403089</v>
      </c>
    </row>
    <row r="112" spans="1:10" x14ac:dyDescent="0.2">
      <c r="A112" s="346">
        <v>108</v>
      </c>
      <c r="B112" s="553"/>
      <c r="C112" s="376" t="s">
        <v>172</v>
      </c>
      <c r="D112" s="103">
        <v>7039</v>
      </c>
      <c r="E112" s="29">
        <v>254</v>
      </c>
      <c r="F112" s="29">
        <v>3269</v>
      </c>
      <c r="G112" s="29">
        <v>1350</v>
      </c>
      <c r="H112" s="104">
        <v>8802</v>
      </c>
      <c r="I112" s="54">
        <f>SUM(D112:H112)</f>
        <v>20714</v>
      </c>
      <c r="J112" s="395">
        <v>1498750</v>
      </c>
    </row>
    <row r="113" spans="1:10" x14ac:dyDescent="0.2">
      <c r="A113" s="346">
        <v>109</v>
      </c>
      <c r="B113" s="553"/>
      <c r="C113" s="378" t="s">
        <v>173</v>
      </c>
      <c r="D113" s="55">
        <v>3.948732948</v>
      </c>
      <c r="E113" s="30">
        <v>1.5806475302</v>
      </c>
      <c r="F113" s="30">
        <v>3.5105996536999999</v>
      </c>
      <c r="G113" s="30">
        <v>2.6091468362999999</v>
      </c>
      <c r="H113" s="56">
        <v>3.7287332111999998</v>
      </c>
      <c r="I113" s="58">
        <f>((D113*D111)+(E113*E111)+(F113*F111)+(G113*G111)+(H113*H111))/I111</f>
        <v>3.6379984802743075</v>
      </c>
      <c r="J113" s="66">
        <v>3.5296147308000001</v>
      </c>
    </row>
    <row r="114" spans="1:10" ht="12.75" thickBot="1" x14ac:dyDescent="0.25">
      <c r="A114" s="359">
        <v>110</v>
      </c>
      <c r="B114" s="554"/>
      <c r="C114" s="361" t="s">
        <v>174</v>
      </c>
      <c r="D114" s="59">
        <v>3.4228992234</v>
      </c>
      <c r="E114" s="25">
        <v>1.5793660222999999</v>
      </c>
      <c r="F114" s="25">
        <v>2.7766103999</v>
      </c>
      <c r="G114" s="25">
        <v>2.4887611004000001</v>
      </c>
      <c r="H114" s="60">
        <v>3.3007748398999999</v>
      </c>
      <c r="I114" s="62">
        <f>((D114*D112)+(E114*E112)+(F114*F112)+(G114*G112)+(H114*H112))/I112</f>
        <v>3.1855234926518152</v>
      </c>
      <c r="J114" s="373">
        <v>3.0034339865000002</v>
      </c>
    </row>
    <row r="115" spans="1:10" x14ac:dyDescent="0.2">
      <c r="A115" s="346">
        <v>111</v>
      </c>
      <c r="B115" s="552" t="s">
        <v>31</v>
      </c>
      <c r="C115" s="370" t="s">
        <v>32</v>
      </c>
      <c r="D115" s="228">
        <v>4.2990285999999998</v>
      </c>
      <c r="E115" s="32">
        <v>8.5799491999999997</v>
      </c>
      <c r="F115" s="32">
        <v>5.8885320999999999</v>
      </c>
      <c r="G115" s="32">
        <v>7.1794269999999996</v>
      </c>
      <c r="H115" s="115">
        <v>3.9119722000000001</v>
      </c>
      <c r="I115" s="396">
        <f>((D115*D15)+(E115*E15)+(F115*F15)+(G115*G15)+(H115*H15))/I15</f>
        <v>4.7174328000475469</v>
      </c>
      <c r="J115" s="397">
        <v>6.2</v>
      </c>
    </row>
    <row r="116" spans="1:10" x14ac:dyDescent="0.2">
      <c r="A116" s="346">
        <v>112</v>
      </c>
      <c r="B116" s="553"/>
      <c r="C116" s="363" t="s">
        <v>33</v>
      </c>
      <c r="D116" s="113">
        <v>10.897876999999999</v>
      </c>
      <c r="E116" s="27">
        <v>14.037960999999999</v>
      </c>
      <c r="F116" s="27">
        <v>10.507035999999999</v>
      </c>
      <c r="G116" s="27">
        <v>13.880744</v>
      </c>
      <c r="H116" s="46">
        <v>9.9408104999999995</v>
      </c>
      <c r="I116" s="68">
        <f>((D116*D15)+(E116*E15)+(F116*F15)+(G116*G15)+(H116*H15))/I15</f>
        <v>10.644873113523085</v>
      </c>
      <c r="J116" s="69">
        <v>12.3</v>
      </c>
    </row>
    <row r="117" spans="1:10" x14ac:dyDescent="0.2">
      <c r="A117" s="346">
        <v>113</v>
      </c>
      <c r="B117" s="553"/>
      <c r="C117" s="378" t="s">
        <v>34</v>
      </c>
      <c r="D117" s="55">
        <v>5404.0947999999999</v>
      </c>
      <c r="E117" s="30">
        <v>9438.2546000000002</v>
      </c>
      <c r="F117" s="30">
        <v>7281.0360000000001</v>
      </c>
      <c r="G117" s="30">
        <v>8197.8655999999992</v>
      </c>
      <c r="H117" s="56">
        <v>3680.8177999999998</v>
      </c>
      <c r="I117" s="455">
        <f>((D117*D15)+(E117*E15)+(F117*F15)+(G117*G15)+(H117*H15))/I15</f>
        <v>5241.3680203862796</v>
      </c>
      <c r="J117" s="66">
        <v>10060</v>
      </c>
    </row>
    <row r="118" spans="1:10" x14ac:dyDescent="0.2">
      <c r="A118" s="346">
        <v>114</v>
      </c>
      <c r="B118" s="553"/>
      <c r="C118" s="376" t="s">
        <v>35</v>
      </c>
      <c r="D118" s="111">
        <v>5860.9933633976871</v>
      </c>
      <c r="E118" s="28">
        <v>10236.228197302849</v>
      </c>
      <c r="F118" s="28">
        <v>7896.6238110145005</v>
      </c>
      <c r="G118" s="28">
        <v>8890.9683589610977</v>
      </c>
      <c r="H118" s="48">
        <v>3992.018921961931</v>
      </c>
      <c r="I118" s="67">
        <f>((D118*D16)+(E118*E16)+(F118*F16)+(G118*G16)+(H118*H16))/I16</f>
        <v>5548.4306471448317</v>
      </c>
      <c r="J118" s="67">
        <v>10910.540140002862</v>
      </c>
    </row>
    <row r="119" spans="1:10" x14ac:dyDescent="0.2">
      <c r="A119" s="346">
        <v>115</v>
      </c>
      <c r="B119" s="553"/>
      <c r="C119" s="363" t="s">
        <v>36</v>
      </c>
      <c r="D119" s="113">
        <v>17.016057</v>
      </c>
      <c r="E119" s="27">
        <v>9.2348327000000001</v>
      </c>
      <c r="F119" s="27">
        <v>15.136713</v>
      </c>
      <c r="G119" s="27">
        <v>14.449528000000001</v>
      </c>
      <c r="H119" s="46">
        <v>15.364934</v>
      </c>
      <c r="I119" s="68">
        <f>((D119*D15)+(E119*E15)+(F119*F15)+(G119*G15)+(H119*H15))/I15</f>
        <v>15.524070617374409</v>
      </c>
      <c r="J119" s="69">
        <v>8.39</v>
      </c>
    </row>
    <row r="120" spans="1:10" x14ac:dyDescent="0.2">
      <c r="A120" s="346">
        <v>116</v>
      </c>
      <c r="B120" s="553"/>
      <c r="C120" s="348" t="s">
        <v>37</v>
      </c>
      <c r="D120" s="229">
        <v>0.45576960999999999</v>
      </c>
      <c r="E120" s="33">
        <v>0.73077490000000001</v>
      </c>
      <c r="F120" s="33">
        <v>0.52376065999999999</v>
      </c>
      <c r="G120" s="33">
        <v>0.66472271000000005</v>
      </c>
      <c r="H120" s="116">
        <v>0.41523889000000003</v>
      </c>
      <c r="I120" s="70">
        <f>((D120*D15)+(E120*E15)+(F120*F15)+(G120*G15)+(H120*H15))/I15</f>
        <v>0.47026649637493445</v>
      </c>
      <c r="J120" s="71">
        <v>0.54700000000000004</v>
      </c>
    </row>
    <row r="121" spans="1:10" x14ac:dyDescent="0.2">
      <c r="A121" s="346">
        <v>117</v>
      </c>
      <c r="B121" s="553"/>
      <c r="C121" s="348" t="s">
        <v>38</v>
      </c>
      <c r="D121" s="229">
        <v>0.57142194000000002</v>
      </c>
      <c r="E121" s="33">
        <v>0.65128498000000001</v>
      </c>
      <c r="F121" s="33">
        <v>0.61411897000000004</v>
      </c>
      <c r="G121" s="33">
        <v>0.63110529000000004</v>
      </c>
      <c r="H121" s="116">
        <v>0.51642124</v>
      </c>
      <c r="I121" s="70">
        <f>((D121*D15)+(E121*E15)+(F121*F15)+(G121*G15)+(H121*H15))/I15</f>
        <v>0.55978776444550105</v>
      </c>
      <c r="J121" s="71">
        <v>0.69699999999999995</v>
      </c>
    </row>
    <row r="122" spans="1:10" x14ac:dyDescent="0.2">
      <c r="A122" s="346">
        <v>118</v>
      </c>
      <c r="B122" s="553"/>
      <c r="C122" s="376" t="s">
        <v>39</v>
      </c>
      <c r="D122" s="230">
        <v>0.81423827999999998</v>
      </c>
      <c r="E122" s="34">
        <v>0.91049880999999999</v>
      </c>
      <c r="F122" s="34">
        <v>0.83748741000000004</v>
      </c>
      <c r="G122" s="34">
        <v>0.84598848999999998</v>
      </c>
      <c r="H122" s="117">
        <v>0.83466410999999996</v>
      </c>
      <c r="I122" s="72">
        <f>((D122*D15)+(E122*E15)+(F122*F15)+(G122*G15)+(H122*H15))/I15</f>
        <v>0.8326954536563812</v>
      </c>
      <c r="J122" s="73">
        <v>0.79900000000000004</v>
      </c>
    </row>
    <row r="123" spans="1:10" ht="12.75" thickBot="1" x14ac:dyDescent="0.25">
      <c r="A123" s="359">
        <v>119</v>
      </c>
      <c r="B123" s="554"/>
      <c r="C123" s="398" t="s">
        <v>40</v>
      </c>
      <c r="D123" s="231">
        <v>0.59632719999999995</v>
      </c>
      <c r="E123" s="35">
        <v>0.75673650000000003</v>
      </c>
      <c r="F123" s="35">
        <v>0.64583440000000003</v>
      </c>
      <c r="G123" s="35">
        <v>0.70800379999999996</v>
      </c>
      <c r="H123" s="118">
        <v>0.56355710000000003</v>
      </c>
      <c r="I123" s="74">
        <f>((D123*D15)+(E123*E15)+(F123*F15)+(G123*G15)+(H123*H15))/I15</f>
        <v>0.60175352454256303</v>
      </c>
      <c r="J123" s="75">
        <v>0.67300000000000004</v>
      </c>
    </row>
    <row r="124" spans="1:10" x14ac:dyDescent="0.2">
      <c r="A124" s="346">
        <v>120</v>
      </c>
      <c r="B124" s="552" t="s">
        <v>41</v>
      </c>
      <c r="C124" s="363" t="s">
        <v>42</v>
      </c>
      <c r="D124" s="112">
        <v>4</v>
      </c>
      <c r="E124" s="21">
        <v>2</v>
      </c>
      <c r="F124" s="21">
        <v>8</v>
      </c>
      <c r="G124" s="21">
        <v>4</v>
      </c>
      <c r="H124" s="50">
        <v>37</v>
      </c>
      <c r="I124" s="364">
        <f>SUM(D124:H124)</f>
        <v>55</v>
      </c>
      <c r="J124" s="382">
        <v>843</v>
      </c>
    </row>
    <row r="125" spans="1:10" x14ac:dyDescent="0.2">
      <c r="A125" s="346">
        <v>121</v>
      </c>
      <c r="B125" s="553"/>
      <c r="C125" s="348" t="s">
        <v>43</v>
      </c>
      <c r="D125" s="232"/>
      <c r="E125" s="26"/>
      <c r="F125" s="26"/>
      <c r="G125" s="26"/>
      <c r="H125" s="76">
        <v>0</v>
      </c>
      <c r="I125" s="267">
        <f>SUM(D125:H125)</f>
        <v>0</v>
      </c>
      <c r="J125" s="399">
        <v>71</v>
      </c>
    </row>
    <row r="126" spans="1:10" x14ac:dyDescent="0.2">
      <c r="A126" s="346">
        <v>122</v>
      </c>
      <c r="B126" s="553"/>
      <c r="C126" s="348" t="s">
        <v>44</v>
      </c>
      <c r="D126" s="232"/>
      <c r="E126" s="26">
        <v>4</v>
      </c>
      <c r="F126" s="26"/>
      <c r="G126" s="26"/>
      <c r="H126" s="76">
        <v>142</v>
      </c>
      <c r="I126" s="267">
        <f>SUM(D126:H126)</f>
        <v>146</v>
      </c>
      <c r="J126" s="399">
        <v>182</v>
      </c>
    </row>
    <row r="127" spans="1:10" x14ac:dyDescent="0.2">
      <c r="A127" s="346">
        <v>123</v>
      </c>
      <c r="B127" s="553"/>
      <c r="C127" s="348" t="s">
        <v>45</v>
      </c>
      <c r="D127" s="232"/>
      <c r="E127" s="26"/>
      <c r="F127" s="26"/>
      <c r="G127" s="26"/>
      <c r="H127" s="76">
        <v>0</v>
      </c>
      <c r="I127" s="267">
        <f>SUM(D127:H127)</f>
        <v>0</v>
      </c>
      <c r="J127" s="399">
        <v>2</v>
      </c>
    </row>
    <row r="128" spans="1:10" x14ac:dyDescent="0.2">
      <c r="A128" s="346">
        <v>124</v>
      </c>
      <c r="B128" s="553"/>
      <c r="C128" s="348" t="s">
        <v>46</v>
      </c>
      <c r="D128" s="232">
        <v>4</v>
      </c>
      <c r="E128" s="26">
        <v>4</v>
      </c>
      <c r="F128" s="26"/>
      <c r="G128" s="26"/>
      <c r="H128" s="76">
        <v>96</v>
      </c>
      <c r="I128" s="267">
        <f t="shared" ref="I128:I129" si="0">SUM(D128:H128)</f>
        <v>104</v>
      </c>
      <c r="J128" s="399">
        <v>235</v>
      </c>
    </row>
    <row r="129" spans="1:10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/>
      <c r="H129" s="104">
        <v>0</v>
      </c>
      <c r="I129" s="267">
        <f t="shared" si="0"/>
        <v>0</v>
      </c>
      <c r="J129" s="395">
        <v>23</v>
      </c>
    </row>
    <row r="130" spans="1:10" ht="12.75" thickBot="1" x14ac:dyDescent="0.25">
      <c r="A130" s="359">
        <v>126</v>
      </c>
      <c r="B130" s="554"/>
      <c r="C130" s="398" t="s">
        <v>48</v>
      </c>
      <c r="D130" s="233">
        <f>SUM(D124:D129)</f>
        <v>8</v>
      </c>
      <c r="E130" s="119">
        <f t="shared" ref="E130:H130" si="1">SUM(E124:E129)</f>
        <v>10</v>
      </c>
      <c r="F130" s="119">
        <f t="shared" si="1"/>
        <v>8</v>
      </c>
      <c r="G130" s="119">
        <f t="shared" si="1"/>
        <v>4</v>
      </c>
      <c r="H130" s="308">
        <f t="shared" si="1"/>
        <v>275</v>
      </c>
      <c r="I130" s="277">
        <f>SUM(D130:H130)</f>
        <v>305</v>
      </c>
      <c r="J130" s="400">
        <v>1356</v>
      </c>
    </row>
    <row r="131" spans="1:10" x14ac:dyDescent="0.2">
      <c r="A131" s="346">
        <v>127</v>
      </c>
      <c r="B131" s="552" t="s">
        <v>49</v>
      </c>
      <c r="C131" s="363" t="s">
        <v>50</v>
      </c>
      <c r="D131" s="112">
        <v>71</v>
      </c>
      <c r="E131" s="21">
        <v>24</v>
      </c>
      <c r="F131" s="21">
        <v>109</v>
      </c>
      <c r="G131" s="21">
        <v>44</v>
      </c>
      <c r="H131" s="50">
        <v>445</v>
      </c>
      <c r="I131" s="364">
        <f>SUM(D131:H131)</f>
        <v>693</v>
      </c>
      <c r="J131" s="382">
        <v>22374</v>
      </c>
    </row>
    <row r="132" spans="1:10" x14ac:dyDescent="0.2">
      <c r="A132" s="346">
        <v>128</v>
      </c>
      <c r="B132" s="553"/>
      <c r="C132" s="348" t="s">
        <v>51</v>
      </c>
      <c r="D132" s="232"/>
      <c r="E132" s="26"/>
      <c r="F132" s="26"/>
      <c r="G132" s="26"/>
      <c r="H132" s="76">
        <v>0</v>
      </c>
      <c r="I132" s="267">
        <f>SUM(D132:H132)</f>
        <v>0</v>
      </c>
      <c r="J132" s="399">
        <v>1107</v>
      </c>
    </row>
    <row r="133" spans="1:10" x14ac:dyDescent="0.2">
      <c r="A133" s="346">
        <v>129</v>
      </c>
      <c r="B133" s="553"/>
      <c r="C133" s="348" t="s">
        <v>52</v>
      </c>
      <c r="D133" s="232"/>
      <c r="E133" s="26">
        <v>34</v>
      </c>
      <c r="F133" s="26"/>
      <c r="G133" s="26"/>
      <c r="H133" s="76">
        <v>700</v>
      </c>
      <c r="I133" s="267">
        <f t="shared" ref="I133:I136" si="2">SUM(D133:H133)</f>
        <v>734</v>
      </c>
      <c r="J133" s="399">
        <v>1457</v>
      </c>
    </row>
    <row r="134" spans="1:10" x14ac:dyDescent="0.2">
      <c r="A134" s="346">
        <v>130</v>
      </c>
      <c r="B134" s="553"/>
      <c r="C134" s="348" t="s">
        <v>53</v>
      </c>
      <c r="D134" s="232"/>
      <c r="E134" s="26"/>
      <c r="F134" s="26"/>
      <c r="G134" s="26"/>
      <c r="H134" s="76">
        <v>0</v>
      </c>
      <c r="I134" s="267">
        <f t="shared" si="2"/>
        <v>0</v>
      </c>
      <c r="J134" s="399">
        <v>3</v>
      </c>
    </row>
    <row r="135" spans="1:10" x14ac:dyDescent="0.2">
      <c r="A135" s="346">
        <v>131</v>
      </c>
      <c r="B135" s="553"/>
      <c r="C135" s="348" t="s">
        <v>54</v>
      </c>
      <c r="D135" s="232">
        <v>59</v>
      </c>
      <c r="E135" s="26">
        <v>28</v>
      </c>
      <c r="F135" s="26"/>
      <c r="G135" s="26"/>
      <c r="H135" s="76">
        <v>391</v>
      </c>
      <c r="I135" s="267">
        <f t="shared" si="2"/>
        <v>478</v>
      </c>
      <c r="J135" s="399">
        <v>2462</v>
      </c>
    </row>
    <row r="136" spans="1:10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/>
      <c r="H136" s="104">
        <v>0</v>
      </c>
      <c r="I136" s="267">
        <f t="shared" si="2"/>
        <v>0</v>
      </c>
      <c r="J136" s="395">
        <v>416</v>
      </c>
    </row>
    <row r="137" spans="1:10" ht="12.75" thickBot="1" x14ac:dyDescent="0.25">
      <c r="A137" s="359">
        <v>133</v>
      </c>
      <c r="B137" s="554"/>
      <c r="C137" s="398" t="s">
        <v>56</v>
      </c>
      <c r="D137" s="233">
        <f>SUM(D131:D136)</f>
        <v>130</v>
      </c>
      <c r="E137" s="119">
        <f t="shared" ref="E137:H137" si="3">SUM(E131:E136)</f>
        <v>86</v>
      </c>
      <c r="F137" s="119">
        <f t="shared" si="3"/>
        <v>109</v>
      </c>
      <c r="G137" s="119">
        <f t="shared" si="3"/>
        <v>44</v>
      </c>
      <c r="H137" s="308">
        <f t="shared" si="3"/>
        <v>1536</v>
      </c>
      <c r="I137" s="277">
        <f>SUM(D137:H137)</f>
        <v>1905</v>
      </c>
      <c r="J137" s="400">
        <v>27819</v>
      </c>
    </row>
    <row r="138" spans="1:10" x14ac:dyDescent="0.2">
      <c r="A138" s="346">
        <v>134</v>
      </c>
      <c r="B138" s="552" t="s">
        <v>57</v>
      </c>
      <c r="C138" s="363" t="s">
        <v>58</v>
      </c>
      <c r="D138" s="112"/>
      <c r="E138" s="21"/>
      <c r="F138" s="21"/>
      <c r="G138" s="21">
        <v>1</v>
      </c>
      <c r="H138" s="50">
        <v>0</v>
      </c>
      <c r="I138" s="364">
        <f>SUM(D138:H138)</f>
        <v>1</v>
      </c>
      <c r="J138" s="382">
        <v>34</v>
      </c>
    </row>
    <row r="139" spans="1:10" x14ac:dyDescent="0.2">
      <c r="A139" s="346">
        <v>135</v>
      </c>
      <c r="B139" s="553"/>
      <c r="C139" s="348" t="s">
        <v>59</v>
      </c>
      <c r="D139" s="232"/>
      <c r="E139" s="26"/>
      <c r="F139" s="26">
        <v>1</v>
      </c>
      <c r="G139" s="26"/>
      <c r="H139" s="76">
        <v>0</v>
      </c>
      <c r="I139" s="267">
        <f>SUM(D139:H139)</f>
        <v>1</v>
      </c>
      <c r="J139" s="399">
        <v>118</v>
      </c>
    </row>
    <row r="140" spans="1:10" x14ac:dyDescent="0.2">
      <c r="A140" s="346">
        <v>136</v>
      </c>
      <c r="B140" s="553"/>
      <c r="C140" s="348" t="s">
        <v>60</v>
      </c>
      <c r="D140" s="232"/>
      <c r="E140" s="26"/>
      <c r="F140" s="26"/>
      <c r="G140" s="26"/>
      <c r="H140" s="76">
        <v>4</v>
      </c>
      <c r="I140" s="267">
        <f t="shared" ref="I140:I142" si="4">SUM(D140:H140)</f>
        <v>4</v>
      </c>
      <c r="J140" s="399">
        <v>163</v>
      </c>
    </row>
    <row r="141" spans="1:10" x14ac:dyDescent="0.2">
      <c r="A141" s="346">
        <v>137</v>
      </c>
      <c r="B141" s="553"/>
      <c r="C141" s="348" t="s">
        <v>61</v>
      </c>
      <c r="D141" s="232"/>
      <c r="E141" s="26"/>
      <c r="F141" s="26"/>
      <c r="G141" s="26"/>
      <c r="H141" s="76">
        <v>9</v>
      </c>
      <c r="I141" s="267">
        <f t="shared" si="4"/>
        <v>9</v>
      </c>
      <c r="J141" s="399">
        <v>139</v>
      </c>
    </row>
    <row r="142" spans="1:10" x14ac:dyDescent="0.2">
      <c r="A142" s="346">
        <v>138</v>
      </c>
      <c r="B142" s="553"/>
      <c r="C142" s="348" t="s">
        <v>62</v>
      </c>
      <c r="D142" s="232"/>
      <c r="E142" s="26"/>
      <c r="F142" s="26"/>
      <c r="G142" s="26"/>
      <c r="H142" s="76">
        <v>12</v>
      </c>
      <c r="I142" s="267">
        <f t="shared" si="4"/>
        <v>12</v>
      </c>
      <c r="J142" s="399">
        <v>95</v>
      </c>
    </row>
    <row r="143" spans="1:10" x14ac:dyDescent="0.2">
      <c r="A143" s="346">
        <v>139</v>
      </c>
      <c r="B143" s="553"/>
      <c r="C143" s="376" t="s">
        <v>63</v>
      </c>
      <c r="D143" s="103">
        <v>8</v>
      </c>
      <c r="E143" s="29">
        <v>10</v>
      </c>
      <c r="F143" s="29">
        <v>7</v>
      </c>
      <c r="G143" s="29">
        <v>3</v>
      </c>
      <c r="H143" s="104">
        <v>250</v>
      </c>
      <c r="I143" s="267">
        <f>SUM(D143:H143)</f>
        <v>278</v>
      </c>
      <c r="J143" s="395">
        <v>807</v>
      </c>
    </row>
    <row r="144" spans="1:10" ht="12.75" thickBot="1" x14ac:dyDescent="0.25">
      <c r="A144" s="359">
        <v>140</v>
      </c>
      <c r="B144" s="554"/>
      <c r="C144" s="398" t="s">
        <v>64</v>
      </c>
      <c r="D144" s="233">
        <f>SUM(D138:D143)</f>
        <v>8</v>
      </c>
      <c r="E144" s="119">
        <f t="shared" ref="E144:H144" si="5">SUM(E138:E143)</f>
        <v>10</v>
      </c>
      <c r="F144" s="119">
        <f t="shared" si="5"/>
        <v>8</v>
      </c>
      <c r="G144" s="119">
        <f t="shared" si="5"/>
        <v>4</v>
      </c>
      <c r="H144" s="119">
        <f t="shared" si="5"/>
        <v>275</v>
      </c>
      <c r="I144" s="401">
        <f>SUM(D144:H144)</f>
        <v>305</v>
      </c>
      <c r="J144" s="400">
        <v>1356</v>
      </c>
    </row>
    <row r="145" spans="1:10" x14ac:dyDescent="0.2">
      <c r="A145" s="346">
        <v>141</v>
      </c>
      <c r="B145" s="552" t="s">
        <v>65</v>
      </c>
      <c r="C145" s="363" t="s">
        <v>58</v>
      </c>
      <c r="D145" s="112"/>
      <c r="E145" s="21"/>
      <c r="F145" s="21"/>
      <c r="G145" s="21"/>
      <c r="H145" s="50">
        <v>0</v>
      </c>
      <c r="I145" s="364">
        <f>SUM(D145:H145)</f>
        <v>0</v>
      </c>
      <c r="J145" s="382">
        <v>2867</v>
      </c>
    </row>
    <row r="146" spans="1:10" x14ac:dyDescent="0.2">
      <c r="A146" s="346">
        <v>142</v>
      </c>
      <c r="B146" s="553"/>
      <c r="C146" s="348" t="s">
        <v>59</v>
      </c>
      <c r="D146" s="232"/>
      <c r="E146" s="26"/>
      <c r="F146" s="26">
        <v>23</v>
      </c>
      <c r="G146" s="26"/>
      <c r="H146" s="76">
        <v>0</v>
      </c>
      <c r="I146" s="267">
        <f>SUM(D146:H146)</f>
        <v>23</v>
      </c>
      <c r="J146" s="399">
        <v>4849</v>
      </c>
    </row>
    <row r="147" spans="1:10" x14ac:dyDescent="0.2">
      <c r="A147" s="346">
        <v>143</v>
      </c>
      <c r="B147" s="553"/>
      <c r="C147" s="348" t="s">
        <v>60</v>
      </c>
      <c r="D147" s="232"/>
      <c r="E147" s="26"/>
      <c r="F147" s="26"/>
      <c r="G147" s="26"/>
      <c r="H147" s="76">
        <v>87</v>
      </c>
      <c r="I147" s="267">
        <f t="shared" ref="I147:I150" si="6">SUM(D147:H147)</f>
        <v>87</v>
      </c>
      <c r="J147" s="399">
        <v>4083</v>
      </c>
    </row>
    <row r="148" spans="1:10" x14ac:dyDescent="0.2">
      <c r="A148" s="346">
        <v>144</v>
      </c>
      <c r="B148" s="553"/>
      <c r="C148" s="348" t="s">
        <v>61</v>
      </c>
      <c r="D148" s="232"/>
      <c r="E148" s="26"/>
      <c r="F148" s="26"/>
      <c r="G148" s="26"/>
      <c r="H148" s="76">
        <v>135</v>
      </c>
      <c r="I148" s="267">
        <f t="shared" si="6"/>
        <v>135</v>
      </c>
      <c r="J148" s="399">
        <v>3512</v>
      </c>
    </row>
    <row r="149" spans="1:10" x14ac:dyDescent="0.2">
      <c r="A149" s="346">
        <v>145</v>
      </c>
      <c r="B149" s="553"/>
      <c r="C149" s="348" t="s">
        <v>62</v>
      </c>
      <c r="D149" s="232"/>
      <c r="E149" s="26"/>
      <c r="F149" s="26"/>
      <c r="G149" s="26"/>
      <c r="H149" s="76">
        <v>156</v>
      </c>
      <c r="I149" s="267">
        <f t="shared" si="6"/>
        <v>156</v>
      </c>
      <c r="J149" s="399">
        <v>2029</v>
      </c>
    </row>
    <row r="150" spans="1:10" x14ac:dyDescent="0.2">
      <c r="A150" s="346">
        <v>146</v>
      </c>
      <c r="B150" s="553"/>
      <c r="C150" s="376" t="s">
        <v>63</v>
      </c>
      <c r="D150" s="103">
        <v>130</v>
      </c>
      <c r="E150" s="29">
        <v>86</v>
      </c>
      <c r="F150" s="29">
        <v>86</v>
      </c>
      <c r="G150" s="29">
        <v>11</v>
      </c>
      <c r="H150" s="104">
        <v>1158</v>
      </c>
      <c r="I150" s="267">
        <f t="shared" si="6"/>
        <v>1471</v>
      </c>
      <c r="J150" s="395">
        <v>10479</v>
      </c>
    </row>
    <row r="151" spans="1:10" ht="12.75" thickBot="1" x14ac:dyDescent="0.25">
      <c r="A151" s="359">
        <v>147</v>
      </c>
      <c r="B151" s="554"/>
      <c r="C151" s="398" t="s">
        <v>66</v>
      </c>
      <c r="D151" s="233">
        <f>SUM(D145:D150)</f>
        <v>130</v>
      </c>
      <c r="E151" s="119">
        <f t="shared" ref="E151:H151" si="7">SUM(E145:E150)</f>
        <v>86</v>
      </c>
      <c r="F151" s="119">
        <f t="shared" si="7"/>
        <v>109</v>
      </c>
      <c r="G151" s="119">
        <f t="shared" si="7"/>
        <v>11</v>
      </c>
      <c r="H151" s="308">
        <f t="shared" si="7"/>
        <v>1536</v>
      </c>
      <c r="I151" s="277">
        <f>SUM(D151:H151)</f>
        <v>1872</v>
      </c>
      <c r="J151" s="400">
        <v>27819</v>
      </c>
    </row>
    <row r="152" spans="1:10" ht="12.75" thickBot="1" x14ac:dyDescent="0.25">
      <c r="A152" s="402">
        <v>148</v>
      </c>
      <c r="B152" s="403"/>
      <c r="C152" s="358" t="s">
        <v>67</v>
      </c>
      <c r="D152" s="234">
        <v>5</v>
      </c>
      <c r="E152" s="121">
        <v>1</v>
      </c>
      <c r="F152" s="121">
        <v>18</v>
      </c>
      <c r="G152" s="121">
        <v>2</v>
      </c>
      <c r="H152" s="122">
        <v>12</v>
      </c>
      <c r="I152" s="312">
        <f>SUM(D152:H152)</f>
        <v>38</v>
      </c>
      <c r="J152" s="404"/>
    </row>
    <row r="153" spans="1:10" x14ac:dyDescent="0.2">
      <c r="A153" s="346">
        <v>149</v>
      </c>
      <c r="B153" s="347" t="s">
        <v>166</v>
      </c>
      <c r="C153" s="363" t="s">
        <v>68</v>
      </c>
      <c r="D153" s="112">
        <v>57</v>
      </c>
      <c r="E153" s="21">
        <v>8</v>
      </c>
      <c r="F153" s="21">
        <v>8</v>
      </c>
      <c r="G153" s="21">
        <v>2</v>
      </c>
      <c r="H153" s="50">
        <v>6</v>
      </c>
      <c r="I153" s="381">
        <f>SUM(D153:H153)</f>
        <v>81</v>
      </c>
      <c r="J153" s="382">
        <v>19919</v>
      </c>
    </row>
    <row r="154" spans="1:10" x14ac:dyDescent="0.2">
      <c r="A154" s="346">
        <v>150</v>
      </c>
      <c r="B154" s="347"/>
      <c r="C154" s="348" t="s">
        <v>69</v>
      </c>
      <c r="D154" s="232"/>
      <c r="E154" s="26"/>
      <c r="F154" s="26"/>
      <c r="G154" s="26"/>
      <c r="H154" s="76">
        <v>7</v>
      </c>
      <c r="I154" s="276">
        <f>SUM(D154:H154)</f>
        <v>7</v>
      </c>
      <c r="J154" s="399">
        <v>740</v>
      </c>
    </row>
    <row r="155" spans="1:10" x14ac:dyDescent="0.2">
      <c r="A155" s="346">
        <v>151</v>
      </c>
      <c r="B155" s="347"/>
      <c r="C155" s="348" t="s">
        <v>70</v>
      </c>
      <c r="D155" s="232">
        <v>106</v>
      </c>
      <c r="E155" s="26">
        <v>4</v>
      </c>
      <c r="F155" s="26">
        <v>16</v>
      </c>
      <c r="G155" s="26">
        <v>176</v>
      </c>
      <c r="H155" s="76">
        <v>67</v>
      </c>
      <c r="I155" s="276">
        <f t="shared" ref="I155:I218" si="8">SUM(D155:H155)</f>
        <v>369</v>
      </c>
      <c r="J155" s="399">
        <v>384689</v>
      </c>
    </row>
    <row r="156" spans="1:10" x14ac:dyDescent="0.2">
      <c r="A156" s="346">
        <v>152</v>
      </c>
      <c r="B156" s="347"/>
      <c r="C156" s="348" t="s">
        <v>71</v>
      </c>
      <c r="D156" s="232">
        <v>34</v>
      </c>
      <c r="E156" s="26">
        <v>252</v>
      </c>
      <c r="F156" s="26">
        <v>7069</v>
      </c>
      <c r="G156" s="26">
        <v>53</v>
      </c>
      <c r="H156" s="76">
        <v>12333</v>
      </c>
      <c r="I156" s="276">
        <f t="shared" si="8"/>
        <v>19741</v>
      </c>
      <c r="J156" s="399">
        <v>629686</v>
      </c>
    </row>
    <row r="157" spans="1:10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76"/>
      <c r="I157" s="276">
        <f t="shared" si="8"/>
        <v>0</v>
      </c>
      <c r="J157" s="399">
        <v>370</v>
      </c>
    </row>
    <row r="158" spans="1:10" x14ac:dyDescent="0.2">
      <c r="A158" s="346">
        <v>154</v>
      </c>
      <c r="B158" s="347"/>
      <c r="C158" s="348" t="s">
        <v>73</v>
      </c>
      <c r="D158" s="232">
        <v>16</v>
      </c>
      <c r="E158" s="26"/>
      <c r="F158" s="26">
        <v>4</v>
      </c>
      <c r="G158" s="26">
        <v>5</v>
      </c>
      <c r="H158" s="76"/>
      <c r="I158" s="276">
        <f t="shared" si="8"/>
        <v>25</v>
      </c>
      <c r="J158" s="399">
        <v>392</v>
      </c>
    </row>
    <row r="159" spans="1:10" x14ac:dyDescent="0.2">
      <c r="A159" s="346">
        <v>155</v>
      </c>
      <c r="B159" s="347"/>
      <c r="C159" s="348" t="s">
        <v>74</v>
      </c>
      <c r="D159" s="232"/>
      <c r="E159" s="26"/>
      <c r="F159" s="26"/>
      <c r="G159" s="26"/>
      <c r="H159" s="76"/>
      <c r="I159" s="276">
        <f t="shared" si="8"/>
        <v>0</v>
      </c>
      <c r="J159" s="399">
        <v>868</v>
      </c>
    </row>
    <row r="160" spans="1:10" x14ac:dyDescent="0.2">
      <c r="A160" s="346">
        <v>156</v>
      </c>
      <c r="B160" s="347"/>
      <c r="C160" s="348" t="s">
        <v>75</v>
      </c>
      <c r="D160" s="232"/>
      <c r="E160" s="26"/>
      <c r="F160" s="26">
        <v>6</v>
      </c>
      <c r="G160" s="26"/>
      <c r="H160" s="76"/>
      <c r="I160" s="276">
        <f t="shared" si="8"/>
        <v>6</v>
      </c>
      <c r="J160" s="399">
        <v>618</v>
      </c>
    </row>
    <row r="161" spans="1:10" x14ac:dyDescent="0.2">
      <c r="A161" s="346">
        <v>157</v>
      </c>
      <c r="B161" s="347"/>
      <c r="C161" s="348" t="s">
        <v>76</v>
      </c>
      <c r="D161" s="232">
        <v>2</v>
      </c>
      <c r="E161" s="26"/>
      <c r="F161" s="26"/>
      <c r="G161" s="26"/>
      <c r="H161" s="76"/>
      <c r="I161" s="276">
        <f t="shared" si="8"/>
        <v>2</v>
      </c>
      <c r="J161" s="399">
        <v>343</v>
      </c>
    </row>
    <row r="162" spans="1:10" x14ac:dyDescent="0.2">
      <c r="A162" s="346">
        <v>158</v>
      </c>
      <c r="B162" s="347"/>
      <c r="C162" s="348" t="s">
        <v>77</v>
      </c>
      <c r="D162" s="232">
        <v>30694</v>
      </c>
      <c r="E162" s="26"/>
      <c r="F162" s="26"/>
      <c r="G162" s="26">
        <v>7</v>
      </c>
      <c r="H162" s="76"/>
      <c r="I162" s="276">
        <f t="shared" si="8"/>
        <v>30701</v>
      </c>
      <c r="J162" s="399">
        <v>228657</v>
      </c>
    </row>
    <row r="163" spans="1:10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76"/>
      <c r="I163" s="276">
        <f t="shared" si="8"/>
        <v>0</v>
      </c>
      <c r="J163" s="399">
        <v>91</v>
      </c>
    </row>
    <row r="164" spans="1:10" x14ac:dyDescent="0.2">
      <c r="A164" s="346">
        <v>160</v>
      </c>
      <c r="B164" s="347"/>
      <c r="C164" s="348" t="s">
        <v>79</v>
      </c>
      <c r="D164" s="232"/>
      <c r="E164" s="26"/>
      <c r="F164" s="26"/>
      <c r="G164" s="26"/>
      <c r="H164" s="76"/>
      <c r="I164" s="276">
        <f t="shared" si="8"/>
        <v>0</v>
      </c>
      <c r="J164" s="399">
        <v>112</v>
      </c>
    </row>
    <row r="165" spans="1:10" x14ac:dyDescent="0.2">
      <c r="A165" s="346">
        <v>161</v>
      </c>
      <c r="B165" s="347"/>
      <c r="C165" s="348" t="s">
        <v>80</v>
      </c>
      <c r="D165" s="232"/>
      <c r="E165" s="26"/>
      <c r="F165" s="26"/>
      <c r="G165" s="26"/>
      <c r="H165" s="76"/>
      <c r="I165" s="276">
        <f t="shared" si="8"/>
        <v>0</v>
      </c>
      <c r="J165" s="399">
        <v>90</v>
      </c>
    </row>
    <row r="166" spans="1:10" x14ac:dyDescent="0.2">
      <c r="A166" s="346">
        <v>162</v>
      </c>
      <c r="B166" s="347"/>
      <c r="C166" s="348" t="s">
        <v>81</v>
      </c>
      <c r="D166" s="232"/>
      <c r="E166" s="26">
        <v>26</v>
      </c>
      <c r="F166" s="26">
        <v>58</v>
      </c>
      <c r="G166" s="26">
        <v>12</v>
      </c>
      <c r="H166" s="76"/>
      <c r="I166" s="276">
        <f t="shared" si="8"/>
        <v>96</v>
      </c>
      <c r="J166" s="399">
        <v>153856</v>
      </c>
    </row>
    <row r="167" spans="1:10" x14ac:dyDescent="0.2">
      <c r="A167" s="346">
        <v>163</v>
      </c>
      <c r="B167" s="347"/>
      <c r="C167" s="348" t="s">
        <v>82</v>
      </c>
      <c r="D167" s="232">
        <v>6</v>
      </c>
      <c r="E167" s="26">
        <v>25</v>
      </c>
      <c r="F167" s="26">
        <v>377</v>
      </c>
      <c r="G167" s="26">
        <v>4</v>
      </c>
      <c r="H167" s="76">
        <v>12</v>
      </c>
      <c r="I167" s="276">
        <f t="shared" si="8"/>
        <v>424</v>
      </c>
      <c r="J167" s="399">
        <v>146935</v>
      </c>
    </row>
    <row r="168" spans="1:10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76"/>
      <c r="I168" s="276">
        <f t="shared" si="8"/>
        <v>0</v>
      </c>
      <c r="J168" s="399">
        <v>206</v>
      </c>
    </row>
    <row r="169" spans="1:10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76"/>
      <c r="I169" s="276">
        <f t="shared" si="8"/>
        <v>0</v>
      </c>
      <c r="J169" s="399">
        <v>4</v>
      </c>
    </row>
    <row r="170" spans="1:10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76"/>
      <c r="I170" s="276">
        <f t="shared" si="8"/>
        <v>0</v>
      </c>
      <c r="J170" s="399"/>
    </row>
    <row r="171" spans="1:10" x14ac:dyDescent="0.2">
      <c r="A171" s="346">
        <v>167</v>
      </c>
      <c r="B171" s="347"/>
      <c r="C171" s="348" t="s">
        <v>86</v>
      </c>
      <c r="D171" s="232"/>
      <c r="E171" s="26"/>
      <c r="F171" s="26">
        <v>14</v>
      </c>
      <c r="G171" s="26"/>
      <c r="H171" s="76">
        <v>12</v>
      </c>
      <c r="I171" s="276">
        <f t="shared" si="8"/>
        <v>26</v>
      </c>
      <c r="J171" s="399">
        <v>7136</v>
      </c>
    </row>
    <row r="172" spans="1:10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76">
        <v>14</v>
      </c>
      <c r="I172" s="276">
        <f t="shared" si="8"/>
        <v>14</v>
      </c>
      <c r="J172" s="399">
        <v>8359</v>
      </c>
    </row>
    <row r="173" spans="1:10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76">
        <v>17</v>
      </c>
      <c r="I173" s="276">
        <f t="shared" si="8"/>
        <v>17</v>
      </c>
      <c r="J173" s="399">
        <v>73280</v>
      </c>
    </row>
    <row r="174" spans="1:10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76"/>
      <c r="I174" s="276">
        <f t="shared" si="8"/>
        <v>0</v>
      </c>
      <c r="J174" s="399">
        <v>41</v>
      </c>
    </row>
    <row r="175" spans="1:10" x14ac:dyDescent="0.2">
      <c r="A175" s="346">
        <v>171</v>
      </c>
      <c r="B175" s="347"/>
      <c r="C175" s="348" t="s">
        <v>90</v>
      </c>
      <c r="D175" s="232"/>
      <c r="E175" s="26"/>
      <c r="F175" s="26"/>
      <c r="G175" s="26"/>
      <c r="H175" s="76"/>
      <c r="I175" s="276">
        <f t="shared" si="8"/>
        <v>0</v>
      </c>
      <c r="J175" s="399">
        <v>59</v>
      </c>
    </row>
    <row r="176" spans="1:10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76"/>
      <c r="I176" s="276">
        <f t="shared" si="8"/>
        <v>0</v>
      </c>
      <c r="J176" s="399">
        <v>3</v>
      </c>
    </row>
    <row r="177" spans="1:10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76"/>
      <c r="I177" s="276">
        <f t="shared" si="8"/>
        <v>0</v>
      </c>
      <c r="J177" s="399"/>
    </row>
    <row r="178" spans="1:10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76"/>
      <c r="I178" s="276">
        <f t="shared" si="8"/>
        <v>0</v>
      </c>
      <c r="J178" s="399"/>
    </row>
    <row r="179" spans="1:10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76"/>
      <c r="I179" s="276">
        <f t="shared" si="8"/>
        <v>0</v>
      </c>
      <c r="J179" s="399">
        <v>13</v>
      </c>
    </row>
    <row r="180" spans="1:10" x14ac:dyDescent="0.2">
      <c r="A180" s="346">
        <v>176</v>
      </c>
      <c r="B180" s="347"/>
      <c r="C180" s="348" t="s">
        <v>95</v>
      </c>
      <c r="D180" s="232"/>
      <c r="E180" s="26"/>
      <c r="F180" s="26">
        <v>10</v>
      </c>
      <c r="G180" s="26"/>
      <c r="H180" s="76"/>
      <c r="I180" s="276">
        <f t="shared" si="8"/>
        <v>10</v>
      </c>
      <c r="J180" s="399">
        <v>22813</v>
      </c>
    </row>
    <row r="181" spans="1:10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76"/>
      <c r="I181" s="276">
        <f t="shared" si="8"/>
        <v>0</v>
      </c>
      <c r="J181" s="399">
        <v>20</v>
      </c>
    </row>
    <row r="182" spans="1:10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76"/>
      <c r="I182" s="276">
        <f t="shared" si="8"/>
        <v>0</v>
      </c>
      <c r="J182" s="399">
        <v>144</v>
      </c>
    </row>
    <row r="183" spans="1:10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76"/>
      <c r="I183" s="276">
        <f t="shared" si="8"/>
        <v>0</v>
      </c>
      <c r="J183" s="399">
        <v>25</v>
      </c>
    </row>
    <row r="184" spans="1:10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76"/>
      <c r="I184" s="276">
        <f t="shared" si="8"/>
        <v>0</v>
      </c>
      <c r="J184" s="399">
        <v>21696</v>
      </c>
    </row>
    <row r="185" spans="1:10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76"/>
      <c r="I185" s="276">
        <f t="shared" si="8"/>
        <v>0</v>
      </c>
      <c r="J185" s="399">
        <v>18077</v>
      </c>
    </row>
    <row r="186" spans="1:10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76"/>
      <c r="I186" s="276">
        <f t="shared" si="8"/>
        <v>0</v>
      </c>
      <c r="J186" s="399"/>
    </row>
    <row r="187" spans="1:10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76"/>
      <c r="I187" s="276">
        <f t="shared" si="8"/>
        <v>0</v>
      </c>
      <c r="J187" s="399">
        <v>9</v>
      </c>
    </row>
    <row r="188" spans="1:10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76"/>
      <c r="I188" s="276">
        <f t="shared" si="8"/>
        <v>0</v>
      </c>
      <c r="J188" s="399"/>
    </row>
    <row r="189" spans="1:10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76"/>
      <c r="I189" s="276">
        <f t="shared" si="8"/>
        <v>0</v>
      </c>
      <c r="J189" s="399">
        <v>6</v>
      </c>
    </row>
    <row r="190" spans="1:10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76"/>
      <c r="I190" s="276">
        <f t="shared" si="8"/>
        <v>0</v>
      </c>
      <c r="J190" s="399">
        <v>10758</v>
      </c>
    </row>
    <row r="191" spans="1:10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76"/>
      <c r="I191" s="276">
        <f t="shared" si="8"/>
        <v>0</v>
      </c>
      <c r="J191" s="399"/>
    </row>
    <row r="192" spans="1:10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76"/>
      <c r="I192" s="276">
        <f t="shared" si="8"/>
        <v>0</v>
      </c>
      <c r="J192" s="399">
        <v>1</v>
      </c>
    </row>
    <row r="193" spans="1:10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76"/>
      <c r="I193" s="276">
        <f t="shared" si="8"/>
        <v>0</v>
      </c>
      <c r="J193" s="399"/>
    </row>
    <row r="194" spans="1:10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76"/>
      <c r="I194" s="276">
        <f t="shared" si="8"/>
        <v>0</v>
      </c>
      <c r="J194" s="399">
        <v>5</v>
      </c>
    </row>
    <row r="195" spans="1:10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76"/>
      <c r="I195" s="276">
        <f t="shared" si="8"/>
        <v>0</v>
      </c>
      <c r="J195" s="399">
        <v>1</v>
      </c>
    </row>
    <row r="196" spans="1:10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76"/>
      <c r="I196" s="276">
        <f t="shared" si="8"/>
        <v>0</v>
      </c>
      <c r="J196" s="399"/>
    </row>
    <row r="197" spans="1:10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76"/>
      <c r="I197" s="276">
        <f t="shared" si="8"/>
        <v>0</v>
      </c>
      <c r="J197" s="399"/>
    </row>
    <row r="198" spans="1:10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76"/>
      <c r="I198" s="276">
        <f t="shared" si="8"/>
        <v>0</v>
      </c>
      <c r="J198" s="399"/>
    </row>
    <row r="199" spans="1:10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76"/>
      <c r="I199" s="276">
        <f t="shared" si="8"/>
        <v>0</v>
      </c>
      <c r="J199" s="399">
        <v>16</v>
      </c>
    </row>
    <row r="200" spans="1:10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76"/>
      <c r="I200" s="276">
        <f t="shared" si="8"/>
        <v>0</v>
      </c>
      <c r="J200" s="399"/>
    </row>
    <row r="201" spans="1:10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76"/>
      <c r="I201" s="276">
        <f t="shared" si="8"/>
        <v>0</v>
      </c>
      <c r="J201" s="399"/>
    </row>
    <row r="202" spans="1:10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76"/>
      <c r="I202" s="276">
        <f t="shared" si="8"/>
        <v>0</v>
      </c>
      <c r="J202" s="399"/>
    </row>
    <row r="203" spans="1:10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76"/>
      <c r="I203" s="276">
        <f t="shared" si="8"/>
        <v>0</v>
      </c>
      <c r="J203" s="399">
        <v>863</v>
      </c>
    </row>
    <row r="204" spans="1:10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76"/>
      <c r="I204" s="276">
        <f t="shared" si="8"/>
        <v>0</v>
      </c>
      <c r="J204" s="399">
        <v>4</v>
      </c>
    </row>
    <row r="205" spans="1:10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76"/>
      <c r="I205" s="276">
        <f t="shared" si="8"/>
        <v>0</v>
      </c>
      <c r="J205" s="399"/>
    </row>
    <row r="206" spans="1:10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76"/>
      <c r="I206" s="276">
        <f t="shared" si="8"/>
        <v>0</v>
      </c>
      <c r="J206" s="399"/>
    </row>
    <row r="207" spans="1:10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76"/>
      <c r="I207" s="276">
        <f t="shared" si="8"/>
        <v>0</v>
      </c>
      <c r="J207" s="399"/>
    </row>
    <row r="208" spans="1:10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76"/>
      <c r="I208" s="276">
        <f t="shared" si="8"/>
        <v>0</v>
      </c>
      <c r="J208" s="399">
        <v>305</v>
      </c>
    </row>
    <row r="209" spans="1:10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76"/>
      <c r="I209" s="276">
        <f t="shared" si="8"/>
        <v>0</v>
      </c>
      <c r="J209" s="399"/>
    </row>
    <row r="210" spans="1:10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76"/>
      <c r="I210" s="276">
        <f t="shared" si="8"/>
        <v>0</v>
      </c>
      <c r="J210" s="399"/>
    </row>
    <row r="211" spans="1:10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76"/>
      <c r="I211" s="276">
        <f t="shared" si="8"/>
        <v>0</v>
      </c>
      <c r="J211" s="399"/>
    </row>
    <row r="212" spans="1:10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76"/>
      <c r="I212" s="276">
        <f t="shared" si="8"/>
        <v>0</v>
      </c>
      <c r="J212" s="399"/>
    </row>
    <row r="213" spans="1:10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76"/>
      <c r="I213" s="276">
        <f t="shared" si="8"/>
        <v>0</v>
      </c>
      <c r="J213" s="399"/>
    </row>
    <row r="214" spans="1:10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76"/>
      <c r="I214" s="276">
        <f t="shared" si="8"/>
        <v>0</v>
      </c>
      <c r="J214" s="399"/>
    </row>
    <row r="215" spans="1:10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76"/>
      <c r="I215" s="276">
        <f t="shared" si="8"/>
        <v>0</v>
      </c>
      <c r="J215" s="399"/>
    </row>
    <row r="216" spans="1:10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76"/>
      <c r="I216" s="276">
        <f t="shared" si="8"/>
        <v>0</v>
      </c>
      <c r="J216" s="399"/>
    </row>
    <row r="217" spans="1:10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76"/>
      <c r="I217" s="276">
        <f t="shared" si="8"/>
        <v>0</v>
      </c>
      <c r="J217" s="399"/>
    </row>
    <row r="218" spans="1:10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104"/>
      <c r="I218" s="405">
        <f t="shared" si="8"/>
        <v>0</v>
      </c>
      <c r="J218" s="395"/>
    </row>
    <row r="219" spans="1:10" ht="12.75" thickBot="1" x14ac:dyDescent="0.25">
      <c r="A219" s="359">
        <v>215</v>
      </c>
      <c r="B219" s="360"/>
      <c r="C219" s="398" t="s">
        <v>134</v>
      </c>
      <c r="D219" s="233">
        <f>SUM(D153:D218)</f>
        <v>30915</v>
      </c>
      <c r="E219" s="119">
        <f t="shared" ref="E219:H219" si="9">SUM(E153:E218)</f>
        <v>315</v>
      </c>
      <c r="F219" s="119">
        <f t="shared" si="9"/>
        <v>7562</v>
      </c>
      <c r="G219" s="119">
        <f t="shared" si="9"/>
        <v>259</v>
      </c>
      <c r="H219" s="119">
        <f t="shared" si="9"/>
        <v>12468</v>
      </c>
      <c r="I219" s="447">
        <f>SUM(D219:H219)</f>
        <v>51519</v>
      </c>
      <c r="J219" s="400">
        <f>SUM(J153:J218)</f>
        <v>1731210</v>
      </c>
    </row>
    <row r="220" spans="1:10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123" t="s">
        <v>155</v>
      </c>
      <c r="I220" s="406">
        <f>COUNTA(D220:H220)</f>
        <v>5</v>
      </c>
      <c r="J220" s="407"/>
    </row>
    <row r="221" spans="1:10" x14ac:dyDescent="0.2">
      <c r="A221" s="346">
        <v>217</v>
      </c>
      <c r="B221" s="553"/>
      <c r="C221" s="376" t="s">
        <v>137</v>
      </c>
      <c r="D221" s="236" t="s">
        <v>632</v>
      </c>
      <c r="E221" s="39"/>
      <c r="F221" s="39"/>
      <c r="G221" s="39"/>
      <c r="H221" s="124"/>
      <c r="I221" s="279"/>
      <c r="J221" s="310"/>
    </row>
    <row r="222" spans="1:10" x14ac:dyDescent="0.2">
      <c r="A222" s="346">
        <v>218</v>
      </c>
      <c r="B222" s="553"/>
      <c r="C222" s="378" t="s">
        <v>138</v>
      </c>
      <c r="D222" s="237" t="s">
        <v>221</v>
      </c>
      <c r="E222" s="40" t="s">
        <v>662</v>
      </c>
      <c r="F222" s="40" t="s">
        <v>638</v>
      </c>
      <c r="G222" s="40" t="s">
        <v>221</v>
      </c>
      <c r="H222" s="125" t="s">
        <v>638</v>
      </c>
      <c r="I222" s="280"/>
      <c r="J222" s="309"/>
    </row>
    <row r="223" spans="1:10" ht="12.75" thickBot="1" x14ac:dyDescent="0.25">
      <c r="A223" s="346">
        <v>219</v>
      </c>
      <c r="B223" s="554"/>
      <c r="C223" s="363" t="s">
        <v>139</v>
      </c>
      <c r="D223" s="238" t="s">
        <v>159</v>
      </c>
      <c r="E223" s="42">
        <v>2008</v>
      </c>
      <c r="F223" s="41" t="s">
        <v>159</v>
      </c>
      <c r="G223" s="41" t="s">
        <v>159</v>
      </c>
      <c r="H223" s="126" t="s">
        <v>159</v>
      </c>
      <c r="I223" s="456"/>
      <c r="J223" s="410"/>
    </row>
    <row r="224" spans="1:10" ht="12.75" thickBot="1" x14ac:dyDescent="0.25">
      <c r="A224" s="402">
        <v>220</v>
      </c>
      <c r="B224" s="403"/>
      <c r="C224" s="411" t="s">
        <v>140</v>
      </c>
      <c r="D224" s="239"/>
      <c r="E224" s="36"/>
      <c r="F224" s="36">
        <v>1</v>
      </c>
      <c r="G224" s="36"/>
      <c r="H224" s="77"/>
      <c r="I224" s="282">
        <f>SUM(D224:H224)</f>
        <v>1</v>
      </c>
      <c r="J224" s="412"/>
    </row>
    <row r="225" spans="1:10" x14ac:dyDescent="0.2">
      <c r="A225" s="346">
        <v>221</v>
      </c>
      <c r="B225" s="552" t="s">
        <v>141</v>
      </c>
      <c r="C225" s="370" t="s">
        <v>142</v>
      </c>
      <c r="D225" s="240"/>
      <c r="E225" s="43">
        <v>1</v>
      </c>
      <c r="F225" s="43">
        <v>1</v>
      </c>
      <c r="G225" s="43" t="s">
        <v>640</v>
      </c>
      <c r="H225" s="127">
        <v>1</v>
      </c>
      <c r="I225" s="283">
        <f>SUM(D225:H225)</f>
        <v>3</v>
      </c>
      <c r="J225" s="413"/>
    </row>
    <row r="226" spans="1:10" ht="12.75" thickBot="1" x14ac:dyDescent="0.25">
      <c r="A226" s="346">
        <v>222</v>
      </c>
      <c r="B226" s="554"/>
      <c r="C226" s="363" t="s">
        <v>143</v>
      </c>
      <c r="D226" s="235"/>
      <c r="E226" s="38">
        <v>1</v>
      </c>
      <c r="F226" s="38">
        <v>1</v>
      </c>
      <c r="G226" s="38" t="s">
        <v>640</v>
      </c>
      <c r="H226" s="123">
        <v>1</v>
      </c>
      <c r="I226" s="406">
        <f>SUM(D226:H226)</f>
        <v>3</v>
      </c>
      <c r="J226" s="407"/>
    </row>
    <row r="227" spans="1:10" ht="12.75" thickBot="1" x14ac:dyDescent="0.25">
      <c r="A227" s="402">
        <v>223</v>
      </c>
      <c r="B227" s="403"/>
      <c r="C227" s="411" t="s">
        <v>659</v>
      </c>
      <c r="D227" s="239"/>
      <c r="E227" s="36"/>
      <c r="F227" s="36" t="s">
        <v>639</v>
      </c>
      <c r="G227" s="36" t="s">
        <v>640</v>
      </c>
      <c r="H227" s="77"/>
      <c r="I227" s="282">
        <f>SUM(D227:H227)</f>
        <v>0</v>
      </c>
      <c r="J227" s="412"/>
    </row>
    <row r="228" spans="1:10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451">
        <v>1</v>
      </c>
      <c r="J228" s="457">
        <v>0.97</v>
      </c>
    </row>
    <row r="229" spans="1:10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1</v>
      </c>
      <c r="H229" s="153">
        <v>1</v>
      </c>
      <c r="I229" s="458">
        <v>1</v>
      </c>
      <c r="J229" s="459">
        <v>0.44</v>
      </c>
    </row>
    <row r="230" spans="1:10" ht="12.75" thickBot="1" x14ac:dyDescent="0.25">
      <c r="A230" s="359">
        <v>226</v>
      </c>
      <c r="B230" s="561"/>
      <c r="C230" s="388" t="s">
        <v>635</v>
      </c>
      <c r="D230" s="270">
        <v>0</v>
      </c>
      <c r="E230" s="154">
        <v>1</v>
      </c>
      <c r="F230" s="154">
        <v>0</v>
      </c>
      <c r="G230" s="154">
        <v>0</v>
      </c>
      <c r="H230" s="154">
        <v>1</v>
      </c>
      <c r="I230" s="460">
        <v>0.4</v>
      </c>
      <c r="J230" s="461">
        <v>0.19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6" tint="-0.249977111117893"/>
  </sheetPr>
  <dimension ref="A2:O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0.28515625" style="78" customWidth="1"/>
    <col min="3" max="3" width="34.5703125" style="78" customWidth="1"/>
    <col min="4" max="11" width="12.42578125" style="78" customWidth="1"/>
    <col min="12" max="12" width="10.85546875" style="78" customWidth="1"/>
    <col min="13" max="13" width="10.5703125" style="78" customWidth="1"/>
    <col min="14" max="14" width="8.85546875" style="78" customWidth="1"/>
    <col min="15" max="15" width="11.28515625" style="78" customWidth="1"/>
    <col min="16" max="16384" width="11.42578125" style="78"/>
  </cols>
  <sheetData>
    <row r="2" spans="1:15" ht="12.75" x14ac:dyDescent="0.2">
      <c r="A2" s="331" t="s">
        <v>620</v>
      </c>
    </row>
    <row r="3" spans="1:15" ht="12.75" thickBot="1" x14ac:dyDescent="0.25"/>
    <row r="4" spans="1:15" ht="24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4"/>
      <c r="J4" s="334"/>
      <c r="K4" s="334"/>
      <c r="L4" s="334"/>
      <c r="M4" s="335"/>
      <c r="N4" s="492" t="s">
        <v>167</v>
      </c>
      <c r="O4" s="404" t="s">
        <v>529</v>
      </c>
    </row>
    <row r="5" spans="1:15" x14ac:dyDescent="0.2">
      <c r="A5" s="338">
        <v>1</v>
      </c>
      <c r="B5" s="339"/>
      <c r="C5" s="340" t="s">
        <v>0</v>
      </c>
      <c r="D5" s="341">
        <v>76</v>
      </c>
      <c r="E5" s="342">
        <v>77</v>
      </c>
      <c r="F5" s="342">
        <v>78</v>
      </c>
      <c r="G5" s="342">
        <v>79</v>
      </c>
      <c r="H5" s="342">
        <v>80</v>
      </c>
      <c r="I5" s="342" t="s">
        <v>405</v>
      </c>
      <c r="J5" s="423" t="s">
        <v>406</v>
      </c>
      <c r="K5" s="423">
        <v>82</v>
      </c>
      <c r="L5" s="423">
        <v>83</v>
      </c>
      <c r="M5" s="343">
        <v>84</v>
      </c>
      <c r="N5" s="344"/>
      <c r="O5" s="345"/>
    </row>
    <row r="6" spans="1:15" x14ac:dyDescent="0.2">
      <c r="A6" s="346">
        <v>2</v>
      </c>
      <c r="B6" s="347"/>
      <c r="C6" s="348" t="s">
        <v>1</v>
      </c>
      <c r="D6" s="349" t="s">
        <v>281</v>
      </c>
      <c r="E6" s="350" t="s">
        <v>281</v>
      </c>
      <c r="F6" s="350" t="s">
        <v>281</v>
      </c>
      <c r="G6" s="350" t="s">
        <v>281</v>
      </c>
      <c r="H6" s="350" t="s">
        <v>281</v>
      </c>
      <c r="I6" s="350" t="s">
        <v>281</v>
      </c>
      <c r="J6" s="424" t="s">
        <v>281</v>
      </c>
      <c r="K6" s="424" t="s">
        <v>281</v>
      </c>
      <c r="L6" s="424" t="s">
        <v>281</v>
      </c>
      <c r="M6" s="351" t="s">
        <v>281</v>
      </c>
      <c r="N6" s="135"/>
      <c r="O6" s="352"/>
    </row>
    <row r="7" spans="1:15" ht="24" x14ac:dyDescent="0.2">
      <c r="A7" s="346">
        <v>3</v>
      </c>
      <c r="B7" s="347"/>
      <c r="C7" s="348" t="s">
        <v>2</v>
      </c>
      <c r="D7" s="493" t="s">
        <v>282</v>
      </c>
      <c r="E7" s="494" t="s">
        <v>282</v>
      </c>
      <c r="F7" s="494" t="s">
        <v>282</v>
      </c>
      <c r="G7" s="494" t="s">
        <v>282</v>
      </c>
      <c r="H7" s="494" t="s">
        <v>282</v>
      </c>
      <c r="I7" s="494" t="s">
        <v>282</v>
      </c>
      <c r="J7" s="495" t="s">
        <v>282</v>
      </c>
      <c r="K7" s="495" t="s">
        <v>282</v>
      </c>
      <c r="L7" s="495" t="s">
        <v>282</v>
      </c>
      <c r="M7" s="496" t="s">
        <v>282</v>
      </c>
      <c r="N7" s="135"/>
      <c r="O7" s="352"/>
    </row>
    <row r="8" spans="1:15" x14ac:dyDescent="0.2">
      <c r="A8" s="346">
        <v>4</v>
      </c>
      <c r="B8" s="347"/>
      <c r="C8" s="348" t="s">
        <v>3</v>
      </c>
      <c r="D8" s="349" t="s">
        <v>306</v>
      </c>
      <c r="E8" s="350" t="s">
        <v>306</v>
      </c>
      <c r="F8" s="350" t="s">
        <v>306</v>
      </c>
      <c r="G8" s="350" t="s">
        <v>306</v>
      </c>
      <c r="H8" s="350" t="s">
        <v>306</v>
      </c>
      <c r="I8" s="350" t="s">
        <v>306</v>
      </c>
      <c r="J8" s="424" t="s">
        <v>306</v>
      </c>
      <c r="K8" s="424" t="s">
        <v>306</v>
      </c>
      <c r="L8" s="424" t="s">
        <v>306</v>
      </c>
      <c r="M8" s="351" t="s">
        <v>306</v>
      </c>
      <c r="N8" s="135"/>
      <c r="O8" s="352"/>
    </row>
    <row r="9" spans="1:15" x14ac:dyDescent="0.2">
      <c r="A9" s="346">
        <v>5</v>
      </c>
      <c r="B9" s="347"/>
      <c r="C9" s="348" t="s">
        <v>4</v>
      </c>
      <c r="D9" s="349" t="s">
        <v>407</v>
      </c>
      <c r="E9" s="350" t="s">
        <v>407</v>
      </c>
      <c r="F9" s="350" t="s">
        <v>407</v>
      </c>
      <c r="G9" s="350" t="s">
        <v>407</v>
      </c>
      <c r="H9" s="350" t="s">
        <v>407</v>
      </c>
      <c r="I9" s="350" t="s">
        <v>407</v>
      </c>
      <c r="J9" s="424" t="s">
        <v>407</v>
      </c>
      <c r="K9" s="424" t="s">
        <v>407</v>
      </c>
      <c r="L9" s="424" t="s">
        <v>407</v>
      </c>
      <c r="M9" s="351" t="s">
        <v>407</v>
      </c>
      <c r="N9" s="135"/>
      <c r="O9" s="352"/>
    </row>
    <row r="10" spans="1:15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/>
      <c r="H10" s="350"/>
      <c r="I10" s="350" t="s">
        <v>408</v>
      </c>
      <c r="J10" s="424" t="s">
        <v>408</v>
      </c>
      <c r="K10" s="424"/>
      <c r="L10" s="424"/>
      <c r="M10" s="351"/>
      <c r="N10" s="135"/>
      <c r="O10" s="352"/>
    </row>
    <row r="11" spans="1:15" x14ac:dyDescent="0.2">
      <c r="A11" s="346">
        <v>7</v>
      </c>
      <c r="B11" s="347"/>
      <c r="C11" s="348" t="s">
        <v>7</v>
      </c>
      <c r="D11" s="349"/>
      <c r="E11" s="350"/>
      <c r="F11" s="350"/>
      <c r="G11" s="350"/>
      <c r="H11" s="350"/>
      <c r="I11" s="350" t="s">
        <v>206</v>
      </c>
      <c r="J11" s="424" t="s">
        <v>182</v>
      </c>
      <c r="K11" s="424"/>
      <c r="L11" s="424"/>
      <c r="M11" s="351"/>
      <c r="N11" s="135"/>
      <c r="O11" s="352"/>
    </row>
    <row r="12" spans="1:15" ht="12.75" thickBot="1" x14ac:dyDescent="0.25">
      <c r="A12" s="346">
        <v>8</v>
      </c>
      <c r="B12" s="347"/>
      <c r="C12" s="353" t="s">
        <v>8</v>
      </c>
      <c r="D12" s="354" t="s">
        <v>409</v>
      </c>
      <c r="E12" s="355" t="s">
        <v>410</v>
      </c>
      <c r="F12" s="355" t="s">
        <v>411</v>
      </c>
      <c r="G12" s="355" t="s">
        <v>412</v>
      </c>
      <c r="H12" s="355" t="s">
        <v>413</v>
      </c>
      <c r="I12" s="355" t="s">
        <v>414</v>
      </c>
      <c r="J12" s="425" t="s">
        <v>415</v>
      </c>
      <c r="K12" s="425" t="s">
        <v>416</v>
      </c>
      <c r="L12" s="425" t="s">
        <v>417</v>
      </c>
      <c r="M12" s="356" t="s">
        <v>418</v>
      </c>
      <c r="N12" s="135"/>
      <c r="O12" s="352"/>
    </row>
    <row r="13" spans="1:15" ht="20.25" customHeight="1" thickBot="1" x14ac:dyDescent="0.25">
      <c r="A13" s="346">
        <v>9</v>
      </c>
      <c r="B13" s="347"/>
      <c r="C13" s="334" t="s">
        <v>194</v>
      </c>
      <c r="D13" s="404" t="s">
        <v>419</v>
      </c>
      <c r="E13" s="497" t="s">
        <v>420</v>
      </c>
      <c r="F13" s="121" t="s">
        <v>421</v>
      </c>
      <c r="G13" s="121" t="s">
        <v>422</v>
      </c>
      <c r="H13" s="498" t="s">
        <v>423</v>
      </c>
      <c r="I13" s="498" t="s">
        <v>424</v>
      </c>
      <c r="J13" s="499" t="s">
        <v>425</v>
      </c>
      <c r="K13" s="499" t="s">
        <v>426</v>
      </c>
      <c r="L13" s="499" t="s">
        <v>427</v>
      </c>
      <c r="M13" s="500" t="s">
        <v>428</v>
      </c>
      <c r="N13" s="135"/>
      <c r="O13" s="352"/>
    </row>
    <row r="14" spans="1:15" ht="12.75" thickBot="1" x14ac:dyDescent="0.25">
      <c r="A14" s="359">
        <v>10</v>
      </c>
      <c r="B14" s="360"/>
      <c r="C14" s="501" t="s">
        <v>9</v>
      </c>
      <c r="D14" s="359"/>
      <c r="E14" s="209"/>
      <c r="F14" s="37"/>
      <c r="G14" s="37"/>
      <c r="H14" s="37"/>
      <c r="I14" s="37"/>
      <c r="J14" s="443"/>
      <c r="K14" s="443"/>
      <c r="L14" s="443"/>
      <c r="M14" s="95"/>
      <c r="N14" s="359"/>
      <c r="O14" s="362"/>
    </row>
    <row r="15" spans="1:15" x14ac:dyDescent="0.2">
      <c r="A15" s="346">
        <v>11</v>
      </c>
      <c r="B15" s="552" t="s">
        <v>13</v>
      </c>
      <c r="C15" s="502" t="s">
        <v>165</v>
      </c>
      <c r="D15" s="52">
        <v>133079</v>
      </c>
      <c r="E15" s="112">
        <v>43241</v>
      </c>
      <c r="F15" s="21">
        <v>66667</v>
      </c>
      <c r="G15" s="21">
        <v>103645</v>
      </c>
      <c r="H15" s="21">
        <v>19475</v>
      </c>
      <c r="I15" s="21">
        <v>127496</v>
      </c>
      <c r="J15" s="79">
        <v>122895</v>
      </c>
      <c r="K15" s="79">
        <v>56012</v>
      </c>
      <c r="L15" s="79">
        <v>76053</v>
      </c>
      <c r="M15" s="50">
        <v>91314</v>
      </c>
      <c r="N15" s="381">
        <v>839877</v>
      </c>
      <c r="O15" s="382">
        <v>5881716</v>
      </c>
    </row>
    <row r="16" spans="1:15" x14ac:dyDescent="0.2">
      <c r="A16" s="346">
        <v>12</v>
      </c>
      <c r="B16" s="553"/>
      <c r="C16" s="503" t="s">
        <v>164</v>
      </c>
      <c r="D16" s="367">
        <v>134720</v>
      </c>
      <c r="E16" s="207">
        <v>47446</v>
      </c>
      <c r="F16" s="22">
        <v>61172</v>
      </c>
      <c r="G16" s="22">
        <v>98031</v>
      </c>
      <c r="H16" s="22">
        <v>19392</v>
      </c>
      <c r="I16" s="22">
        <v>156754</v>
      </c>
      <c r="J16" s="80">
        <v>123037</v>
      </c>
      <c r="K16" s="80">
        <v>49118</v>
      </c>
      <c r="L16" s="80">
        <v>84701</v>
      </c>
      <c r="M16" s="98">
        <v>84716</v>
      </c>
      <c r="N16" s="367">
        <v>859087</v>
      </c>
      <c r="O16" s="444">
        <v>6210963</v>
      </c>
    </row>
    <row r="17" spans="1:15" ht="12.75" thickBot="1" x14ac:dyDescent="0.25">
      <c r="A17" s="359">
        <v>13</v>
      </c>
      <c r="B17" s="554"/>
      <c r="C17" s="501" t="s">
        <v>10</v>
      </c>
      <c r="D17" s="161">
        <f>+(D16/D15)-1</f>
        <v>1.2331021423365174E-2</v>
      </c>
      <c r="E17" s="244">
        <v>9.7245669619111519E-2</v>
      </c>
      <c r="F17" s="23">
        <v>-8.242458787706064E-2</v>
      </c>
      <c r="G17" s="23">
        <v>-5.4165661633460371E-2</v>
      </c>
      <c r="H17" s="23">
        <v>-4.2618741976893082E-3</v>
      </c>
      <c r="I17" s="23">
        <v>0.22948170923009359</v>
      </c>
      <c r="J17" s="81">
        <v>1.1554579112249552E-3</v>
      </c>
      <c r="K17" s="81">
        <v>-0.12308076840676996</v>
      </c>
      <c r="L17" s="81">
        <v>0.11371017579845644</v>
      </c>
      <c r="M17" s="159">
        <v>-7.2256171014302262E-2</v>
      </c>
      <c r="N17" s="161">
        <v>2.2872396791435046E-2</v>
      </c>
      <c r="O17" s="210">
        <v>5.5978051303395171E-2</v>
      </c>
    </row>
    <row r="18" spans="1:15" ht="14.25" x14ac:dyDescent="0.2">
      <c r="A18" s="369">
        <v>14</v>
      </c>
      <c r="B18" s="552" t="s">
        <v>168</v>
      </c>
      <c r="C18" s="504" t="s">
        <v>530</v>
      </c>
      <c r="D18" s="428">
        <v>293</v>
      </c>
      <c r="E18" s="271">
        <v>182</v>
      </c>
      <c r="F18" s="24">
        <v>760</v>
      </c>
      <c r="G18" s="24">
        <v>251</v>
      </c>
      <c r="H18" s="24">
        <v>98</v>
      </c>
      <c r="I18" s="24">
        <v>63.2</v>
      </c>
      <c r="J18" s="82">
        <v>76.900000000000006</v>
      </c>
      <c r="K18" s="82">
        <v>294</v>
      </c>
      <c r="L18" s="82">
        <v>313</v>
      </c>
      <c r="M18" s="160">
        <v>489</v>
      </c>
      <c r="N18" s="428">
        <v>2820.1000000000004</v>
      </c>
      <c r="O18" s="371">
        <v>33919</v>
      </c>
    </row>
    <row r="19" spans="1:15" ht="12.75" thickBot="1" x14ac:dyDescent="0.25">
      <c r="A19" s="359">
        <v>15</v>
      </c>
      <c r="B19" s="557"/>
      <c r="C19" s="501" t="s">
        <v>11</v>
      </c>
      <c r="D19" s="62"/>
      <c r="E19" s="59"/>
      <c r="F19" s="25"/>
      <c r="G19" s="25"/>
      <c r="H19" s="25"/>
      <c r="I19" s="25">
        <v>41.3</v>
      </c>
      <c r="J19" s="83">
        <v>41.2</v>
      </c>
      <c r="K19" s="83"/>
      <c r="L19" s="83"/>
      <c r="M19" s="60"/>
      <c r="N19" s="62"/>
      <c r="O19" s="373"/>
    </row>
    <row r="20" spans="1:15" x14ac:dyDescent="0.2">
      <c r="A20" s="346">
        <v>16</v>
      </c>
      <c r="B20" s="558" t="s">
        <v>175</v>
      </c>
      <c r="C20" s="502" t="s">
        <v>12</v>
      </c>
      <c r="D20" s="52">
        <v>131</v>
      </c>
      <c r="E20" s="112">
        <v>161</v>
      </c>
      <c r="F20" s="21">
        <v>157</v>
      </c>
      <c r="G20" s="21">
        <v>71</v>
      </c>
      <c r="H20" s="21">
        <v>34</v>
      </c>
      <c r="I20" s="21">
        <v>13</v>
      </c>
      <c r="J20" s="79">
        <v>18</v>
      </c>
      <c r="K20" s="79">
        <v>91</v>
      </c>
      <c r="L20" s="79">
        <v>94</v>
      </c>
      <c r="M20" s="50">
        <v>97</v>
      </c>
      <c r="N20" s="381">
        <v>867</v>
      </c>
      <c r="O20" s="382">
        <v>8487</v>
      </c>
    </row>
    <row r="21" spans="1:15" ht="24" x14ac:dyDescent="0.2">
      <c r="A21" s="346">
        <v>17</v>
      </c>
      <c r="B21" s="553"/>
      <c r="C21" s="468" t="s">
        <v>176</v>
      </c>
      <c r="D21" s="276">
        <v>86690</v>
      </c>
      <c r="E21" s="232">
        <v>5957</v>
      </c>
      <c r="F21" s="26">
        <v>19608</v>
      </c>
      <c r="G21" s="26">
        <v>56206</v>
      </c>
      <c r="H21" s="26">
        <v>3523</v>
      </c>
      <c r="I21" s="26">
        <v>39964</v>
      </c>
      <c r="J21" s="84">
        <v>87897</v>
      </c>
      <c r="K21" s="84">
        <v>9047</v>
      </c>
      <c r="L21" s="84">
        <v>39803</v>
      </c>
      <c r="M21" s="76">
        <v>33736</v>
      </c>
      <c r="N21" s="276">
        <v>382431</v>
      </c>
      <c r="O21" s="399"/>
    </row>
    <row r="22" spans="1:15" ht="12.75" thickBot="1" x14ac:dyDescent="0.25">
      <c r="A22" s="359">
        <v>18</v>
      </c>
      <c r="B22" s="554"/>
      <c r="C22" s="501" t="s">
        <v>14</v>
      </c>
      <c r="D22" s="161">
        <v>0.64348277909738716</v>
      </c>
      <c r="E22" s="244">
        <v>0.12555326054883448</v>
      </c>
      <c r="F22" s="23">
        <v>0.32053880860524425</v>
      </c>
      <c r="G22" s="23">
        <v>0.5733492466668707</v>
      </c>
      <c r="H22" s="23">
        <v>0.18167285478547854</v>
      </c>
      <c r="I22" s="23">
        <v>0.25494724217563824</v>
      </c>
      <c r="J22" s="81">
        <v>0.7143948568316848</v>
      </c>
      <c r="K22" s="81">
        <v>0.18418909564721692</v>
      </c>
      <c r="L22" s="81">
        <v>0.46992361365273139</v>
      </c>
      <c r="M22" s="159">
        <v>0.39822465649936256</v>
      </c>
      <c r="N22" s="161">
        <v>0.44515980337265026</v>
      </c>
      <c r="O22" s="210"/>
    </row>
    <row r="23" spans="1:15" x14ac:dyDescent="0.2">
      <c r="A23" s="346">
        <v>19</v>
      </c>
      <c r="B23" s="552" t="s">
        <v>15</v>
      </c>
      <c r="C23" s="502" t="s">
        <v>169</v>
      </c>
      <c r="D23" s="47">
        <v>56.0402178987</v>
      </c>
      <c r="E23" s="113">
        <v>78.995814788900006</v>
      </c>
      <c r="F23" s="27">
        <v>68.517182916099998</v>
      </c>
      <c r="G23" s="27">
        <v>66.084564607700003</v>
      </c>
      <c r="H23" s="27">
        <v>78.657402217599994</v>
      </c>
      <c r="I23" s="27">
        <v>63.250636055400001</v>
      </c>
      <c r="J23" s="85">
        <v>47.491542911800003</v>
      </c>
      <c r="K23" s="85">
        <v>70.844547364600004</v>
      </c>
      <c r="L23" s="85">
        <v>75.379228417899995</v>
      </c>
      <c r="M23" s="46">
        <v>70.109887827600005</v>
      </c>
      <c r="N23" s="68">
        <v>64.088312931536407</v>
      </c>
      <c r="O23" s="69">
        <v>61.4831035821</v>
      </c>
    </row>
    <row r="24" spans="1:15" x14ac:dyDescent="0.2">
      <c r="A24" s="346">
        <v>20</v>
      </c>
      <c r="B24" s="553"/>
      <c r="C24" s="505" t="s">
        <v>170</v>
      </c>
      <c r="D24" s="49">
        <v>59.418593312600002</v>
      </c>
      <c r="E24" s="111">
        <v>74.205647781799996</v>
      </c>
      <c r="F24" s="28">
        <v>73.199052449899995</v>
      </c>
      <c r="G24" s="28">
        <v>63.1907590438</v>
      </c>
      <c r="H24" s="28">
        <v>79.000606292699999</v>
      </c>
      <c r="I24" s="28">
        <v>39.6954714986</v>
      </c>
      <c r="J24" s="86">
        <v>53.291968000099999</v>
      </c>
      <c r="K24" s="86">
        <v>70.1510928764</v>
      </c>
      <c r="L24" s="86">
        <v>68.512855748800007</v>
      </c>
      <c r="M24" s="48">
        <v>66.610259512499994</v>
      </c>
      <c r="N24" s="49">
        <v>59.83235690913726</v>
      </c>
      <c r="O24" s="67">
        <v>60.975213525400001</v>
      </c>
    </row>
    <row r="25" spans="1:15" x14ac:dyDescent="0.2">
      <c r="A25" s="346">
        <v>21</v>
      </c>
      <c r="B25" s="553"/>
      <c r="C25" s="502" t="s">
        <v>171</v>
      </c>
      <c r="D25" s="52">
        <v>74578</v>
      </c>
      <c r="E25" s="112">
        <v>34159</v>
      </c>
      <c r="F25" s="21">
        <v>45678</v>
      </c>
      <c r="G25" s="21">
        <v>68493</v>
      </c>
      <c r="H25" s="21">
        <v>15319</v>
      </c>
      <c r="I25" s="21">
        <v>80642</v>
      </c>
      <c r="J25" s="79">
        <v>58365</v>
      </c>
      <c r="K25" s="79">
        <v>39681</v>
      </c>
      <c r="L25" s="79">
        <v>57328</v>
      </c>
      <c r="M25" s="50">
        <v>64020</v>
      </c>
      <c r="N25" s="381">
        <v>538263</v>
      </c>
      <c r="O25" s="382">
        <v>3616262</v>
      </c>
    </row>
    <row r="26" spans="1:15" x14ac:dyDescent="0.2">
      <c r="A26" s="346">
        <v>22</v>
      </c>
      <c r="B26" s="553"/>
      <c r="C26" s="505" t="s">
        <v>172</v>
      </c>
      <c r="D26" s="54">
        <v>80049</v>
      </c>
      <c r="E26" s="103">
        <v>35208</v>
      </c>
      <c r="F26" s="29">
        <v>44777</v>
      </c>
      <c r="G26" s="29">
        <v>61947</v>
      </c>
      <c r="H26" s="29">
        <v>15320</v>
      </c>
      <c r="I26" s="29">
        <v>62224</v>
      </c>
      <c r="J26" s="87">
        <v>65569</v>
      </c>
      <c r="K26" s="87">
        <v>34457</v>
      </c>
      <c r="L26" s="87">
        <v>58031</v>
      </c>
      <c r="M26" s="104">
        <v>56430</v>
      </c>
      <c r="N26" s="54">
        <v>514012</v>
      </c>
      <c r="O26" s="395">
        <v>3787148</v>
      </c>
    </row>
    <row r="27" spans="1:15" x14ac:dyDescent="0.2">
      <c r="A27" s="346">
        <v>23</v>
      </c>
      <c r="B27" s="553"/>
      <c r="C27" s="506" t="s">
        <v>173</v>
      </c>
      <c r="D27" s="58">
        <v>2.6698307495</v>
      </c>
      <c r="E27" s="55">
        <v>3.4283477577000001</v>
      </c>
      <c r="F27" s="30">
        <v>2.6355958050999999</v>
      </c>
      <c r="G27" s="30">
        <v>3.0729329427000001</v>
      </c>
      <c r="H27" s="30">
        <v>3.1989857878999999</v>
      </c>
      <c r="I27" s="30">
        <v>3.1157671951000001</v>
      </c>
      <c r="J27" s="88">
        <v>2.8880725013999999</v>
      </c>
      <c r="K27" s="88">
        <v>2.8446456495999999</v>
      </c>
      <c r="L27" s="88">
        <v>2.9617899388</v>
      </c>
      <c r="M27" s="56">
        <v>2.7892757629</v>
      </c>
      <c r="N27" s="58">
        <v>2.9300794126136509</v>
      </c>
      <c r="O27" s="66">
        <v>2.8193807925000001</v>
      </c>
    </row>
    <row r="28" spans="1:15" ht="12.75" thickBot="1" x14ac:dyDescent="0.25">
      <c r="A28" s="359">
        <v>24</v>
      </c>
      <c r="B28" s="554"/>
      <c r="C28" s="501" t="s">
        <v>174</v>
      </c>
      <c r="D28" s="62">
        <v>2.2848858290999998</v>
      </c>
      <c r="E28" s="59">
        <v>2.8780928885999999</v>
      </c>
      <c r="F28" s="25">
        <v>1.9097416085000001</v>
      </c>
      <c r="G28" s="25">
        <v>2.1113433121999998</v>
      </c>
      <c r="H28" s="25">
        <v>2.4226669229</v>
      </c>
      <c r="I28" s="25">
        <v>2.1149734409000001</v>
      </c>
      <c r="J28" s="83">
        <v>2.0732940822999999</v>
      </c>
      <c r="K28" s="83">
        <v>2.1521317809</v>
      </c>
      <c r="L28" s="83">
        <v>2.1822199921999998</v>
      </c>
      <c r="M28" s="60">
        <v>2.1262483179</v>
      </c>
      <c r="N28" s="62">
        <v>2.1905644116650147</v>
      </c>
      <c r="O28" s="373">
        <v>2.2257322739999998</v>
      </c>
    </row>
    <row r="29" spans="1:15" x14ac:dyDescent="0.2">
      <c r="A29" s="346">
        <v>25</v>
      </c>
      <c r="B29" s="347" t="s">
        <v>16</v>
      </c>
      <c r="C29" s="502" t="s">
        <v>169</v>
      </c>
      <c r="D29" s="47">
        <v>12.7952017255</v>
      </c>
      <c r="E29" s="113">
        <v>32.335436117199997</v>
      </c>
      <c r="F29" s="27">
        <v>15.856071055099999</v>
      </c>
      <c r="G29" s="27">
        <v>19.933143213099999</v>
      </c>
      <c r="H29" s="27">
        <v>28.182075458700002</v>
      </c>
      <c r="I29" s="27">
        <v>16.6080701709</v>
      </c>
      <c r="J29" s="85">
        <v>11.7396277838</v>
      </c>
      <c r="K29" s="85">
        <v>19.4836850537</v>
      </c>
      <c r="L29" s="85">
        <v>22.682854020800001</v>
      </c>
      <c r="M29" s="46">
        <v>15.415280430399999</v>
      </c>
      <c r="N29" s="68">
        <v>17.332418913721888</v>
      </c>
      <c r="O29" s="69">
        <v>17.031225560199999</v>
      </c>
    </row>
    <row r="30" spans="1:15" x14ac:dyDescent="0.2">
      <c r="A30" s="346">
        <v>26</v>
      </c>
      <c r="B30" s="347"/>
      <c r="C30" s="505" t="s">
        <v>170</v>
      </c>
      <c r="D30" s="49">
        <v>10.089901854400001</v>
      </c>
      <c r="E30" s="111">
        <v>21.680854722199999</v>
      </c>
      <c r="F30" s="28">
        <v>8.2878861862999997</v>
      </c>
      <c r="G30" s="28">
        <v>9.8196619524000006</v>
      </c>
      <c r="H30" s="28">
        <v>17.838265844999999</v>
      </c>
      <c r="I30" s="28">
        <v>3.5023608795999999</v>
      </c>
      <c r="J30" s="86">
        <v>7.2806821738999998</v>
      </c>
      <c r="K30" s="86">
        <v>11.8795966129</v>
      </c>
      <c r="L30" s="86">
        <v>10.1492904217</v>
      </c>
      <c r="M30" s="48">
        <v>9.3311103390000003</v>
      </c>
      <c r="N30" s="49">
        <v>9.1748565628393877</v>
      </c>
      <c r="O30" s="67">
        <v>10.936572205799999</v>
      </c>
    </row>
    <row r="31" spans="1:15" x14ac:dyDescent="0.2">
      <c r="A31" s="346">
        <v>27</v>
      </c>
      <c r="B31" s="347"/>
      <c r="C31" s="502" t="s">
        <v>171</v>
      </c>
      <c r="D31" s="52">
        <v>17028</v>
      </c>
      <c r="E31" s="112">
        <v>13982</v>
      </c>
      <c r="F31" s="21">
        <v>10571</v>
      </c>
      <c r="G31" s="21">
        <v>20660</v>
      </c>
      <c r="H31" s="21">
        <v>5488</v>
      </c>
      <c r="I31" s="21">
        <v>21175</v>
      </c>
      <c r="J31" s="79">
        <v>14427</v>
      </c>
      <c r="K31" s="79">
        <v>10913</v>
      </c>
      <c r="L31" s="79">
        <v>17251</v>
      </c>
      <c r="M31" s="50">
        <v>14076</v>
      </c>
      <c r="N31" s="381">
        <v>145571</v>
      </c>
      <c r="O31" s="382">
        <v>1001728</v>
      </c>
    </row>
    <row r="32" spans="1:15" x14ac:dyDescent="0.2">
      <c r="A32" s="346">
        <v>28</v>
      </c>
      <c r="B32" s="347"/>
      <c r="C32" s="505" t="s">
        <v>172</v>
      </c>
      <c r="D32" s="54">
        <v>13593</v>
      </c>
      <c r="E32" s="103">
        <v>10287</v>
      </c>
      <c r="F32" s="29">
        <v>5070</v>
      </c>
      <c r="G32" s="29">
        <v>9626</v>
      </c>
      <c r="H32" s="29">
        <v>3459</v>
      </c>
      <c r="I32" s="29">
        <v>5490</v>
      </c>
      <c r="J32" s="87">
        <v>8958</v>
      </c>
      <c r="K32" s="87">
        <v>5835</v>
      </c>
      <c r="L32" s="87">
        <v>8597</v>
      </c>
      <c r="M32" s="104">
        <v>7905</v>
      </c>
      <c r="N32" s="54">
        <v>78820</v>
      </c>
      <c r="O32" s="395">
        <v>679266</v>
      </c>
    </row>
    <row r="33" spans="1:15" x14ac:dyDescent="0.2">
      <c r="A33" s="346">
        <v>29</v>
      </c>
      <c r="B33" s="347"/>
      <c r="C33" s="506" t="s">
        <v>173</v>
      </c>
      <c r="D33" s="58">
        <v>3.8487986072</v>
      </c>
      <c r="E33" s="55">
        <v>4.0764268438000002</v>
      </c>
      <c r="F33" s="30">
        <v>3.6666690654999998</v>
      </c>
      <c r="G33" s="30">
        <v>4.1904178106999996</v>
      </c>
      <c r="H33" s="30">
        <v>4.0098392949999999</v>
      </c>
      <c r="I33" s="30">
        <v>3.7073089864000002</v>
      </c>
      <c r="J33" s="88">
        <v>3.7975979852999999</v>
      </c>
      <c r="K33" s="88">
        <v>3.7937282798999998</v>
      </c>
      <c r="L33" s="88">
        <v>3.8165424177</v>
      </c>
      <c r="M33" s="56">
        <v>3.9768244379</v>
      </c>
      <c r="N33" s="58">
        <v>3.8907643431724082</v>
      </c>
      <c r="O33" s="66">
        <v>3.8978684664999999</v>
      </c>
    </row>
    <row r="34" spans="1:15" ht="12.75" thickBot="1" x14ac:dyDescent="0.25">
      <c r="A34" s="359">
        <v>30</v>
      </c>
      <c r="B34" s="360"/>
      <c r="C34" s="501" t="s">
        <v>174</v>
      </c>
      <c r="D34" s="62">
        <v>3.5251321877000001</v>
      </c>
      <c r="E34" s="59">
        <v>3.6119885006999999</v>
      </c>
      <c r="F34" s="25">
        <v>3.3424997951000002</v>
      </c>
      <c r="G34" s="25">
        <v>3.4600882126000001</v>
      </c>
      <c r="H34" s="25">
        <v>3.4920073144999999</v>
      </c>
      <c r="I34" s="25">
        <v>3.4203990962000002</v>
      </c>
      <c r="J34" s="83">
        <v>3.5522433204000001</v>
      </c>
      <c r="K34" s="83">
        <v>3.3786564107000001</v>
      </c>
      <c r="L34" s="83">
        <v>3.4628727394999999</v>
      </c>
      <c r="M34" s="60">
        <v>3.4345493003000001</v>
      </c>
      <c r="N34" s="62">
        <v>3.4843905093843666</v>
      </c>
      <c r="O34" s="373">
        <v>3.5088695034000001</v>
      </c>
    </row>
    <row r="35" spans="1:15" x14ac:dyDescent="0.2">
      <c r="A35" s="346">
        <v>31</v>
      </c>
      <c r="B35" s="347" t="s">
        <v>17</v>
      </c>
      <c r="C35" s="502" t="s">
        <v>169</v>
      </c>
      <c r="D35" s="47">
        <v>43.2450161732</v>
      </c>
      <c r="E35" s="113">
        <v>46.6603786716</v>
      </c>
      <c r="F35" s="27">
        <v>52.661111861000002</v>
      </c>
      <c r="G35" s="27">
        <v>46.1514213946</v>
      </c>
      <c r="H35" s="27">
        <v>50.475326758900003</v>
      </c>
      <c r="I35" s="27">
        <v>46.642565884500002</v>
      </c>
      <c r="J35" s="85">
        <v>35.751915128100002</v>
      </c>
      <c r="K35" s="85">
        <v>51.360862310900004</v>
      </c>
      <c r="L35" s="85">
        <v>52.696374397200003</v>
      </c>
      <c r="M35" s="46">
        <v>54.6946073971</v>
      </c>
      <c r="N35" s="68">
        <v>46.755774952760945</v>
      </c>
      <c r="O35" s="69">
        <v>44.451878021900001</v>
      </c>
    </row>
    <row r="36" spans="1:15" x14ac:dyDescent="0.2">
      <c r="A36" s="346">
        <v>32</v>
      </c>
      <c r="B36" s="347"/>
      <c r="C36" s="505" t="s">
        <v>170</v>
      </c>
      <c r="D36" s="49">
        <v>49.328691458199998</v>
      </c>
      <c r="E36" s="111">
        <v>52.524793059700002</v>
      </c>
      <c r="F36" s="28">
        <v>64.911166263499993</v>
      </c>
      <c r="G36" s="28">
        <v>53.371097091400003</v>
      </c>
      <c r="H36" s="28">
        <v>61.162340447699997</v>
      </c>
      <c r="I36" s="28">
        <v>36.193110619000002</v>
      </c>
      <c r="J36" s="86">
        <v>46.011285826300004</v>
      </c>
      <c r="K36" s="86">
        <v>58.271496263499998</v>
      </c>
      <c r="L36" s="86">
        <v>58.363565327099998</v>
      </c>
      <c r="M36" s="48">
        <v>57.279149173599997</v>
      </c>
      <c r="N36" s="49">
        <v>50.657500346297866</v>
      </c>
      <c r="O36" s="67">
        <v>50.038641319600003</v>
      </c>
    </row>
    <row r="37" spans="1:15" x14ac:dyDescent="0.2">
      <c r="A37" s="346">
        <v>33</v>
      </c>
      <c r="B37" s="347"/>
      <c r="C37" s="502" t="s">
        <v>171</v>
      </c>
      <c r="D37" s="52">
        <v>57550</v>
      </c>
      <c r="E37" s="112">
        <v>20176</v>
      </c>
      <c r="F37" s="21">
        <v>35108</v>
      </c>
      <c r="G37" s="21">
        <v>47834</v>
      </c>
      <c r="H37" s="21">
        <v>9830</v>
      </c>
      <c r="I37" s="21">
        <v>59467</v>
      </c>
      <c r="J37" s="79">
        <v>43937</v>
      </c>
      <c r="K37" s="79">
        <v>28768</v>
      </c>
      <c r="L37" s="79">
        <v>40077</v>
      </c>
      <c r="M37" s="50">
        <v>49944</v>
      </c>
      <c r="N37" s="381">
        <v>392691</v>
      </c>
      <c r="O37" s="382">
        <v>2614533</v>
      </c>
    </row>
    <row r="38" spans="1:15" x14ac:dyDescent="0.2">
      <c r="A38" s="346">
        <v>34</v>
      </c>
      <c r="B38" s="347"/>
      <c r="C38" s="505" t="s">
        <v>172</v>
      </c>
      <c r="D38" s="54">
        <v>66456</v>
      </c>
      <c r="E38" s="103">
        <v>24921</v>
      </c>
      <c r="F38" s="29">
        <v>39707</v>
      </c>
      <c r="G38" s="29">
        <v>52320</v>
      </c>
      <c r="H38" s="29">
        <v>11861</v>
      </c>
      <c r="I38" s="29">
        <v>56734</v>
      </c>
      <c r="J38" s="87">
        <v>56611</v>
      </c>
      <c r="K38" s="87">
        <v>28622</v>
      </c>
      <c r="L38" s="87">
        <v>49435</v>
      </c>
      <c r="M38" s="104">
        <v>48525</v>
      </c>
      <c r="N38" s="54">
        <v>435192</v>
      </c>
      <c r="O38" s="395">
        <v>3107881</v>
      </c>
    </row>
    <row r="39" spans="1:15" x14ac:dyDescent="0.2">
      <c r="A39" s="346">
        <v>35</v>
      </c>
      <c r="B39" s="347"/>
      <c r="C39" s="506" t="s">
        <v>173</v>
      </c>
      <c r="D39" s="58">
        <v>2.3207589614000002</v>
      </c>
      <c r="E39" s="55">
        <v>2.9784135531999998</v>
      </c>
      <c r="F39" s="30">
        <v>2.3242634418999999</v>
      </c>
      <c r="G39" s="30">
        <v>2.5899884235999999</v>
      </c>
      <c r="H39" s="30">
        <v>2.7457237610999998</v>
      </c>
      <c r="I39" s="30">
        <v>2.9041207904999999</v>
      </c>
      <c r="J39" s="88">
        <v>2.5887354828000002</v>
      </c>
      <c r="K39" s="88">
        <v>2.4838744660000001</v>
      </c>
      <c r="L39" s="88">
        <v>2.5931571054</v>
      </c>
      <c r="M39" s="56">
        <v>2.4536621946000001</v>
      </c>
      <c r="N39" s="58">
        <v>2.5732719781630014</v>
      </c>
      <c r="O39" s="66">
        <v>2.4061587431000002</v>
      </c>
    </row>
    <row r="40" spans="1:15" ht="12.75" thickBot="1" x14ac:dyDescent="0.25">
      <c r="A40" s="359">
        <v>36</v>
      </c>
      <c r="B40" s="360"/>
      <c r="C40" s="501" t="s">
        <v>174</v>
      </c>
      <c r="D40" s="62">
        <v>2.0310520209999998</v>
      </c>
      <c r="E40" s="59">
        <v>2.5750215586</v>
      </c>
      <c r="F40" s="25">
        <v>1.7268067831</v>
      </c>
      <c r="G40" s="25">
        <v>1.8630781829</v>
      </c>
      <c r="H40" s="25">
        <v>2.1105727028999999</v>
      </c>
      <c r="I40" s="25">
        <v>1.9885864132</v>
      </c>
      <c r="J40" s="83">
        <v>1.8391526923999999</v>
      </c>
      <c r="K40" s="83">
        <v>1.9020581104000001</v>
      </c>
      <c r="L40" s="83">
        <v>1.9594635360999999</v>
      </c>
      <c r="M40" s="60">
        <v>1.9130484783999999</v>
      </c>
      <c r="N40" s="62">
        <v>1.9561434375119504</v>
      </c>
      <c r="O40" s="373">
        <v>1.9452837235</v>
      </c>
    </row>
    <row r="41" spans="1:15" x14ac:dyDescent="0.2">
      <c r="A41" s="346">
        <v>37</v>
      </c>
      <c r="B41" s="552" t="s">
        <v>18</v>
      </c>
      <c r="C41" s="502" t="s">
        <v>169</v>
      </c>
      <c r="D41" s="47">
        <v>23.916137647599999</v>
      </c>
      <c r="E41" s="113">
        <v>19.263243123500001</v>
      </c>
      <c r="F41" s="27">
        <v>24.237330663200002</v>
      </c>
      <c r="G41" s="27">
        <v>19.398324065000001</v>
      </c>
      <c r="H41" s="27">
        <v>19.6480076213</v>
      </c>
      <c r="I41" s="27">
        <v>30.275217336899999</v>
      </c>
      <c r="J41" s="85">
        <v>27.355708164999999</v>
      </c>
      <c r="K41" s="85">
        <v>21.156959154900001</v>
      </c>
      <c r="L41" s="85">
        <v>19.159241428400001</v>
      </c>
      <c r="M41" s="46">
        <v>21.777346230500001</v>
      </c>
      <c r="N41" s="68">
        <v>23.666798828876136</v>
      </c>
      <c r="O41" s="69">
        <v>21.612181470599999</v>
      </c>
    </row>
    <row r="42" spans="1:15" x14ac:dyDescent="0.2">
      <c r="A42" s="346">
        <v>38</v>
      </c>
      <c r="B42" s="553"/>
      <c r="C42" s="505" t="s">
        <v>170</v>
      </c>
      <c r="D42" s="49">
        <v>21.656733106600001</v>
      </c>
      <c r="E42" s="111">
        <v>24.263592123199999</v>
      </c>
      <c r="F42" s="28">
        <v>19.813038671000001</v>
      </c>
      <c r="G42" s="28">
        <v>20.372346989299999</v>
      </c>
      <c r="H42" s="28">
        <v>17.552937033100001</v>
      </c>
      <c r="I42" s="28">
        <v>39.5116680446</v>
      </c>
      <c r="J42" s="86">
        <v>21.7476583459</v>
      </c>
      <c r="K42" s="86">
        <v>19.941811759299998</v>
      </c>
      <c r="L42" s="86">
        <v>24.000129779400002</v>
      </c>
      <c r="M42" s="48">
        <v>23.5859025645</v>
      </c>
      <c r="N42" s="49">
        <v>25.024357253689089</v>
      </c>
      <c r="O42" s="67">
        <v>21.962824474600001</v>
      </c>
    </row>
    <row r="43" spans="1:15" x14ac:dyDescent="0.2">
      <c r="A43" s="346">
        <v>39</v>
      </c>
      <c r="B43" s="553"/>
      <c r="C43" s="502" t="s">
        <v>171</v>
      </c>
      <c r="D43" s="52">
        <v>31827</v>
      </c>
      <c r="E43" s="112">
        <v>8330</v>
      </c>
      <c r="F43" s="21">
        <v>16158</v>
      </c>
      <c r="G43" s="21">
        <v>20105</v>
      </c>
      <c r="H43" s="21">
        <v>3826</v>
      </c>
      <c r="I43" s="21">
        <v>38600</v>
      </c>
      <c r="J43" s="79">
        <v>33619</v>
      </c>
      <c r="K43" s="79">
        <v>11850</v>
      </c>
      <c r="L43" s="79">
        <v>14571</v>
      </c>
      <c r="M43" s="50">
        <v>19886</v>
      </c>
      <c r="N43" s="381">
        <v>198772</v>
      </c>
      <c r="O43" s="382">
        <v>1271167</v>
      </c>
    </row>
    <row r="44" spans="1:15" x14ac:dyDescent="0.2">
      <c r="A44" s="346">
        <v>40</v>
      </c>
      <c r="B44" s="553"/>
      <c r="C44" s="505" t="s">
        <v>172</v>
      </c>
      <c r="D44" s="54">
        <v>29176</v>
      </c>
      <c r="E44" s="103">
        <v>11512</v>
      </c>
      <c r="F44" s="29">
        <v>12120</v>
      </c>
      <c r="G44" s="29">
        <v>19971</v>
      </c>
      <c r="H44" s="29">
        <v>3404</v>
      </c>
      <c r="I44" s="29">
        <v>61936</v>
      </c>
      <c r="J44" s="87">
        <v>26758</v>
      </c>
      <c r="K44" s="87">
        <v>9795</v>
      </c>
      <c r="L44" s="87">
        <v>20328</v>
      </c>
      <c r="M44" s="104">
        <v>19981</v>
      </c>
      <c r="N44" s="54">
        <v>214981</v>
      </c>
      <c r="O44" s="395">
        <v>1364103</v>
      </c>
    </row>
    <row r="45" spans="1:15" x14ac:dyDescent="0.2">
      <c r="A45" s="346">
        <v>41</v>
      </c>
      <c r="B45" s="553"/>
      <c r="C45" s="506" t="s">
        <v>173</v>
      </c>
      <c r="D45" s="58">
        <v>2.1202980775000002</v>
      </c>
      <c r="E45" s="55">
        <v>2.8834426428</v>
      </c>
      <c r="F45" s="30">
        <v>2.4007264601</v>
      </c>
      <c r="G45" s="30">
        <v>2.3483296556000002</v>
      </c>
      <c r="H45" s="30">
        <v>2.8632485328000001</v>
      </c>
      <c r="I45" s="30">
        <v>2.6225229178</v>
      </c>
      <c r="J45" s="88">
        <v>2.1783621905000001</v>
      </c>
      <c r="K45" s="88">
        <v>2.4834750151999998</v>
      </c>
      <c r="L45" s="88">
        <v>2.5612584793000002</v>
      </c>
      <c r="M45" s="56">
        <v>2.5494278872999998</v>
      </c>
      <c r="N45" s="58">
        <v>2.4166967238347992</v>
      </c>
      <c r="O45" s="66">
        <v>2.2728624152000001</v>
      </c>
    </row>
    <row r="46" spans="1:15" ht="12.75" thickBot="1" x14ac:dyDescent="0.25">
      <c r="A46" s="359">
        <v>42</v>
      </c>
      <c r="B46" s="554"/>
      <c r="C46" s="501" t="s">
        <v>174</v>
      </c>
      <c r="D46" s="62">
        <v>1.9918984766000001</v>
      </c>
      <c r="E46" s="59">
        <v>2.4699464546000001</v>
      </c>
      <c r="F46" s="25">
        <v>1.7218067743000001</v>
      </c>
      <c r="G46" s="25">
        <v>1.8553769704</v>
      </c>
      <c r="H46" s="25">
        <v>2.2161048558999998</v>
      </c>
      <c r="I46" s="25">
        <v>1.7273058958</v>
      </c>
      <c r="J46" s="83">
        <v>1.7340667181</v>
      </c>
      <c r="K46" s="83">
        <v>1.8763353587</v>
      </c>
      <c r="L46" s="83">
        <v>1.9682983945999999</v>
      </c>
      <c r="M46" s="60">
        <v>1.918960877</v>
      </c>
      <c r="N46" s="62">
        <v>1.8705416438704614</v>
      </c>
      <c r="O46" s="373">
        <v>1.8748308694</v>
      </c>
    </row>
    <row r="47" spans="1:15" x14ac:dyDescent="0.2">
      <c r="A47" s="346">
        <v>43</v>
      </c>
      <c r="B47" s="347" t="s">
        <v>19</v>
      </c>
      <c r="C47" s="463" t="s">
        <v>169</v>
      </c>
      <c r="D47" s="429">
        <v>6.9685607593999999</v>
      </c>
      <c r="E47" s="222">
        <v>0.53000677510000005</v>
      </c>
      <c r="F47" s="192">
        <v>3.6729289879000002</v>
      </c>
      <c r="G47" s="192">
        <v>4.6469113674000004</v>
      </c>
      <c r="H47" s="192">
        <v>0.60658848880000005</v>
      </c>
      <c r="I47" s="192">
        <v>0.91018571530000003</v>
      </c>
      <c r="J47" s="272">
        <v>5.9263561552999997</v>
      </c>
      <c r="K47" s="272">
        <v>2.2437014771000001</v>
      </c>
      <c r="L47" s="272">
        <v>2.6527588745999999</v>
      </c>
      <c r="M47" s="212">
        <v>2.6500920217999999</v>
      </c>
      <c r="N47" s="429">
        <v>3.6938742220587057</v>
      </c>
      <c r="O47" s="384">
        <v>5.5671130213</v>
      </c>
    </row>
    <row r="48" spans="1:15" x14ac:dyDescent="0.2">
      <c r="A48" s="346">
        <v>44</v>
      </c>
      <c r="B48" s="347"/>
      <c r="C48" s="464" t="s">
        <v>170</v>
      </c>
      <c r="D48" s="430">
        <v>7.9642645049</v>
      </c>
      <c r="E48" s="225">
        <v>0.41217976270000001</v>
      </c>
      <c r="F48" s="193">
        <v>3.4830222618</v>
      </c>
      <c r="G48" s="193">
        <v>6.0605963924999999</v>
      </c>
      <c r="H48" s="193">
        <v>1.6174817822000001</v>
      </c>
      <c r="I48" s="193">
        <v>2.8450155255</v>
      </c>
      <c r="J48" s="273">
        <v>8.8191224922</v>
      </c>
      <c r="K48" s="273">
        <v>3.0105761700000002</v>
      </c>
      <c r="L48" s="273">
        <v>3.0023631660999999</v>
      </c>
      <c r="M48" s="215">
        <v>3.6358105647999999</v>
      </c>
      <c r="N48" s="430">
        <v>4.8567840044139876</v>
      </c>
      <c r="O48" s="392">
        <v>6.1051031015000001</v>
      </c>
    </row>
    <row r="49" spans="1:15" x14ac:dyDescent="0.2">
      <c r="A49" s="346">
        <v>45</v>
      </c>
      <c r="B49" s="347"/>
      <c r="C49" s="464" t="s">
        <v>171</v>
      </c>
      <c r="D49" s="431">
        <v>9274</v>
      </c>
      <c r="E49" s="226">
        <v>229</v>
      </c>
      <c r="F49" s="194">
        <v>2449</v>
      </c>
      <c r="G49" s="194">
        <v>4816</v>
      </c>
      <c r="H49" s="194">
        <v>118</v>
      </c>
      <c r="I49" s="194">
        <v>1160</v>
      </c>
      <c r="J49" s="274">
        <v>7283</v>
      </c>
      <c r="K49" s="274">
        <v>1257</v>
      </c>
      <c r="L49" s="274">
        <v>2018</v>
      </c>
      <c r="M49" s="216">
        <v>2420</v>
      </c>
      <c r="N49" s="431">
        <v>31024</v>
      </c>
      <c r="O49" s="394">
        <v>327442</v>
      </c>
    </row>
    <row r="50" spans="1:15" ht="12.75" thickBot="1" x14ac:dyDescent="0.25">
      <c r="A50" s="359">
        <v>46</v>
      </c>
      <c r="B50" s="360"/>
      <c r="C50" s="465" t="s">
        <v>172</v>
      </c>
      <c r="D50" s="432">
        <v>10729</v>
      </c>
      <c r="E50" s="227">
        <v>196</v>
      </c>
      <c r="F50" s="195">
        <v>2131</v>
      </c>
      <c r="G50" s="195">
        <v>5941</v>
      </c>
      <c r="H50" s="195">
        <v>314</v>
      </c>
      <c r="I50" s="195">
        <v>4460</v>
      </c>
      <c r="J50" s="275">
        <v>10851</v>
      </c>
      <c r="K50" s="275">
        <v>1479</v>
      </c>
      <c r="L50" s="275">
        <v>2543</v>
      </c>
      <c r="M50" s="217">
        <v>3080</v>
      </c>
      <c r="N50" s="432">
        <v>41724</v>
      </c>
      <c r="O50" s="389">
        <v>379186</v>
      </c>
    </row>
    <row r="51" spans="1:15" x14ac:dyDescent="0.2">
      <c r="A51" s="346">
        <v>47</v>
      </c>
      <c r="B51" s="552" t="s">
        <v>20</v>
      </c>
      <c r="C51" s="463" t="s">
        <v>169</v>
      </c>
      <c r="D51" s="429">
        <v>13.0750836943</v>
      </c>
      <c r="E51" s="222">
        <v>1.2109353125</v>
      </c>
      <c r="F51" s="192">
        <v>3.5725574328</v>
      </c>
      <c r="G51" s="192">
        <v>9.8701999600000008</v>
      </c>
      <c r="H51" s="192">
        <v>1.0880016722999999</v>
      </c>
      <c r="I51" s="192">
        <v>5.5639608923999999</v>
      </c>
      <c r="J51" s="272">
        <v>19.2263927678</v>
      </c>
      <c r="K51" s="272">
        <v>5.7547920034000004</v>
      </c>
      <c r="L51" s="272">
        <v>2.8087712791000001</v>
      </c>
      <c r="M51" s="212">
        <v>5.4626739201000003</v>
      </c>
      <c r="N51" s="429">
        <v>8.5508949524751845</v>
      </c>
      <c r="O51" s="384">
        <v>11.3376019259</v>
      </c>
    </row>
    <row r="52" spans="1:15" x14ac:dyDescent="0.2">
      <c r="A52" s="346">
        <v>48</v>
      </c>
      <c r="B52" s="553"/>
      <c r="C52" s="464" t="s">
        <v>170</v>
      </c>
      <c r="D52" s="430">
        <v>10.960409075899999</v>
      </c>
      <c r="E52" s="225">
        <v>1.1185803322000001</v>
      </c>
      <c r="F52" s="193">
        <v>3.5048866173</v>
      </c>
      <c r="G52" s="193">
        <v>10.376297574300001</v>
      </c>
      <c r="H52" s="193">
        <v>1.828974892</v>
      </c>
      <c r="I52" s="193">
        <v>17.947844931199999</v>
      </c>
      <c r="J52" s="273">
        <v>16.1412511618</v>
      </c>
      <c r="K52" s="273">
        <v>6.8965191942999997</v>
      </c>
      <c r="L52" s="273">
        <v>4.4846513056999999</v>
      </c>
      <c r="M52" s="215">
        <v>6.1680273581999998</v>
      </c>
      <c r="N52" s="430">
        <v>10.286851040697858</v>
      </c>
      <c r="O52" s="392">
        <v>10.9568588985</v>
      </c>
    </row>
    <row r="53" spans="1:15" x14ac:dyDescent="0.2">
      <c r="A53" s="346">
        <v>49</v>
      </c>
      <c r="B53" s="553"/>
      <c r="C53" s="464" t="s">
        <v>171</v>
      </c>
      <c r="D53" s="431">
        <v>17400</v>
      </c>
      <c r="E53" s="226">
        <v>524</v>
      </c>
      <c r="F53" s="194">
        <v>2382</v>
      </c>
      <c r="G53" s="194">
        <v>10230</v>
      </c>
      <c r="H53" s="194">
        <v>212</v>
      </c>
      <c r="I53" s="194">
        <v>7094</v>
      </c>
      <c r="J53" s="274">
        <v>23628</v>
      </c>
      <c r="K53" s="274">
        <v>3223</v>
      </c>
      <c r="L53" s="274">
        <v>2136</v>
      </c>
      <c r="M53" s="216">
        <v>4988</v>
      </c>
      <c r="N53" s="431">
        <v>71817</v>
      </c>
      <c r="O53" s="394">
        <v>666846</v>
      </c>
    </row>
    <row r="54" spans="1:15" ht="12.75" thickBot="1" x14ac:dyDescent="0.25">
      <c r="A54" s="359">
        <v>50</v>
      </c>
      <c r="B54" s="554"/>
      <c r="C54" s="465" t="s">
        <v>172</v>
      </c>
      <c r="D54" s="432">
        <v>14766</v>
      </c>
      <c r="E54" s="227">
        <v>531</v>
      </c>
      <c r="F54" s="195">
        <v>2144</v>
      </c>
      <c r="G54" s="195">
        <v>10172</v>
      </c>
      <c r="H54" s="195">
        <v>355</v>
      </c>
      <c r="I54" s="195">
        <v>28134</v>
      </c>
      <c r="J54" s="275">
        <v>19860</v>
      </c>
      <c r="K54" s="275">
        <v>3387</v>
      </c>
      <c r="L54" s="275">
        <v>3799</v>
      </c>
      <c r="M54" s="217">
        <v>5225</v>
      </c>
      <c r="N54" s="432">
        <v>88373</v>
      </c>
      <c r="O54" s="389">
        <v>680526</v>
      </c>
    </row>
    <row r="55" spans="1:15" x14ac:dyDescent="0.2">
      <c r="A55" s="346">
        <v>51</v>
      </c>
      <c r="B55" s="552" t="s">
        <v>21</v>
      </c>
      <c r="C55" s="502" t="s">
        <v>169</v>
      </c>
      <c r="D55" s="47">
        <v>23.363760057299999</v>
      </c>
      <c r="E55" s="113">
        <v>33.200798688600003</v>
      </c>
      <c r="F55" s="27">
        <v>30.809293743000001</v>
      </c>
      <c r="G55" s="27">
        <v>23.976311258900001</v>
      </c>
      <c r="H55" s="27">
        <v>37.332228822600001</v>
      </c>
      <c r="I55" s="27">
        <v>21.7559109924</v>
      </c>
      <c r="J55" s="85">
        <v>17.755214965099999</v>
      </c>
      <c r="K55" s="85">
        <v>26.019435893200001</v>
      </c>
      <c r="L55" s="85">
        <v>28.942283545999999</v>
      </c>
      <c r="M55" s="46">
        <v>26.113214462999998</v>
      </c>
      <c r="N55" s="68">
        <v>24.776961388393776</v>
      </c>
      <c r="O55" s="69">
        <v>25.257934753899999</v>
      </c>
    </row>
    <row r="56" spans="1:15" x14ac:dyDescent="0.2">
      <c r="A56" s="346">
        <v>52</v>
      </c>
      <c r="B56" s="553"/>
      <c r="C56" s="505" t="s">
        <v>170</v>
      </c>
      <c r="D56" s="49">
        <v>21.682663209899999</v>
      </c>
      <c r="E56" s="111">
        <v>28.512890758299999</v>
      </c>
      <c r="F56" s="28">
        <v>24.281946386000001</v>
      </c>
      <c r="G56" s="28">
        <v>20.0744765709</v>
      </c>
      <c r="H56" s="28">
        <v>32.7952575435</v>
      </c>
      <c r="I56" s="28">
        <v>13.6802722915</v>
      </c>
      <c r="J56" s="86">
        <v>14.4651351963</v>
      </c>
      <c r="K56" s="86">
        <v>21.0176438471</v>
      </c>
      <c r="L56" s="86">
        <v>24.2132855861</v>
      </c>
      <c r="M56" s="48">
        <v>21.809002446400001</v>
      </c>
      <c r="N56" s="49">
        <v>20.042324002109215</v>
      </c>
      <c r="O56" s="67">
        <v>21.728851283699999</v>
      </c>
    </row>
    <row r="57" spans="1:15" x14ac:dyDescent="0.2">
      <c r="A57" s="346">
        <v>53</v>
      </c>
      <c r="B57" s="553"/>
      <c r="C57" s="502" t="s">
        <v>171</v>
      </c>
      <c r="D57" s="52">
        <v>31092</v>
      </c>
      <c r="E57" s="112">
        <v>14356</v>
      </c>
      <c r="F57" s="21">
        <v>20540</v>
      </c>
      <c r="G57" s="21">
        <v>24850</v>
      </c>
      <c r="H57" s="21">
        <v>7270</v>
      </c>
      <c r="I57" s="21">
        <v>27738</v>
      </c>
      <c r="J57" s="79">
        <v>21820</v>
      </c>
      <c r="K57" s="79">
        <v>14574</v>
      </c>
      <c r="L57" s="79">
        <v>22011</v>
      </c>
      <c r="M57" s="50">
        <v>23845</v>
      </c>
      <c r="N57" s="381">
        <v>208096</v>
      </c>
      <c r="O57" s="382">
        <v>1485600</v>
      </c>
    </row>
    <row r="58" spans="1:15" x14ac:dyDescent="0.2">
      <c r="A58" s="346">
        <v>54</v>
      </c>
      <c r="B58" s="553"/>
      <c r="C58" s="505" t="s">
        <v>172</v>
      </c>
      <c r="D58" s="54">
        <v>29211</v>
      </c>
      <c r="E58" s="103">
        <v>13528</v>
      </c>
      <c r="F58" s="29">
        <v>14854</v>
      </c>
      <c r="G58" s="29">
        <v>19679</v>
      </c>
      <c r="H58" s="29">
        <v>6360</v>
      </c>
      <c r="I58" s="29">
        <v>21444</v>
      </c>
      <c r="J58" s="87">
        <v>17797</v>
      </c>
      <c r="K58" s="87">
        <v>10323</v>
      </c>
      <c r="L58" s="87">
        <v>20509</v>
      </c>
      <c r="M58" s="104">
        <v>18476</v>
      </c>
      <c r="N58" s="54">
        <v>172181</v>
      </c>
      <c r="O58" s="395">
        <v>1349571</v>
      </c>
    </row>
    <row r="59" spans="1:15" x14ac:dyDescent="0.2">
      <c r="A59" s="346">
        <v>55</v>
      </c>
      <c r="B59" s="553"/>
      <c r="C59" s="506" t="s">
        <v>173</v>
      </c>
      <c r="D59" s="58">
        <v>3.3869777941999999</v>
      </c>
      <c r="E59" s="55">
        <v>4.2286354612999997</v>
      </c>
      <c r="F59" s="30">
        <v>3.3346842288</v>
      </c>
      <c r="G59" s="30">
        <v>3.9180297312999999</v>
      </c>
      <c r="H59" s="30">
        <v>3.9419669386999998</v>
      </c>
      <c r="I59" s="30">
        <v>4.0093458875000003</v>
      </c>
      <c r="J59" s="88">
        <v>3.5829217458999998</v>
      </c>
      <c r="K59" s="88">
        <v>3.6123374806999999</v>
      </c>
      <c r="L59" s="88">
        <v>3.7337527629</v>
      </c>
      <c r="M59" s="56">
        <v>3.8016754341999999</v>
      </c>
      <c r="N59" s="58">
        <v>3.7261702999856836</v>
      </c>
      <c r="O59" s="66">
        <v>3.5404812179</v>
      </c>
    </row>
    <row r="60" spans="1:15" ht="12.75" thickBot="1" x14ac:dyDescent="0.25">
      <c r="A60" s="359">
        <v>56</v>
      </c>
      <c r="B60" s="554"/>
      <c r="C60" s="501" t="s">
        <v>174</v>
      </c>
      <c r="D60" s="62">
        <v>3.0201763812000002</v>
      </c>
      <c r="E60" s="59">
        <v>3.5744751636999998</v>
      </c>
      <c r="F60" s="25">
        <v>2.5423718213000002</v>
      </c>
      <c r="G60" s="25">
        <v>2.8978702140000001</v>
      </c>
      <c r="H60" s="25">
        <v>3.0311376278000002</v>
      </c>
      <c r="I60" s="25">
        <v>2.8702848236</v>
      </c>
      <c r="J60" s="83">
        <v>2.7899268136000002</v>
      </c>
      <c r="K60" s="83">
        <v>2.8869034282000001</v>
      </c>
      <c r="L60" s="83">
        <v>2.9519246179</v>
      </c>
      <c r="M60" s="60">
        <v>2.9114944613999998</v>
      </c>
      <c r="N60" s="62">
        <v>2.9386837083013502</v>
      </c>
      <c r="O60" s="373">
        <v>2.9357775294000001</v>
      </c>
    </row>
    <row r="61" spans="1:15" x14ac:dyDescent="0.2">
      <c r="A61" s="346">
        <v>57</v>
      </c>
      <c r="B61" s="552" t="s">
        <v>22</v>
      </c>
      <c r="C61" s="502" t="s">
        <v>169</v>
      </c>
      <c r="D61" s="47">
        <v>41.069070715300001</v>
      </c>
      <c r="E61" s="113">
        <v>39.132701857800001</v>
      </c>
      <c r="F61" s="27">
        <v>29.081184272000002</v>
      </c>
      <c r="G61" s="27">
        <v>35.240855998500002</v>
      </c>
      <c r="H61" s="27">
        <v>38.986602646500003</v>
      </c>
      <c r="I61" s="27">
        <v>56.967629745300002</v>
      </c>
      <c r="J61" s="85">
        <v>45.708214286400001</v>
      </c>
      <c r="K61" s="85">
        <v>37.506873285700003</v>
      </c>
      <c r="L61" s="85">
        <v>43.234851765800002</v>
      </c>
      <c r="M61" s="46">
        <v>39.031679129600001</v>
      </c>
      <c r="N61" s="68">
        <v>42.079375908615191</v>
      </c>
      <c r="O61" s="69">
        <v>40.4388852242</v>
      </c>
    </row>
    <row r="62" spans="1:15" ht="12" customHeight="1" x14ac:dyDescent="0.2">
      <c r="A62" s="346">
        <v>58</v>
      </c>
      <c r="B62" s="553"/>
      <c r="C62" s="505" t="s">
        <v>170</v>
      </c>
      <c r="D62" s="49">
        <v>24.216050677399998</v>
      </c>
      <c r="E62" s="111">
        <v>11.959934087500001</v>
      </c>
      <c r="F62" s="28">
        <v>10.9902890564</v>
      </c>
      <c r="G62" s="28">
        <v>14.452841555999999</v>
      </c>
      <c r="H62" s="28">
        <v>6.5020050232999997</v>
      </c>
      <c r="I62" s="28">
        <v>26.002106323900001</v>
      </c>
      <c r="J62" s="86">
        <v>24.9743740927</v>
      </c>
      <c r="K62" s="86">
        <v>11.920108454699999</v>
      </c>
      <c r="L62" s="86">
        <v>15.3757751379</v>
      </c>
      <c r="M62" s="48">
        <v>12.2999167362</v>
      </c>
      <c r="N62" s="49">
        <v>18.768297040928335</v>
      </c>
      <c r="O62" s="67">
        <v>18.869731739100001</v>
      </c>
    </row>
    <row r="63" spans="1:15" ht="12" customHeight="1" x14ac:dyDescent="0.2">
      <c r="A63" s="346">
        <v>59</v>
      </c>
      <c r="B63" s="553"/>
      <c r="C63" s="502" t="s">
        <v>171</v>
      </c>
      <c r="D63" s="52">
        <v>54654</v>
      </c>
      <c r="E63" s="112">
        <v>16921</v>
      </c>
      <c r="F63" s="21">
        <v>19388</v>
      </c>
      <c r="G63" s="21">
        <v>36525</v>
      </c>
      <c r="H63" s="21">
        <v>7593</v>
      </c>
      <c r="I63" s="21">
        <v>72631</v>
      </c>
      <c r="J63" s="79">
        <v>56173</v>
      </c>
      <c r="K63" s="79">
        <v>21008</v>
      </c>
      <c r="L63" s="79">
        <v>32881</v>
      </c>
      <c r="M63" s="50">
        <v>35641</v>
      </c>
      <c r="N63" s="381">
        <v>353415</v>
      </c>
      <c r="O63" s="382">
        <v>2378500</v>
      </c>
    </row>
    <row r="64" spans="1:15" ht="12" customHeight="1" x14ac:dyDescent="0.2">
      <c r="A64" s="346">
        <v>60</v>
      </c>
      <c r="B64" s="553"/>
      <c r="C64" s="505" t="s">
        <v>172</v>
      </c>
      <c r="D64" s="54">
        <v>32624</v>
      </c>
      <c r="E64" s="103">
        <v>5675</v>
      </c>
      <c r="F64" s="29">
        <v>6723</v>
      </c>
      <c r="G64" s="29">
        <v>14168</v>
      </c>
      <c r="H64" s="29">
        <v>1261</v>
      </c>
      <c r="I64" s="29">
        <v>40759</v>
      </c>
      <c r="J64" s="87">
        <v>30728</v>
      </c>
      <c r="K64" s="87">
        <v>5855</v>
      </c>
      <c r="L64" s="87">
        <v>13023</v>
      </c>
      <c r="M64" s="104">
        <v>10420</v>
      </c>
      <c r="N64" s="54">
        <v>161236</v>
      </c>
      <c r="O64" s="395">
        <v>1171992</v>
      </c>
    </row>
    <row r="65" spans="1:15" ht="12" customHeight="1" x14ac:dyDescent="0.2">
      <c r="A65" s="346">
        <v>61</v>
      </c>
      <c r="B65" s="553"/>
      <c r="C65" s="506" t="s">
        <v>173</v>
      </c>
      <c r="D65" s="58">
        <v>3.0551341059000001</v>
      </c>
      <c r="E65" s="55">
        <v>4.1359852913999999</v>
      </c>
      <c r="F65" s="30">
        <v>3.1493664531999999</v>
      </c>
      <c r="G65" s="30">
        <v>3.6870446224000002</v>
      </c>
      <c r="H65" s="30">
        <v>4.0112785039999999</v>
      </c>
      <c r="I65" s="30">
        <v>3.5586086951999998</v>
      </c>
      <c r="J65" s="88">
        <v>3.0993278692000001</v>
      </c>
      <c r="K65" s="88">
        <v>3.4052295956999998</v>
      </c>
      <c r="L65" s="88">
        <v>3.3442508778</v>
      </c>
      <c r="M65" s="56">
        <v>3.5458713665000001</v>
      </c>
      <c r="N65" s="58">
        <v>3.4055962429970097</v>
      </c>
      <c r="O65" s="66">
        <v>3.2445383511000001</v>
      </c>
    </row>
    <row r="66" spans="1:15" ht="12.75" customHeight="1" thickBot="1" x14ac:dyDescent="0.25">
      <c r="A66" s="359">
        <v>62</v>
      </c>
      <c r="B66" s="554"/>
      <c r="C66" s="501" t="s">
        <v>174</v>
      </c>
      <c r="D66" s="62">
        <v>2.8682258690000002</v>
      </c>
      <c r="E66" s="59">
        <v>3.9007834109999999</v>
      </c>
      <c r="F66" s="25">
        <v>2.6417674123000001</v>
      </c>
      <c r="G66" s="25">
        <v>2.7284122833</v>
      </c>
      <c r="H66" s="25">
        <v>3.4012248052</v>
      </c>
      <c r="I66" s="25">
        <v>2.5267664298999999</v>
      </c>
      <c r="J66" s="83">
        <v>2.5600419943000001</v>
      </c>
      <c r="K66" s="83">
        <v>2.8101896194</v>
      </c>
      <c r="L66" s="83">
        <v>2.9743631026999999</v>
      </c>
      <c r="M66" s="60">
        <v>2.7608541474999999</v>
      </c>
      <c r="N66" s="62">
        <v>2.7414843649797134</v>
      </c>
      <c r="O66" s="373">
        <v>2.7825420991000001</v>
      </c>
    </row>
    <row r="67" spans="1:15" x14ac:dyDescent="0.2">
      <c r="A67" s="346">
        <v>63</v>
      </c>
      <c r="B67" s="552" t="s">
        <v>23</v>
      </c>
      <c r="C67" s="502" t="s">
        <v>169</v>
      </c>
      <c r="D67" s="47">
        <v>71.657586803000001</v>
      </c>
      <c r="E67" s="113">
        <v>91.143883751199994</v>
      </c>
      <c r="F67" s="27">
        <v>86.442869758599997</v>
      </c>
      <c r="G67" s="27">
        <v>78.110949984399994</v>
      </c>
      <c r="H67" s="27">
        <v>92.824761156799994</v>
      </c>
      <c r="I67" s="27">
        <v>75.430597876099995</v>
      </c>
      <c r="J67" s="85">
        <v>64.332946147200005</v>
      </c>
      <c r="K67" s="85">
        <v>84.864805078800003</v>
      </c>
      <c r="L67" s="85">
        <v>88.335283691800001</v>
      </c>
      <c r="M67" s="46">
        <v>82.961772327999995</v>
      </c>
      <c r="N67" s="68">
        <v>78.242766500332777</v>
      </c>
      <c r="O67" s="69">
        <v>72.265731792799997</v>
      </c>
    </row>
    <row r="68" spans="1:15" x14ac:dyDescent="0.2">
      <c r="A68" s="346">
        <v>64</v>
      </c>
      <c r="B68" s="553"/>
      <c r="C68" s="505" t="s">
        <v>170</v>
      </c>
      <c r="D68" s="49">
        <v>70.209005176000005</v>
      </c>
      <c r="E68" s="111">
        <v>86.383344768900002</v>
      </c>
      <c r="F68" s="28">
        <v>84.958261826799998</v>
      </c>
      <c r="G68" s="28">
        <v>75.722081716899993</v>
      </c>
      <c r="H68" s="28">
        <v>82.761695881600005</v>
      </c>
      <c r="I68" s="28">
        <v>71.905750741600002</v>
      </c>
      <c r="J68" s="86">
        <v>65.910710270799996</v>
      </c>
      <c r="K68" s="86">
        <v>81.100512805700006</v>
      </c>
      <c r="L68" s="86">
        <v>83.7455408183</v>
      </c>
      <c r="M68" s="48">
        <v>80.973048705699995</v>
      </c>
      <c r="N68" s="49">
        <v>75.777773380344485</v>
      </c>
      <c r="O68" s="67">
        <v>71.261210812800002</v>
      </c>
    </row>
    <row r="69" spans="1:15" x14ac:dyDescent="0.2">
      <c r="A69" s="346">
        <v>65</v>
      </c>
      <c r="B69" s="553"/>
      <c r="C69" s="502" t="s">
        <v>171</v>
      </c>
      <c r="D69" s="52">
        <v>95361</v>
      </c>
      <c r="E69" s="112">
        <v>39412</v>
      </c>
      <c r="F69" s="21">
        <v>57629</v>
      </c>
      <c r="G69" s="21">
        <v>80958</v>
      </c>
      <c r="H69" s="21">
        <v>18078</v>
      </c>
      <c r="I69" s="21">
        <v>96171</v>
      </c>
      <c r="J69" s="79">
        <v>79062</v>
      </c>
      <c r="K69" s="79">
        <v>47534</v>
      </c>
      <c r="L69" s="79">
        <v>67182</v>
      </c>
      <c r="M69" s="50">
        <v>75756</v>
      </c>
      <c r="N69" s="381">
        <v>657143</v>
      </c>
      <c r="O69" s="382">
        <v>4250465</v>
      </c>
    </row>
    <row r="70" spans="1:15" x14ac:dyDescent="0.2">
      <c r="A70" s="346">
        <v>66</v>
      </c>
      <c r="B70" s="553"/>
      <c r="C70" s="505" t="s">
        <v>172</v>
      </c>
      <c r="D70" s="54">
        <v>94586</v>
      </c>
      <c r="E70" s="103">
        <v>40985</v>
      </c>
      <c r="F70" s="29">
        <v>51971</v>
      </c>
      <c r="G70" s="29">
        <v>74231</v>
      </c>
      <c r="H70" s="29">
        <v>16049</v>
      </c>
      <c r="I70" s="29">
        <v>112715</v>
      </c>
      <c r="J70" s="87">
        <v>81095</v>
      </c>
      <c r="K70" s="87">
        <v>39835</v>
      </c>
      <c r="L70" s="87">
        <v>70933</v>
      </c>
      <c r="M70" s="104">
        <v>68597</v>
      </c>
      <c r="N70" s="54">
        <v>650997</v>
      </c>
      <c r="O70" s="395">
        <v>4426007</v>
      </c>
    </row>
    <row r="71" spans="1:15" x14ac:dyDescent="0.2">
      <c r="A71" s="346">
        <v>67</v>
      </c>
      <c r="B71" s="553"/>
      <c r="C71" s="506" t="s">
        <v>173</v>
      </c>
      <c r="D71" s="58">
        <v>2.6330139730000002</v>
      </c>
      <c r="E71" s="55">
        <v>3.4378359293999998</v>
      </c>
      <c r="F71" s="30">
        <v>2.6424783648000001</v>
      </c>
      <c r="G71" s="30">
        <v>3.0291282590000002</v>
      </c>
      <c r="H71" s="30">
        <v>3.1681029321</v>
      </c>
      <c r="I71" s="30">
        <v>3.3080218832999999</v>
      </c>
      <c r="J71" s="88">
        <v>2.838085854</v>
      </c>
      <c r="K71" s="88">
        <v>2.8353860015999999</v>
      </c>
      <c r="L71" s="88">
        <v>2.9604849271</v>
      </c>
      <c r="M71" s="56">
        <v>2.8049179694999999</v>
      </c>
      <c r="N71" s="58">
        <v>2.9370255329664499</v>
      </c>
      <c r="O71" s="66">
        <v>2.8377638884</v>
      </c>
    </row>
    <row r="72" spans="1:15" ht="12.75" thickBot="1" x14ac:dyDescent="0.25">
      <c r="A72" s="359">
        <v>68</v>
      </c>
      <c r="B72" s="554"/>
      <c r="C72" s="501" t="s">
        <v>174</v>
      </c>
      <c r="D72" s="62">
        <v>2.3016465411999998</v>
      </c>
      <c r="E72" s="59">
        <v>2.8828895853000001</v>
      </c>
      <c r="F72" s="25">
        <v>1.9001955805999999</v>
      </c>
      <c r="G72" s="25">
        <v>2.0946252335</v>
      </c>
      <c r="H72" s="25">
        <v>2.4328124706000001</v>
      </c>
      <c r="I72" s="25">
        <v>1.9759763483999999</v>
      </c>
      <c r="J72" s="83">
        <v>2.0559046697999999</v>
      </c>
      <c r="K72" s="83">
        <v>2.1217403830000001</v>
      </c>
      <c r="L72" s="83">
        <v>2.1683800896999998</v>
      </c>
      <c r="M72" s="60">
        <v>2.1038867945000002</v>
      </c>
      <c r="N72" s="62">
        <v>2.1524515255470806</v>
      </c>
      <c r="O72" s="373">
        <v>2.2297180135999999</v>
      </c>
    </row>
    <row r="73" spans="1:15" x14ac:dyDescent="0.2">
      <c r="A73" s="346">
        <v>69</v>
      </c>
      <c r="B73" s="552" t="s">
        <v>24</v>
      </c>
      <c r="C73" s="502" t="s">
        <v>169</v>
      </c>
      <c r="D73" s="47">
        <v>12.7977597361</v>
      </c>
      <c r="E73" s="113">
        <v>49.518153418700003</v>
      </c>
      <c r="F73" s="27">
        <v>18.0463467708</v>
      </c>
      <c r="G73" s="27">
        <v>33.919655804199998</v>
      </c>
      <c r="H73" s="27">
        <v>32.443304202999997</v>
      </c>
      <c r="I73" s="27">
        <v>8.3563140627999992</v>
      </c>
      <c r="J73" s="85">
        <v>8.8686856410000008</v>
      </c>
      <c r="K73" s="85">
        <v>23.931883928000001</v>
      </c>
      <c r="L73" s="85">
        <v>33.474770529700002</v>
      </c>
      <c r="M73" s="46">
        <v>26.313450147899999</v>
      </c>
      <c r="N73" s="68">
        <v>21.002241994958787</v>
      </c>
      <c r="O73" s="69">
        <v>19.602497229099999</v>
      </c>
    </row>
    <row r="74" spans="1:15" x14ac:dyDescent="0.2">
      <c r="A74" s="346">
        <v>70</v>
      </c>
      <c r="B74" s="553"/>
      <c r="C74" s="505" t="s">
        <v>170</v>
      </c>
      <c r="D74" s="49">
        <v>10.698670224400001</v>
      </c>
      <c r="E74" s="111">
        <v>30.276488322199999</v>
      </c>
      <c r="F74" s="28">
        <v>8.3690769551000006</v>
      </c>
      <c r="G74" s="28">
        <v>20.728895168099999</v>
      </c>
      <c r="H74" s="28">
        <v>20.9584742493</v>
      </c>
      <c r="I74" s="28">
        <v>7.0155784069999996</v>
      </c>
      <c r="J74" s="86">
        <v>9.0067035188000002</v>
      </c>
      <c r="K74" s="86">
        <v>11.8187631204</v>
      </c>
      <c r="L74" s="86">
        <v>21.744275906999999</v>
      </c>
      <c r="M74" s="48">
        <v>18.348692075599999</v>
      </c>
      <c r="N74" s="49">
        <v>13.983333469136419</v>
      </c>
      <c r="O74" s="67">
        <v>13.8200357818</v>
      </c>
    </row>
    <row r="75" spans="1:15" x14ac:dyDescent="0.2">
      <c r="A75" s="346">
        <v>71</v>
      </c>
      <c r="B75" s="553"/>
      <c r="C75" s="502" t="s">
        <v>171</v>
      </c>
      <c r="D75" s="52">
        <v>17031</v>
      </c>
      <c r="E75" s="112">
        <v>21412</v>
      </c>
      <c r="F75" s="21">
        <v>12031</v>
      </c>
      <c r="G75" s="21">
        <v>35156</v>
      </c>
      <c r="H75" s="21">
        <v>6318</v>
      </c>
      <c r="I75" s="21">
        <v>10654</v>
      </c>
      <c r="J75" s="79">
        <v>10899</v>
      </c>
      <c r="K75" s="79">
        <v>13405</v>
      </c>
      <c r="L75" s="79">
        <v>25459</v>
      </c>
      <c r="M75" s="50">
        <v>24028</v>
      </c>
      <c r="N75" s="381">
        <v>176393</v>
      </c>
      <c r="O75" s="382">
        <v>1152963</v>
      </c>
    </row>
    <row r="76" spans="1:15" x14ac:dyDescent="0.2">
      <c r="A76" s="346">
        <v>72</v>
      </c>
      <c r="B76" s="553"/>
      <c r="C76" s="505" t="s">
        <v>172</v>
      </c>
      <c r="D76" s="54">
        <v>14413</v>
      </c>
      <c r="E76" s="103">
        <v>14365</v>
      </c>
      <c r="F76" s="29">
        <v>5120</v>
      </c>
      <c r="G76" s="29">
        <v>20321</v>
      </c>
      <c r="H76" s="29">
        <v>4064</v>
      </c>
      <c r="I76" s="29">
        <v>10997</v>
      </c>
      <c r="J76" s="87">
        <v>11082</v>
      </c>
      <c r="K76" s="87">
        <v>5805</v>
      </c>
      <c r="L76" s="87">
        <v>18418</v>
      </c>
      <c r="M76" s="104">
        <v>15544</v>
      </c>
      <c r="N76" s="54">
        <v>120129</v>
      </c>
      <c r="O76" s="395">
        <v>858357</v>
      </c>
    </row>
    <row r="77" spans="1:15" x14ac:dyDescent="0.2">
      <c r="A77" s="346">
        <v>73</v>
      </c>
      <c r="B77" s="553"/>
      <c r="C77" s="506" t="s">
        <v>173</v>
      </c>
      <c r="D77" s="58">
        <v>3.9443227682000002</v>
      </c>
      <c r="E77" s="55">
        <v>4.0920733342000002</v>
      </c>
      <c r="F77" s="30">
        <v>3.6944761364000001</v>
      </c>
      <c r="G77" s="30">
        <v>4.1336324518999996</v>
      </c>
      <c r="H77" s="30">
        <v>4.2156623826999997</v>
      </c>
      <c r="I77" s="30">
        <v>4.3263446141999999</v>
      </c>
      <c r="J77" s="88">
        <v>4.2663449667000002</v>
      </c>
      <c r="K77" s="88">
        <v>4.0199269473000001</v>
      </c>
      <c r="L77" s="88">
        <v>3.7602259206999999</v>
      </c>
      <c r="M77" s="56">
        <v>3.9712598184000001</v>
      </c>
      <c r="N77" s="58">
        <v>4.0184810495821885</v>
      </c>
      <c r="O77" s="66">
        <v>3.9622476122000001</v>
      </c>
    </row>
    <row r="78" spans="1:15" ht="12.75" thickBot="1" x14ac:dyDescent="0.25">
      <c r="A78" s="359">
        <v>74</v>
      </c>
      <c r="B78" s="554"/>
      <c r="C78" s="501" t="s">
        <v>174</v>
      </c>
      <c r="D78" s="62">
        <v>3.3402139989999999</v>
      </c>
      <c r="E78" s="59">
        <v>3.7023644643</v>
      </c>
      <c r="F78" s="25">
        <v>3.1336138011000001</v>
      </c>
      <c r="G78" s="25">
        <v>3.1132049087000002</v>
      </c>
      <c r="H78" s="25">
        <v>3.4652250601999999</v>
      </c>
      <c r="I78" s="25">
        <v>3.1165780318</v>
      </c>
      <c r="J78" s="83">
        <v>3.3354590457</v>
      </c>
      <c r="K78" s="83">
        <v>3.2520076558</v>
      </c>
      <c r="L78" s="83">
        <v>3.0990960064999999</v>
      </c>
      <c r="M78" s="60">
        <v>3.2308603480000002</v>
      </c>
      <c r="N78" s="62">
        <v>3.2642517448104451</v>
      </c>
      <c r="O78" s="373">
        <v>3.323407225</v>
      </c>
    </row>
    <row r="79" spans="1:15" x14ac:dyDescent="0.2">
      <c r="A79" s="346">
        <v>75</v>
      </c>
      <c r="B79" s="552" t="s">
        <v>25</v>
      </c>
      <c r="C79" s="502" t="s">
        <v>169</v>
      </c>
      <c r="D79" s="47">
        <v>29.687898171600001</v>
      </c>
      <c r="E79" s="113">
        <v>79.780607321000005</v>
      </c>
      <c r="F79" s="27">
        <v>50.742307336800003</v>
      </c>
      <c r="G79" s="27">
        <v>37.540801755700002</v>
      </c>
      <c r="H79" s="27">
        <v>74.465744094200005</v>
      </c>
      <c r="I79" s="27">
        <v>87.439946698699998</v>
      </c>
      <c r="J79" s="85">
        <v>38.027696821900001</v>
      </c>
      <c r="K79" s="85">
        <v>48.831678994699999</v>
      </c>
      <c r="L79" s="85">
        <v>38.92579293</v>
      </c>
      <c r="M79" s="46">
        <v>41.378028618800002</v>
      </c>
      <c r="N79" s="68">
        <v>49.316864255123072</v>
      </c>
      <c r="O79" s="69">
        <v>37.3420700068</v>
      </c>
    </row>
    <row r="80" spans="1:15" x14ac:dyDescent="0.2">
      <c r="A80" s="346">
        <v>76</v>
      </c>
      <c r="B80" s="553"/>
      <c r="C80" s="505" t="s">
        <v>170</v>
      </c>
      <c r="D80" s="49">
        <v>27.9698435677</v>
      </c>
      <c r="E80" s="111">
        <v>87.125784235799998</v>
      </c>
      <c r="F80" s="28">
        <v>26.764008903899999</v>
      </c>
      <c r="G80" s="28">
        <v>25.269383816000001</v>
      </c>
      <c r="H80" s="28">
        <v>61.798741878199998</v>
      </c>
      <c r="I80" s="28">
        <v>13.924078728</v>
      </c>
      <c r="J80" s="86">
        <v>14.4994207449</v>
      </c>
      <c r="K80" s="86">
        <v>44.896515333700002</v>
      </c>
      <c r="L80" s="86">
        <v>29.394116817299999</v>
      </c>
      <c r="M80" s="48">
        <v>36.9301533967</v>
      </c>
      <c r="N80" s="49">
        <v>29.106365245894771</v>
      </c>
      <c r="O80" s="67">
        <v>27.2992068225</v>
      </c>
    </row>
    <row r="81" spans="1:15" x14ac:dyDescent="0.2">
      <c r="A81" s="346">
        <v>77</v>
      </c>
      <c r="B81" s="553"/>
      <c r="C81" s="502" t="s">
        <v>171</v>
      </c>
      <c r="D81" s="52">
        <v>39508</v>
      </c>
      <c r="E81" s="112">
        <v>34498</v>
      </c>
      <c r="F81" s="21">
        <v>33828</v>
      </c>
      <c r="G81" s="21">
        <v>38909</v>
      </c>
      <c r="H81" s="21">
        <v>14502</v>
      </c>
      <c r="I81" s="21">
        <v>111482</v>
      </c>
      <c r="J81" s="79">
        <v>46734</v>
      </c>
      <c r="K81" s="79">
        <v>27352</v>
      </c>
      <c r="L81" s="79">
        <v>29604</v>
      </c>
      <c r="M81" s="50">
        <v>37784</v>
      </c>
      <c r="N81" s="381">
        <v>414201</v>
      </c>
      <c r="O81" s="382">
        <v>2196355</v>
      </c>
    </row>
    <row r="82" spans="1:15" x14ac:dyDescent="0.2">
      <c r="A82" s="346">
        <v>78</v>
      </c>
      <c r="B82" s="553"/>
      <c r="C82" s="505" t="s">
        <v>172</v>
      </c>
      <c r="D82" s="54">
        <v>37681</v>
      </c>
      <c r="E82" s="103">
        <v>41338</v>
      </c>
      <c r="F82" s="29">
        <v>16372</v>
      </c>
      <c r="G82" s="29">
        <v>24772</v>
      </c>
      <c r="H82" s="29">
        <v>11984</v>
      </c>
      <c r="I82" s="29">
        <v>21827</v>
      </c>
      <c r="J82" s="87">
        <v>17840</v>
      </c>
      <c r="K82" s="87">
        <v>22052</v>
      </c>
      <c r="L82" s="87">
        <v>24897</v>
      </c>
      <c r="M82" s="104">
        <v>31286</v>
      </c>
      <c r="N82" s="54">
        <v>250049</v>
      </c>
      <c r="O82" s="395">
        <v>1695544</v>
      </c>
    </row>
    <row r="83" spans="1:15" x14ac:dyDescent="0.2">
      <c r="A83" s="346">
        <v>79</v>
      </c>
      <c r="B83" s="553"/>
      <c r="C83" s="506" t="s">
        <v>173</v>
      </c>
      <c r="D83" s="58">
        <v>3.4112720951000002</v>
      </c>
      <c r="E83" s="55">
        <v>3.5599680772000002</v>
      </c>
      <c r="F83" s="30">
        <v>3.1410530529999998</v>
      </c>
      <c r="G83" s="30">
        <v>3.9575623451999999</v>
      </c>
      <c r="H83" s="30">
        <v>3.5146856340000001</v>
      </c>
      <c r="I83" s="30">
        <v>3.0392938796000002</v>
      </c>
      <c r="J83" s="88">
        <v>3.2189024604999998</v>
      </c>
      <c r="K83" s="88">
        <v>3.3789961363000001</v>
      </c>
      <c r="L83" s="88">
        <v>3.6241123162000002</v>
      </c>
      <c r="M83" s="56">
        <v>3.7261639741999999</v>
      </c>
      <c r="N83" s="58">
        <v>3.3765086865932354</v>
      </c>
      <c r="O83" s="66">
        <v>3.4676294672000001</v>
      </c>
    </row>
    <row r="84" spans="1:15" ht="12.75" thickBot="1" x14ac:dyDescent="0.25">
      <c r="A84" s="359">
        <v>80</v>
      </c>
      <c r="B84" s="554"/>
      <c r="C84" s="501" t="s">
        <v>174</v>
      </c>
      <c r="D84" s="62">
        <v>3.0607148663000001</v>
      </c>
      <c r="E84" s="59">
        <v>2.9230607345999999</v>
      </c>
      <c r="F84" s="25">
        <v>2.7507770468000001</v>
      </c>
      <c r="G84" s="25">
        <v>2.9749462568</v>
      </c>
      <c r="H84" s="25">
        <v>2.8725074859999999</v>
      </c>
      <c r="I84" s="25">
        <v>2.9448261968999998</v>
      </c>
      <c r="J84" s="83">
        <v>3.0535931879999998</v>
      </c>
      <c r="K84" s="83">
        <v>2.6861047426</v>
      </c>
      <c r="L84" s="83">
        <v>3.0085122488999998</v>
      </c>
      <c r="M84" s="60">
        <v>2.8029226217000001</v>
      </c>
      <c r="N84" s="62">
        <v>2.9190337653046776</v>
      </c>
      <c r="O84" s="373">
        <v>2.9950192201000001</v>
      </c>
    </row>
    <row r="85" spans="1:15" x14ac:dyDescent="0.2">
      <c r="A85" s="346">
        <v>81</v>
      </c>
      <c r="B85" s="552" t="s">
        <v>26</v>
      </c>
      <c r="C85" s="502" t="s">
        <v>169</v>
      </c>
      <c r="D85" s="47">
        <v>21.755132449200001</v>
      </c>
      <c r="E85" s="113">
        <v>33.6052014005</v>
      </c>
      <c r="F85" s="27">
        <v>23.6547003584</v>
      </c>
      <c r="G85" s="27">
        <v>39.8403727074</v>
      </c>
      <c r="H85" s="27">
        <v>31.776056197799999</v>
      </c>
      <c r="I85" s="27">
        <v>26.5449052578</v>
      </c>
      <c r="J85" s="85">
        <v>22.099044732300001</v>
      </c>
      <c r="K85" s="85">
        <v>32.961455220600001</v>
      </c>
      <c r="L85" s="85">
        <v>39.429546734399999</v>
      </c>
      <c r="M85" s="46">
        <v>35.343959444200003</v>
      </c>
      <c r="N85" s="68">
        <v>29.5829032108273</v>
      </c>
      <c r="O85" s="69">
        <v>27.558350278599999</v>
      </c>
    </row>
    <row r="86" spans="1:15" x14ac:dyDescent="0.2">
      <c r="A86" s="346">
        <v>82</v>
      </c>
      <c r="B86" s="553"/>
      <c r="C86" s="505" t="s">
        <v>170</v>
      </c>
      <c r="D86" s="49">
        <v>24.1330908724</v>
      </c>
      <c r="E86" s="111">
        <v>29.252211971099999</v>
      </c>
      <c r="F86" s="28">
        <v>18.547758532300001</v>
      </c>
      <c r="G86" s="28">
        <v>14.9834239017</v>
      </c>
      <c r="H86" s="28">
        <v>25.509576162999998</v>
      </c>
      <c r="I86" s="28">
        <v>19.680832471599999</v>
      </c>
      <c r="J86" s="86">
        <v>19.349845533300002</v>
      </c>
      <c r="K86" s="86">
        <v>17.646986857400002</v>
      </c>
      <c r="L86" s="86">
        <v>22.2825247462</v>
      </c>
      <c r="M86" s="48">
        <v>16.536853817699999</v>
      </c>
      <c r="N86" s="49">
        <v>20.205171303954081</v>
      </c>
      <c r="O86" s="67">
        <v>23.9121180466</v>
      </c>
    </row>
    <row r="87" spans="1:15" x14ac:dyDescent="0.2">
      <c r="A87" s="346">
        <v>83</v>
      </c>
      <c r="B87" s="553"/>
      <c r="C87" s="502" t="s">
        <v>171</v>
      </c>
      <c r="D87" s="52">
        <v>28952</v>
      </c>
      <c r="E87" s="112">
        <v>14531</v>
      </c>
      <c r="F87" s="21">
        <v>15770</v>
      </c>
      <c r="G87" s="21">
        <v>41293</v>
      </c>
      <c r="H87" s="21">
        <v>6188</v>
      </c>
      <c r="I87" s="21">
        <v>33844</v>
      </c>
      <c r="J87" s="79">
        <v>27159</v>
      </c>
      <c r="K87" s="79">
        <v>18462</v>
      </c>
      <c r="L87" s="79">
        <v>29987</v>
      </c>
      <c r="M87" s="50">
        <v>32274</v>
      </c>
      <c r="N87" s="381">
        <v>248460</v>
      </c>
      <c r="O87" s="382">
        <v>1620904</v>
      </c>
    </row>
    <row r="88" spans="1:15" x14ac:dyDescent="0.2">
      <c r="A88" s="346">
        <v>84</v>
      </c>
      <c r="B88" s="553"/>
      <c r="C88" s="505" t="s">
        <v>172</v>
      </c>
      <c r="D88" s="54">
        <v>32512</v>
      </c>
      <c r="E88" s="103">
        <v>13879</v>
      </c>
      <c r="F88" s="29">
        <v>11346</v>
      </c>
      <c r="G88" s="29">
        <v>14688</v>
      </c>
      <c r="H88" s="29">
        <v>4947</v>
      </c>
      <c r="I88" s="29">
        <v>30850</v>
      </c>
      <c r="J88" s="87">
        <v>23807</v>
      </c>
      <c r="K88" s="87">
        <v>8668</v>
      </c>
      <c r="L88" s="87">
        <v>18874</v>
      </c>
      <c r="M88" s="104">
        <v>14009</v>
      </c>
      <c r="N88" s="54">
        <v>173580</v>
      </c>
      <c r="O88" s="395">
        <v>1485173</v>
      </c>
    </row>
    <row r="89" spans="1:15" x14ac:dyDescent="0.2">
      <c r="A89" s="346">
        <v>85</v>
      </c>
      <c r="B89" s="553"/>
      <c r="C89" s="506" t="s">
        <v>173</v>
      </c>
      <c r="D89" s="58">
        <v>3.4265853384999998</v>
      </c>
      <c r="E89" s="55">
        <v>4.5078711484999996</v>
      </c>
      <c r="F89" s="30">
        <v>3.7049456598999999</v>
      </c>
      <c r="G89" s="30">
        <v>3.9485248663000001</v>
      </c>
      <c r="H89" s="30">
        <v>4.1773630807000002</v>
      </c>
      <c r="I89" s="30">
        <v>4.0655179671999999</v>
      </c>
      <c r="J89" s="88">
        <v>3.6812750372999998</v>
      </c>
      <c r="K89" s="88">
        <v>3.8055628316000001</v>
      </c>
      <c r="L89" s="88">
        <v>3.7227550685000002</v>
      </c>
      <c r="M89" s="56">
        <v>3.8448914888000001</v>
      </c>
      <c r="N89" s="58">
        <v>3.8460478606166522</v>
      </c>
      <c r="O89" s="66">
        <v>3.6748417350000002</v>
      </c>
    </row>
    <row r="90" spans="1:15" ht="12.75" thickBot="1" x14ac:dyDescent="0.25">
      <c r="A90" s="359">
        <v>86</v>
      </c>
      <c r="B90" s="554"/>
      <c r="C90" s="501" t="s">
        <v>174</v>
      </c>
      <c r="D90" s="62">
        <v>2.8486632596999999</v>
      </c>
      <c r="E90" s="59">
        <v>3.6784397281999999</v>
      </c>
      <c r="F90" s="25">
        <v>2.7835654331000002</v>
      </c>
      <c r="G90" s="25">
        <v>2.8654817276000002</v>
      </c>
      <c r="H90" s="25">
        <v>3.3232314639</v>
      </c>
      <c r="I90" s="25">
        <v>2.6807248027999999</v>
      </c>
      <c r="J90" s="83">
        <v>2.7397284012999998</v>
      </c>
      <c r="K90" s="83">
        <v>3.0030493737000001</v>
      </c>
      <c r="L90" s="83">
        <v>2.9350398070999999</v>
      </c>
      <c r="M90" s="60">
        <v>2.9325437956</v>
      </c>
      <c r="N90" s="62">
        <v>2.9047863434556707</v>
      </c>
      <c r="O90" s="373">
        <v>2.7622653937999999</v>
      </c>
    </row>
    <row r="91" spans="1:15" x14ac:dyDescent="0.2">
      <c r="A91" s="346">
        <v>87</v>
      </c>
      <c r="B91" s="552" t="s">
        <v>27</v>
      </c>
      <c r="C91" s="502" t="s">
        <v>169</v>
      </c>
      <c r="D91" s="47">
        <v>79.956355546300003</v>
      </c>
      <c r="E91" s="113">
        <v>98.259057912399996</v>
      </c>
      <c r="F91" s="27">
        <v>92.754513579199994</v>
      </c>
      <c r="G91" s="27">
        <v>85.4828886727</v>
      </c>
      <c r="H91" s="27">
        <v>98.305409838900005</v>
      </c>
      <c r="I91" s="27">
        <v>93.525853392299993</v>
      </c>
      <c r="J91" s="85">
        <v>74.847251076899994</v>
      </c>
      <c r="K91" s="85">
        <v>92.001506519599999</v>
      </c>
      <c r="L91" s="85">
        <v>94.538469846300003</v>
      </c>
      <c r="M91" s="46">
        <v>91.887234058100006</v>
      </c>
      <c r="N91" s="68">
        <v>87.755349890519682</v>
      </c>
      <c r="O91" s="69">
        <v>83.095285052700007</v>
      </c>
    </row>
    <row r="92" spans="1:15" x14ac:dyDescent="0.2">
      <c r="A92" s="346">
        <v>88</v>
      </c>
      <c r="B92" s="553"/>
      <c r="C92" s="505" t="s">
        <v>170</v>
      </c>
      <c r="D92" s="49">
        <v>81.075326419199996</v>
      </c>
      <c r="E92" s="111">
        <v>98.469239905099997</v>
      </c>
      <c r="F92" s="28">
        <v>93.012091120899996</v>
      </c>
      <c r="G92" s="28">
        <v>83.5631060332</v>
      </c>
      <c r="H92" s="28">
        <v>96.553543325800007</v>
      </c>
      <c r="I92" s="28">
        <v>79.207139543300002</v>
      </c>
      <c r="J92" s="86">
        <v>75.039626346000006</v>
      </c>
      <c r="K92" s="86">
        <v>90.092904635699995</v>
      </c>
      <c r="L92" s="86">
        <v>92.512985528200005</v>
      </c>
      <c r="M92" s="48">
        <v>90.196162076999997</v>
      </c>
      <c r="N92" s="49">
        <v>84.85671416282635</v>
      </c>
      <c r="O92" s="67">
        <v>82.938038000099993</v>
      </c>
    </row>
    <row r="93" spans="1:15" x14ac:dyDescent="0.2">
      <c r="A93" s="346">
        <v>89</v>
      </c>
      <c r="B93" s="553"/>
      <c r="C93" s="502" t="s">
        <v>171</v>
      </c>
      <c r="D93" s="52">
        <v>106405</v>
      </c>
      <c r="E93" s="112">
        <v>42488</v>
      </c>
      <c r="F93" s="21">
        <v>61837</v>
      </c>
      <c r="G93" s="21">
        <v>88599</v>
      </c>
      <c r="H93" s="21">
        <v>19145</v>
      </c>
      <c r="I93" s="21">
        <v>119242</v>
      </c>
      <c r="J93" s="79">
        <v>91984</v>
      </c>
      <c r="K93" s="79">
        <v>51532</v>
      </c>
      <c r="L93" s="79">
        <v>71899</v>
      </c>
      <c r="M93" s="50">
        <v>83906</v>
      </c>
      <c r="N93" s="381">
        <v>737037</v>
      </c>
      <c r="O93" s="382">
        <v>4887429</v>
      </c>
    </row>
    <row r="94" spans="1:15" x14ac:dyDescent="0.2">
      <c r="A94" s="346">
        <v>90</v>
      </c>
      <c r="B94" s="553"/>
      <c r="C94" s="505" t="s">
        <v>172</v>
      </c>
      <c r="D94" s="54">
        <v>109225</v>
      </c>
      <c r="E94" s="103">
        <v>46720</v>
      </c>
      <c r="F94" s="29">
        <v>56897</v>
      </c>
      <c r="G94" s="29">
        <v>81918</v>
      </c>
      <c r="H94" s="29">
        <v>18724</v>
      </c>
      <c r="I94" s="29">
        <v>124160</v>
      </c>
      <c r="J94" s="87">
        <v>92327</v>
      </c>
      <c r="K94" s="87">
        <v>44252</v>
      </c>
      <c r="L94" s="87">
        <v>78359</v>
      </c>
      <c r="M94" s="104">
        <v>76411</v>
      </c>
      <c r="N94" s="54">
        <v>728993</v>
      </c>
      <c r="O94" s="395">
        <v>5151251</v>
      </c>
    </row>
    <row r="95" spans="1:15" x14ac:dyDescent="0.2">
      <c r="A95" s="346">
        <v>91</v>
      </c>
      <c r="B95" s="553"/>
      <c r="C95" s="506" t="s">
        <v>173</v>
      </c>
      <c r="D95" s="58">
        <v>2.5055069927</v>
      </c>
      <c r="E95" s="55">
        <v>3.321641316</v>
      </c>
      <c r="F95" s="30">
        <v>2.5742866091000001</v>
      </c>
      <c r="G95" s="30">
        <v>2.9085229964999999</v>
      </c>
      <c r="H95" s="30">
        <v>3.1313505292000001</v>
      </c>
      <c r="I95" s="30">
        <v>2.9563515819999999</v>
      </c>
      <c r="J95" s="88">
        <v>2.6292455602999998</v>
      </c>
      <c r="K95" s="88">
        <v>2.7620866442000001</v>
      </c>
      <c r="L95" s="88">
        <v>2.8807588025999999</v>
      </c>
      <c r="M95" s="56">
        <v>2.7331555543000001</v>
      </c>
      <c r="N95" s="58">
        <v>2.7918733234334678</v>
      </c>
      <c r="O95" s="66">
        <v>2.6772333609999999</v>
      </c>
    </row>
    <row r="96" spans="1:15" ht="12.75" thickBot="1" x14ac:dyDescent="0.25">
      <c r="A96" s="359">
        <v>92</v>
      </c>
      <c r="B96" s="554"/>
      <c r="C96" s="501" t="s">
        <v>174</v>
      </c>
      <c r="D96" s="62">
        <v>2.2067049449999998</v>
      </c>
      <c r="E96" s="59">
        <v>2.7776253214</v>
      </c>
      <c r="F96" s="25">
        <v>1.8697713335999999</v>
      </c>
      <c r="G96" s="25">
        <v>2.0491232417999998</v>
      </c>
      <c r="H96" s="25">
        <v>2.385471758</v>
      </c>
      <c r="I96" s="25">
        <v>1.9216527682</v>
      </c>
      <c r="J96" s="83">
        <v>1.9750390104</v>
      </c>
      <c r="K96" s="83">
        <v>2.0911805560999999</v>
      </c>
      <c r="L96" s="83">
        <v>2.1267881248</v>
      </c>
      <c r="M96" s="60">
        <v>2.0721243883999998</v>
      </c>
      <c r="N96" s="62">
        <v>2.0962819626725118</v>
      </c>
      <c r="O96" s="373">
        <v>2.1328109363999999</v>
      </c>
    </row>
    <row r="97" spans="1:15" x14ac:dyDescent="0.2">
      <c r="A97" s="346">
        <v>93</v>
      </c>
      <c r="B97" s="552" t="s">
        <v>28</v>
      </c>
      <c r="C97" s="502" t="s">
        <v>169</v>
      </c>
      <c r="D97" s="47">
        <v>34.186244140500001</v>
      </c>
      <c r="E97" s="113">
        <v>70.905646581699997</v>
      </c>
      <c r="F97" s="27">
        <v>43.644260975900004</v>
      </c>
      <c r="G97" s="27">
        <v>45.933293728999999</v>
      </c>
      <c r="H97" s="27">
        <v>64.428891003700002</v>
      </c>
      <c r="I97" s="27">
        <v>63.457730147600003</v>
      </c>
      <c r="J97" s="85">
        <v>36.6721426533</v>
      </c>
      <c r="K97" s="85">
        <v>48.953059046699998</v>
      </c>
      <c r="L97" s="85">
        <v>53.942703332100002</v>
      </c>
      <c r="M97" s="46">
        <v>45.756677541999998</v>
      </c>
      <c r="N97" s="68">
        <v>47.817478035474245</v>
      </c>
      <c r="O97" s="69">
        <v>40.702430581800002</v>
      </c>
    </row>
    <row r="98" spans="1:15" x14ac:dyDescent="0.2">
      <c r="A98" s="346">
        <v>94</v>
      </c>
      <c r="B98" s="553"/>
      <c r="C98" s="505" t="s">
        <v>170</v>
      </c>
      <c r="D98" s="49">
        <v>28.335175758799998</v>
      </c>
      <c r="E98" s="111">
        <v>56.216716744099998</v>
      </c>
      <c r="F98" s="28">
        <v>21.1359964038</v>
      </c>
      <c r="G98" s="28">
        <v>24.6659951424</v>
      </c>
      <c r="H98" s="28">
        <v>40.863799887299997</v>
      </c>
      <c r="I98" s="28">
        <v>19.132401222199999</v>
      </c>
      <c r="J98" s="86">
        <v>18.120888555099999</v>
      </c>
      <c r="K98" s="86">
        <v>27.3655159005</v>
      </c>
      <c r="L98" s="86">
        <v>30.6674731339</v>
      </c>
      <c r="M98" s="48">
        <v>26.941159644900001</v>
      </c>
      <c r="N98" s="49">
        <v>26.121335790205187</v>
      </c>
      <c r="O98" s="67">
        <v>26.8871776509</v>
      </c>
    </row>
    <row r="99" spans="1:15" x14ac:dyDescent="0.2">
      <c r="A99" s="346">
        <v>95</v>
      </c>
      <c r="B99" s="553"/>
      <c r="C99" s="502" t="s">
        <v>171</v>
      </c>
      <c r="D99" s="52">
        <v>45495</v>
      </c>
      <c r="E99" s="112">
        <v>30660</v>
      </c>
      <c r="F99" s="21">
        <v>29096</v>
      </c>
      <c r="G99" s="21">
        <v>47608</v>
      </c>
      <c r="H99" s="21">
        <v>12548</v>
      </c>
      <c r="I99" s="21">
        <v>80906</v>
      </c>
      <c r="J99" s="79">
        <v>45068</v>
      </c>
      <c r="K99" s="79">
        <v>27420</v>
      </c>
      <c r="L99" s="79">
        <v>41025</v>
      </c>
      <c r="M99" s="50">
        <v>41782</v>
      </c>
      <c r="N99" s="381">
        <v>401608</v>
      </c>
      <c r="O99" s="382">
        <v>2394001</v>
      </c>
    </row>
    <row r="100" spans="1:15" x14ac:dyDescent="0.2">
      <c r="A100" s="346">
        <v>96</v>
      </c>
      <c r="B100" s="553"/>
      <c r="C100" s="505" t="s">
        <v>172</v>
      </c>
      <c r="D100" s="54">
        <v>38173</v>
      </c>
      <c r="E100" s="103">
        <v>26673</v>
      </c>
      <c r="F100" s="29">
        <v>12929</v>
      </c>
      <c r="G100" s="29">
        <v>24180</v>
      </c>
      <c r="H100" s="29">
        <v>7924</v>
      </c>
      <c r="I100" s="29">
        <v>29991</v>
      </c>
      <c r="J100" s="87">
        <v>22295</v>
      </c>
      <c r="K100" s="87">
        <v>13441</v>
      </c>
      <c r="L100" s="87">
        <v>25976</v>
      </c>
      <c r="M100" s="104">
        <v>22823</v>
      </c>
      <c r="N100" s="54">
        <v>224405</v>
      </c>
      <c r="O100" s="395">
        <v>1669953</v>
      </c>
    </row>
    <row r="101" spans="1:15" x14ac:dyDescent="0.2">
      <c r="A101" s="346">
        <v>97</v>
      </c>
      <c r="B101" s="553"/>
      <c r="C101" s="506" t="s">
        <v>173</v>
      </c>
      <c r="D101" s="58">
        <v>3.6829609449</v>
      </c>
      <c r="E101" s="55">
        <v>3.9467963978</v>
      </c>
      <c r="F101" s="30">
        <v>3.6041816873000001</v>
      </c>
      <c r="G101" s="30">
        <v>4.052901104</v>
      </c>
      <c r="H101" s="30">
        <v>3.8830072914999998</v>
      </c>
      <c r="I101" s="30">
        <v>3.6158705864999998</v>
      </c>
      <c r="J101" s="88">
        <v>3.6662466432</v>
      </c>
      <c r="K101" s="88">
        <v>3.7470477737999999</v>
      </c>
      <c r="L101" s="88">
        <v>3.7619482233000001</v>
      </c>
      <c r="M101" s="56">
        <v>3.9194873565999999</v>
      </c>
      <c r="N101" s="58">
        <v>3.7691601594352568</v>
      </c>
      <c r="O101" s="66">
        <v>3.7801274363999999</v>
      </c>
    </row>
    <row r="102" spans="1:15" ht="12.75" thickBot="1" x14ac:dyDescent="0.25">
      <c r="A102" s="359">
        <v>98</v>
      </c>
      <c r="B102" s="554"/>
      <c r="C102" s="501" t="s">
        <v>174</v>
      </c>
      <c r="D102" s="62">
        <v>3.4380166235999998</v>
      </c>
      <c r="E102" s="59">
        <v>3.5370586835000002</v>
      </c>
      <c r="F102" s="25">
        <v>3.2822955237999998</v>
      </c>
      <c r="G102" s="25">
        <v>3.3967301048</v>
      </c>
      <c r="H102" s="25">
        <v>3.4423305642000002</v>
      </c>
      <c r="I102" s="25">
        <v>3.3152393937000002</v>
      </c>
      <c r="J102" s="83">
        <v>3.4390798649000001</v>
      </c>
      <c r="K102" s="83">
        <v>3.3251246187999999</v>
      </c>
      <c r="L102" s="83">
        <v>3.3926311913</v>
      </c>
      <c r="M102" s="60">
        <v>3.3783274956999998</v>
      </c>
      <c r="N102" s="62">
        <v>3.4021315099705274</v>
      </c>
      <c r="O102" s="373">
        <v>3.4210951568999999</v>
      </c>
    </row>
    <row r="103" spans="1:15" x14ac:dyDescent="0.2">
      <c r="A103" s="346">
        <v>99</v>
      </c>
      <c r="B103" s="552" t="s">
        <v>29</v>
      </c>
      <c r="C103" s="502" t="s">
        <v>169</v>
      </c>
      <c r="D103" s="47">
        <v>63.008778658099999</v>
      </c>
      <c r="E103" s="113">
        <v>79.525821563999997</v>
      </c>
      <c r="F103" s="27">
        <v>72.190111904000005</v>
      </c>
      <c r="G103" s="27">
        <v>70.731475975099997</v>
      </c>
      <c r="H103" s="27">
        <v>79.263990706499996</v>
      </c>
      <c r="I103" s="27">
        <v>64.160821770699997</v>
      </c>
      <c r="J103" s="85">
        <v>53.417899067199997</v>
      </c>
      <c r="K103" s="85">
        <v>73.088248841699993</v>
      </c>
      <c r="L103" s="85">
        <v>78.031987292500006</v>
      </c>
      <c r="M103" s="46">
        <v>72.759979849399997</v>
      </c>
      <c r="N103" s="68">
        <v>67.782187153595103</v>
      </c>
      <c r="O103" s="69">
        <v>67.050216603500004</v>
      </c>
    </row>
    <row r="104" spans="1:15" x14ac:dyDescent="0.2">
      <c r="A104" s="346">
        <v>100</v>
      </c>
      <c r="B104" s="553"/>
      <c r="C104" s="505" t="s">
        <v>170</v>
      </c>
      <c r="D104" s="49">
        <v>67.382857817499996</v>
      </c>
      <c r="E104" s="111">
        <v>74.617827544500003</v>
      </c>
      <c r="F104" s="28">
        <v>76.682074711699997</v>
      </c>
      <c r="G104" s="28">
        <v>69.251355436400004</v>
      </c>
      <c r="H104" s="28">
        <v>80.618088074900001</v>
      </c>
      <c r="I104" s="28">
        <v>42.540487024199997</v>
      </c>
      <c r="J104" s="86">
        <v>62.111090492300001</v>
      </c>
      <c r="K104" s="86">
        <v>73.161669046399993</v>
      </c>
      <c r="L104" s="86">
        <v>71.515218914900004</v>
      </c>
      <c r="M104" s="48">
        <v>70.246070077300004</v>
      </c>
      <c r="N104" s="49">
        <v>64.688908108259113</v>
      </c>
      <c r="O104" s="67">
        <v>67.0803166269</v>
      </c>
    </row>
    <row r="105" spans="1:15" x14ac:dyDescent="0.2">
      <c r="A105" s="346">
        <v>101</v>
      </c>
      <c r="B105" s="553"/>
      <c r="C105" s="502" t="s">
        <v>171</v>
      </c>
      <c r="D105" s="52">
        <v>83851</v>
      </c>
      <c r="E105" s="112">
        <v>34388</v>
      </c>
      <c r="F105" s="21">
        <v>48127</v>
      </c>
      <c r="G105" s="21">
        <v>73310</v>
      </c>
      <c r="H105" s="21">
        <v>15437</v>
      </c>
      <c r="I105" s="21">
        <v>81802</v>
      </c>
      <c r="J105" s="79">
        <v>65648</v>
      </c>
      <c r="K105" s="79">
        <v>40938</v>
      </c>
      <c r="L105" s="79">
        <v>59346</v>
      </c>
      <c r="M105" s="50">
        <v>66440</v>
      </c>
      <c r="N105" s="381">
        <v>569287</v>
      </c>
      <c r="O105" s="382">
        <v>3943703</v>
      </c>
    </row>
    <row r="106" spans="1:15" x14ac:dyDescent="0.2">
      <c r="A106" s="346">
        <v>102</v>
      </c>
      <c r="B106" s="553"/>
      <c r="C106" s="505" t="s">
        <v>172</v>
      </c>
      <c r="D106" s="54">
        <v>90778</v>
      </c>
      <c r="E106" s="103">
        <v>35403</v>
      </c>
      <c r="F106" s="29">
        <v>46908</v>
      </c>
      <c r="G106" s="29">
        <v>67888</v>
      </c>
      <c r="H106" s="29">
        <v>15633</v>
      </c>
      <c r="I106" s="29">
        <v>66684</v>
      </c>
      <c r="J106" s="87">
        <v>76420</v>
      </c>
      <c r="K106" s="87">
        <v>35936</v>
      </c>
      <c r="L106" s="87">
        <v>60574</v>
      </c>
      <c r="M106" s="104">
        <v>59510</v>
      </c>
      <c r="N106" s="54">
        <v>555734</v>
      </c>
      <c r="O106" s="395">
        <v>4166334</v>
      </c>
    </row>
    <row r="107" spans="1:15" x14ac:dyDescent="0.2">
      <c r="A107" s="346">
        <v>103</v>
      </c>
      <c r="B107" s="553"/>
      <c r="C107" s="506" t="s">
        <v>173</v>
      </c>
      <c r="D107" s="58">
        <v>2.3745859466999999</v>
      </c>
      <c r="E107" s="55">
        <v>3.4054889625000002</v>
      </c>
      <c r="F107" s="30">
        <v>2.5015026100000002</v>
      </c>
      <c r="G107" s="30">
        <v>2.8710851721999999</v>
      </c>
      <c r="H107" s="30">
        <v>3.1745087368</v>
      </c>
      <c r="I107" s="30">
        <v>3.0715794684</v>
      </c>
      <c r="J107" s="88">
        <v>2.5676750944000002</v>
      </c>
      <c r="K107" s="88">
        <v>2.7573242330999999</v>
      </c>
      <c r="L107" s="88">
        <v>2.8611159367000001</v>
      </c>
      <c r="M107" s="56">
        <v>2.6877202193</v>
      </c>
      <c r="N107" s="58">
        <v>2.7704209960708592</v>
      </c>
      <c r="O107" s="66">
        <v>2.5852968525</v>
      </c>
    </row>
    <row r="108" spans="1:15" ht="12.75" thickBot="1" x14ac:dyDescent="0.25">
      <c r="A108" s="359">
        <v>104</v>
      </c>
      <c r="B108" s="554"/>
      <c r="C108" s="501" t="s">
        <v>174</v>
      </c>
      <c r="D108" s="62">
        <v>2.0148351026000002</v>
      </c>
      <c r="E108" s="59">
        <v>2.8622017263999999</v>
      </c>
      <c r="F108" s="25">
        <v>1.8229944465000001</v>
      </c>
      <c r="G108" s="25">
        <v>1.9265593208</v>
      </c>
      <c r="H108" s="25">
        <v>2.3740650198000002</v>
      </c>
      <c r="I108" s="25">
        <v>1.9735122756000001</v>
      </c>
      <c r="J108" s="83">
        <v>1.7789470699000001</v>
      </c>
      <c r="K108" s="83">
        <v>2.0635847440999999</v>
      </c>
      <c r="L108" s="83">
        <v>2.0906232762000001</v>
      </c>
      <c r="M108" s="60">
        <v>2.016221394</v>
      </c>
      <c r="N108" s="62">
        <v>2.026111104064737</v>
      </c>
      <c r="O108" s="373">
        <v>2.0231654086000002</v>
      </c>
    </row>
    <row r="109" spans="1:15" x14ac:dyDescent="0.2">
      <c r="A109" s="346">
        <v>105</v>
      </c>
      <c r="B109" s="552" t="s">
        <v>30</v>
      </c>
      <c r="C109" s="502" t="s">
        <v>169</v>
      </c>
      <c r="D109" s="47">
        <v>21.682381452400001</v>
      </c>
      <c r="E109" s="113">
        <v>40.319273664000001</v>
      </c>
      <c r="F109" s="27">
        <v>30.090157706700001</v>
      </c>
      <c r="G109" s="27">
        <v>28.624884860400002</v>
      </c>
      <c r="H109" s="27">
        <v>38.668278727599997</v>
      </c>
      <c r="I109" s="27">
        <v>20.934499240899999</v>
      </c>
      <c r="J109" s="85">
        <v>17.519452767600001</v>
      </c>
      <c r="K109" s="85">
        <v>31.788545267</v>
      </c>
      <c r="L109" s="85">
        <v>34.113529262500002</v>
      </c>
      <c r="M109" s="46">
        <v>26.729337245100002</v>
      </c>
      <c r="N109" s="68">
        <v>26.185620037219735</v>
      </c>
      <c r="O109" s="69">
        <v>27.657861986299999</v>
      </c>
    </row>
    <row r="110" spans="1:15" x14ac:dyDescent="0.2">
      <c r="A110" s="346">
        <v>106</v>
      </c>
      <c r="B110" s="553"/>
      <c r="C110" s="505" t="s">
        <v>170</v>
      </c>
      <c r="D110" s="49">
        <v>25.727942656500002</v>
      </c>
      <c r="E110" s="111">
        <v>34.318406461000002</v>
      </c>
      <c r="F110" s="28">
        <v>31.733814759099999</v>
      </c>
      <c r="G110" s="28">
        <v>27.514527616799999</v>
      </c>
      <c r="H110" s="28">
        <v>38.867953387</v>
      </c>
      <c r="I110" s="28">
        <v>10.2775772456</v>
      </c>
      <c r="J110" s="86">
        <v>23.5277123682</v>
      </c>
      <c r="K110" s="86">
        <v>33.540490819399999</v>
      </c>
      <c r="L110" s="86">
        <v>27.243535543099998</v>
      </c>
      <c r="M110" s="48">
        <v>27.405216371600002</v>
      </c>
      <c r="N110" s="49">
        <v>24.757911596846419</v>
      </c>
      <c r="O110" s="67">
        <v>27.0792733113</v>
      </c>
    </row>
    <row r="111" spans="1:15" x14ac:dyDescent="0.2">
      <c r="A111" s="346">
        <v>107</v>
      </c>
      <c r="B111" s="553"/>
      <c r="C111" s="502" t="s">
        <v>171</v>
      </c>
      <c r="D111" s="52">
        <v>28855</v>
      </c>
      <c r="E111" s="112">
        <v>17434</v>
      </c>
      <c r="F111" s="21">
        <v>20060</v>
      </c>
      <c r="G111" s="21">
        <v>29668</v>
      </c>
      <c r="H111" s="21">
        <v>7531</v>
      </c>
      <c r="I111" s="21">
        <v>26691</v>
      </c>
      <c r="J111" s="79">
        <v>21531</v>
      </c>
      <c r="K111" s="79">
        <v>17805</v>
      </c>
      <c r="L111" s="79">
        <v>25944</v>
      </c>
      <c r="M111" s="50">
        <v>24408</v>
      </c>
      <c r="N111" s="381">
        <v>219927</v>
      </c>
      <c r="O111" s="382">
        <v>1626757</v>
      </c>
    </row>
    <row r="112" spans="1:15" x14ac:dyDescent="0.2">
      <c r="A112" s="346">
        <v>108</v>
      </c>
      <c r="B112" s="553"/>
      <c r="C112" s="505" t="s">
        <v>172</v>
      </c>
      <c r="D112" s="54">
        <v>34661</v>
      </c>
      <c r="E112" s="103">
        <v>16283</v>
      </c>
      <c r="F112" s="29">
        <v>19412</v>
      </c>
      <c r="G112" s="29">
        <v>26973</v>
      </c>
      <c r="H112" s="29">
        <v>7537</v>
      </c>
      <c r="I112" s="29">
        <v>16111</v>
      </c>
      <c r="J112" s="87">
        <v>28948</v>
      </c>
      <c r="K112" s="87">
        <v>16474</v>
      </c>
      <c r="L112" s="87">
        <v>23076</v>
      </c>
      <c r="M112" s="104">
        <v>23217</v>
      </c>
      <c r="N112" s="54">
        <v>212692</v>
      </c>
      <c r="O112" s="395">
        <v>1681884</v>
      </c>
    </row>
    <row r="113" spans="1:15" x14ac:dyDescent="0.2">
      <c r="A113" s="346">
        <v>109</v>
      </c>
      <c r="B113" s="553"/>
      <c r="C113" s="506" t="s">
        <v>173</v>
      </c>
      <c r="D113" s="58">
        <v>2.8909389445000002</v>
      </c>
      <c r="E113" s="55">
        <v>3.6131060530000001</v>
      </c>
      <c r="F113" s="30">
        <v>2.6674491892000001</v>
      </c>
      <c r="G113" s="30">
        <v>3.3800541332999998</v>
      </c>
      <c r="H113" s="30">
        <v>3.3933851640000001</v>
      </c>
      <c r="I113" s="30">
        <v>3.2893833571000002</v>
      </c>
      <c r="J113" s="88">
        <v>3.0460865001999999</v>
      </c>
      <c r="K113" s="88">
        <v>2.9639077443000001</v>
      </c>
      <c r="L113" s="88">
        <v>3.0972145496999999</v>
      </c>
      <c r="M113" s="56">
        <v>2.9444227495000002</v>
      </c>
      <c r="N113" s="58">
        <v>3.1107103555196338</v>
      </c>
      <c r="O113" s="66">
        <v>2.9918689182999998</v>
      </c>
    </row>
    <row r="114" spans="1:15" ht="12.75" thickBot="1" x14ac:dyDescent="0.25">
      <c r="A114" s="359">
        <v>110</v>
      </c>
      <c r="B114" s="554"/>
      <c r="C114" s="501" t="s">
        <v>174</v>
      </c>
      <c r="D114" s="62">
        <v>2.2585324564000002</v>
      </c>
      <c r="E114" s="59">
        <v>2.9634588666999999</v>
      </c>
      <c r="F114" s="25">
        <v>1.9473929902</v>
      </c>
      <c r="G114" s="25">
        <v>2.1832650428</v>
      </c>
      <c r="H114" s="25">
        <v>2.4743545547000001</v>
      </c>
      <c r="I114" s="25">
        <v>2.1850761783000001</v>
      </c>
      <c r="J114" s="83">
        <v>2.0860040922</v>
      </c>
      <c r="K114" s="83">
        <v>2.2278630991999999</v>
      </c>
      <c r="L114" s="83">
        <v>2.2427486733999999</v>
      </c>
      <c r="M114" s="60">
        <v>2.1831550420000001</v>
      </c>
      <c r="N114" s="62">
        <v>2.2408431425020559</v>
      </c>
      <c r="O114" s="373">
        <v>2.3081053001999998</v>
      </c>
    </row>
    <row r="115" spans="1:15" x14ac:dyDescent="0.2">
      <c r="A115" s="346">
        <v>111</v>
      </c>
      <c r="B115" s="552" t="s">
        <v>31</v>
      </c>
      <c r="C115" s="504" t="s">
        <v>32</v>
      </c>
      <c r="D115" s="396">
        <v>8.0395249</v>
      </c>
      <c r="E115" s="228">
        <v>5.2184002999999999</v>
      </c>
      <c r="F115" s="32">
        <v>5.4105464999999997</v>
      </c>
      <c r="G115" s="32">
        <v>7.0962617000000003</v>
      </c>
      <c r="H115" s="32">
        <v>4.0893566999999997</v>
      </c>
      <c r="I115" s="32">
        <v>8.4353973999999994</v>
      </c>
      <c r="J115" s="137">
        <v>9.3168016999999992</v>
      </c>
      <c r="K115" s="137">
        <v>6.1362937000000004</v>
      </c>
      <c r="L115" s="137">
        <v>5.9967655999999998</v>
      </c>
      <c r="M115" s="115">
        <v>6.4031760999999996</v>
      </c>
      <c r="N115" s="396">
        <v>7.2347777612821877</v>
      </c>
      <c r="O115" s="397">
        <v>7.4</v>
      </c>
    </row>
    <row r="116" spans="1:15" x14ac:dyDescent="0.2">
      <c r="A116" s="346">
        <v>112</v>
      </c>
      <c r="B116" s="553"/>
      <c r="C116" s="502" t="s">
        <v>33</v>
      </c>
      <c r="D116" s="47">
        <v>12.312239</v>
      </c>
      <c r="E116" s="113">
        <v>11.314645000000001</v>
      </c>
      <c r="F116" s="27">
        <v>11.371865</v>
      </c>
      <c r="G116" s="27">
        <v>12.611758</v>
      </c>
      <c r="H116" s="27">
        <v>11.825862000000001</v>
      </c>
      <c r="I116" s="27">
        <v>13.054257</v>
      </c>
      <c r="J116" s="85">
        <v>12.880203</v>
      </c>
      <c r="K116" s="85">
        <v>12.306749999999999</v>
      </c>
      <c r="L116" s="85">
        <v>12.202583000000001</v>
      </c>
      <c r="M116" s="46">
        <v>12.721969</v>
      </c>
      <c r="N116" s="68">
        <v>12.44191728546323</v>
      </c>
      <c r="O116" s="69">
        <v>12.5</v>
      </c>
    </row>
    <row r="117" spans="1:15" ht="12" customHeight="1" x14ac:dyDescent="0.2">
      <c r="A117" s="346">
        <v>113</v>
      </c>
      <c r="B117" s="553"/>
      <c r="C117" s="506" t="s">
        <v>34</v>
      </c>
      <c r="D117" s="58">
        <v>12216.705</v>
      </c>
      <c r="E117" s="55">
        <v>4420.6220000000003</v>
      </c>
      <c r="F117" s="30">
        <v>6405.5181000000002</v>
      </c>
      <c r="G117" s="30">
        <v>8640.1502</v>
      </c>
      <c r="H117" s="30">
        <v>4778.3634000000002</v>
      </c>
      <c r="I117" s="30">
        <v>11324.701999999999</v>
      </c>
      <c r="J117" s="88">
        <v>15108.823</v>
      </c>
      <c r="K117" s="88">
        <v>7708.9605000000001</v>
      </c>
      <c r="L117" s="88">
        <v>6764.9786000000004</v>
      </c>
      <c r="M117" s="56">
        <v>8496.4971999999998</v>
      </c>
      <c r="N117" s="455">
        <v>9829.2202757704999</v>
      </c>
      <c r="O117" s="66">
        <v>11897</v>
      </c>
    </row>
    <row r="118" spans="1:15" ht="12" customHeight="1" x14ac:dyDescent="0.2">
      <c r="A118" s="346">
        <v>114</v>
      </c>
      <c r="B118" s="553"/>
      <c r="C118" s="505" t="s">
        <v>35</v>
      </c>
      <c r="D118" s="49">
        <v>13249.587503088833</v>
      </c>
      <c r="E118" s="111">
        <v>4794.3711505745259</v>
      </c>
      <c r="F118" s="28">
        <v>6947.0837323623127</v>
      </c>
      <c r="G118" s="28">
        <v>9370.6466772121021</v>
      </c>
      <c r="H118" s="28">
        <v>5182.3584174175503</v>
      </c>
      <c r="I118" s="28">
        <v>12282.168563078596</v>
      </c>
      <c r="J118" s="86">
        <v>16386.224633170823</v>
      </c>
      <c r="K118" s="86">
        <v>8360.727929716355</v>
      </c>
      <c r="L118" s="86">
        <v>7336.9354434950665</v>
      </c>
      <c r="M118" s="48">
        <v>9214.848285290449</v>
      </c>
      <c r="N118" s="67">
        <v>10721.474529195417</v>
      </c>
      <c r="O118" s="67">
        <v>12902.852489623663</v>
      </c>
    </row>
    <row r="119" spans="1:15" x14ac:dyDescent="0.2">
      <c r="A119" s="346">
        <v>115</v>
      </c>
      <c r="B119" s="553"/>
      <c r="C119" s="502" t="s">
        <v>36</v>
      </c>
      <c r="D119" s="47">
        <v>18.238060999999998</v>
      </c>
      <c r="E119" s="113">
        <v>18.885476000000001</v>
      </c>
      <c r="F119" s="27">
        <v>18.428695000000001</v>
      </c>
      <c r="G119" s="27">
        <v>17.313295</v>
      </c>
      <c r="H119" s="27">
        <v>20.767764</v>
      </c>
      <c r="I119" s="27">
        <v>13.715793</v>
      </c>
      <c r="J119" s="85">
        <v>15.270216</v>
      </c>
      <c r="K119" s="85">
        <v>14.906910999999999</v>
      </c>
      <c r="L119" s="85">
        <v>18.721727000000001</v>
      </c>
      <c r="M119" s="46">
        <v>19.269736999999999</v>
      </c>
      <c r="N119" s="68">
        <v>17.044105705721194</v>
      </c>
      <c r="O119" s="69">
        <v>12.403</v>
      </c>
    </row>
    <row r="120" spans="1:15" x14ac:dyDescent="0.2">
      <c r="A120" s="346">
        <v>116</v>
      </c>
      <c r="B120" s="553"/>
      <c r="C120" s="468" t="s">
        <v>37</v>
      </c>
      <c r="D120" s="70">
        <v>0.66248028000000003</v>
      </c>
      <c r="E120" s="229">
        <v>0.51165638999999996</v>
      </c>
      <c r="F120" s="33">
        <v>0.52230677999999997</v>
      </c>
      <c r="G120" s="33">
        <v>0.62992939000000003</v>
      </c>
      <c r="H120" s="33">
        <v>0.46305561000000001</v>
      </c>
      <c r="I120" s="33">
        <v>0.69874400999999997</v>
      </c>
      <c r="J120" s="138">
        <v>0.72943068</v>
      </c>
      <c r="K120" s="138">
        <v>0.57864740000000003</v>
      </c>
      <c r="L120" s="138">
        <v>0.56960484</v>
      </c>
      <c r="M120" s="116">
        <v>0.60098569999999996</v>
      </c>
      <c r="N120" s="70">
        <v>0.62956197856156326</v>
      </c>
      <c r="O120" s="71">
        <v>0.59099999999999997</v>
      </c>
    </row>
    <row r="121" spans="1:15" x14ac:dyDescent="0.2">
      <c r="A121" s="346">
        <v>117</v>
      </c>
      <c r="B121" s="553"/>
      <c r="C121" s="468" t="s">
        <v>38</v>
      </c>
      <c r="D121" s="70">
        <v>0.68824121000000005</v>
      </c>
      <c r="E121" s="229">
        <v>0.54265184</v>
      </c>
      <c r="F121" s="33">
        <v>0.59577022000000002</v>
      </c>
      <c r="G121" s="33">
        <v>0.63863108999999996</v>
      </c>
      <c r="H121" s="33">
        <v>0.55379710999999998</v>
      </c>
      <c r="I121" s="33">
        <v>0.67738235999999996</v>
      </c>
      <c r="J121" s="138">
        <v>0.71867241000000004</v>
      </c>
      <c r="K121" s="138">
        <v>0.62229844999999995</v>
      </c>
      <c r="L121" s="138">
        <v>0.60359008000000003</v>
      </c>
      <c r="M121" s="116">
        <v>0.63622981999999995</v>
      </c>
      <c r="N121" s="70">
        <v>0.64925231386583981</v>
      </c>
      <c r="O121" s="71">
        <v>0.72199999999999998</v>
      </c>
    </row>
    <row r="122" spans="1:15" x14ac:dyDescent="0.2">
      <c r="A122" s="346">
        <v>118</v>
      </c>
      <c r="B122" s="553"/>
      <c r="C122" s="505" t="s">
        <v>39</v>
      </c>
      <c r="D122" s="72">
        <v>0.79912103000000001</v>
      </c>
      <c r="E122" s="230">
        <v>0.79111193999999996</v>
      </c>
      <c r="F122" s="34">
        <v>0.79676272000000004</v>
      </c>
      <c r="G122" s="34">
        <v>0.81056119000000004</v>
      </c>
      <c r="H122" s="34">
        <v>0.76782638999999997</v>
      </c>
      <c r="I122" s="34">
        <v>0.85506541999999996</v>
      </c>
      <c r="J122" s="139">
        <v>0.83583585999999999</v>
      </c>
      <c r="K122" s="139">
        <v>0.84033024999999995</v>
      </c>
      <c r="L122" s="139">
        <v>0.79313765000000003</v>
      </c>
      <c r="M122" s="117">
        <v>0.78635829999999995</v>
      </c>
      <c r="N122" s="72">
        <v>0.81389129474151578</v>
      </c>
      <c r="O122" s="73">
        <v>0.83099999999999996</v>
      </c>
    </row>
    <row r="123" spans="1:15" ht="12.75" thickBot="1" x14ac:dyDescent="0.25">
      <c r="A123" s="359">
        <v>119</v>
      </c>
      <c r="B123" s="554"/>
      <c r="C123" s="507" t="s">
        <v>40</v>
      </c>
      <c r="D123" s="74">
        <v>0.7142366</v>
      </c>
      <c r="E123" s="231">
        <v>0.60336380000000001</v>
      </c>
      <c r="F123" s="35">
        <v>0.62821910000000003</v>
      </c>
      <c r="G123" s="35">
        <v>0.68829700000000005</v>
      </c>
      <c r="H123" s="35">
        <v>0.58176680000000003</v>
      </c>
      <c r="I123" s="35">
        <v>0.73969119999999999</v>
      </c>
      <c r="J123" s="151">
        <v>0.7595307</v>
      </c>
      <c r="K123" s="151">
        <v>0.67135809999999996</v>
      </c>
      <c r="L123" s="151">
        <v>0.64846740000000003</v>
      </c>
      <c r="M123" s="118">
        <v>0.66993530000000001</v>
      </c>
      <c r="N123" s="74">
        <v>0.69228773733201399</v>
      </c>
      <c r="O123" s="75">
        <v>0.70799999999999996</v>
      </c>
    </row>
    <row r="124" spans="1:15" x14ac:dyDescent="0.2">
      <c r="A124" s="346">
        <v>120</v>
      </c>
      <c r="B124" s="552" t="s">
        <v>41</v>
      </c>
      <c r="C124" s="502" t="s">
        <v>42</v>
      </c>
      <c r="D124" s="52">
        <v>49</v>
      </c>
      <c r="E124" s="112">
        <v>32</v>
      </c>
      <c r="F124" s="21">
        <v>37</v>
      </c>
      <c r="G124" s="21">
        <v>28</v>
      </c>
      <c r="H124" s="21">
        <v>6</v>
      </c>
      <c r="I124" s="21">
        <v>14</v>
      </c>
      <c r="J124" s="79">
        <v>27</v>
      </c>
      <c r="K124" s="79">
        <v>11</v>
      </c>
      <c r="L124" s="79">
        <v>17</v>
      </c>
      <c r="M124" s="50">
        <v>44</v>
      </c>
      <c r="N124" s="364">
        <f>SUM(D124:M124)</f>
        <v>265</v>
      </c>
      <c r="O124" s="382">
        <v>804</v>
      </c>
    </row>
    <row r="125" spans="1:15" x14ac:dyDescent="0.2">
      <c r="A125" s="346">
        <v>121</v>
      </c>
      <c r="B125" s="553"/>
      <c r="C125" s="468" t="s">
        <v>43</v>
      </c>
      <c r="D125" s="276">
        <v>3</v>
      </c>
      <c r="E125" s="232"/>
      <c r="F125" s="26">
        <v>6</v>
      </c>
      <c r="G125" s="26">
        <v>5</v>
      </c>
      <c r="H125" s="26"/>
      <c r="I125" s="26">
        <v>5</v>
      </c>
      <c r="J125" s="84">
        <v>6</v>
      </c>
      <c r="K125" s="84">
        <v>3</v>
      </c>
      <c r="L125" s="84">
        <v>1</v>
      </c>
      <c r="M125" s="76"/>
      <c r="N125" s="267">
        <f>SUM(D125:M125)</f>
        <v>29</v>
      </c>
      <c r="O125" s="399">
        <v>135</v>
      </c>
    </row>
    <row r="126" spans="1:15" x14ac:dyDescent="0.2">
      <c r="A126" s="346">
        <v>122</v>
      </c>
      <c r="B126" s="553"/>
      <c r="C126" s="468" t="s">
        <v>44</v>
      </c>
      <c r="D126" s="276">
        <v>4</v>
      </c>
      <c r="E126" s="232">
        <v>13</v>
      </c>
      <c r="F126" s="26">
        <v>12</v>
      </c>
      <c r="G126" s="26">
        <v>10</v>
      </c>
      <c r="H126" s="26">
        <v>2</v>
      </c>
      <c r="I126" s="26"/>
      <c r="J126" s="84"/>
      <c r="K126" s="84"/>
      <c r="L126" s="84">
        <v>1</v>
      </c>
      <c r="M126" s="76">
        <v>33</v>
      </c>
      <c r="N126" s="267">
        <f t="shared" ref="N126:N129" si="0">SUM(D126:M126)</f>
        <v>75</v>
      </c>
      <c r="O126" s="399">
        <v>104</v>
      </c>
    </row>
    <row r="127" spans="1:15" x14ac:dyDescent="0.2">
      <c r="A127" s="346">
        <v>123</v>
      </c>
      <c r="B127" s="553"/>
      <c r="C127" s="468" t="s">
        <v>45</v>
      </c>
      <c r="D127" s="276"/>
      <c r="E127" s="232"/>
      <c r="F127" s="26"/>
      <c r="G127" s="26"/>
      <c r="H127" s="26"/>
      <c r="I127" s="26"/>
      <c r="J127" s="84"/>
      <c r="K127" s="84"/>
      <c r="L127" s="84"/>
      <c r="M127" s="76">
        <v>3</v>
      </c>
      <c r="N127" s="267">
        <f t="shared" si="0"/>
        <v>3</v>
      </c>
      <c r="O127" s="399">
        <v>3</v>
      </c>
    </row>
    <row r="128" spans="1:15" x14ac:dyDescent="0.2">
      <c r="A128" s="346">
        <v>124</v>
      </c>
      <c r="B128" s="553"/>
      <c r="C128" s="468" t="s">
        <v>46</v>
      </c>
      <c r="D128" s="276"/>
      <c r="E128" s="232">
        <v>15</v>
      </c>
      <c r="F128" s="26">
        <v>1</v>
      </c>
      <c r="G128" s="26"/>
      <c r="H128" s="26">
        <v>1</v>
      </c>
      <c r="I128" s="26"/>
      <c r="J128" s="84"/>
      <c r="K128" s="84">
        <v>1</v>
      </c>
      <c r="L128" s="84">
        <v>1</v>
      </c>
      <c r="M128" s="76">
        <v>1</v>
      </c>
      <c r="N128" s="267">
        <f t="shared" si="0"/>
        <v>20</v>
      </c>
      <c r="O128" s="399">
        <v>50</v>
      </c>
    </row>
    <row r="129" spans="1:15" ht="24" x14ac:dyDescent="0.2">
      <c r="A129" s="346">
        <v>125</v>
      </c>
      <c r="B129" s="553"/>
      <c r="C129" s="505" t="s">
        <v>47</v>
      </c>
      <c r="D129" s="54">
        <v>2</v>
      </c>
      <c r="E129" s="103"/>
      <c r="F129" s="29"/>
      <c r="G129" s="29"/>
      <c r="H129" s="29"/>
      <c r="I129" s="29"/>
      <c r="J129" s="87"/>
      <c r="K129" s="87">
        <v>1</v>
      </c>
      <c r="L129" s="87"/>
      <c r="M129" s="104"/>
      <c r="N129" s="267">
        <f t="shared" si="0"/>
        <v>3</v>
      </c>
      <c r="O129" s="395">
        <v>15</v>
      </c>
    </row>
    <row r="130" spans="1:15" ht="12.75" thickBot="1" x14ac:dyDescent="0.25">
      <c r="A130" s="359">
        <v>126</v>
      </c>
      <c r="B130" s="554"/>
      <c r="C130" s="507" t="s">
        <v>48</v>
      </c>
      <c r="D130" s="277">
        <f t="shared" ref="D130:M130" si="1">SUM(D124:D129)</f>
        <v>58</v>
      </c>
      <c r="E130" s="233">
        <f>SUM(E124:E129)</f>
        <v>60</v>
      </c>
      <c r="F130" s="119">
        <f>SUM(F124:F129)</f>
        <v>56</v>
      </c>
      <c r="G130" s="119">
        <f>SUM(G124:G129)</f>
        <v>43</v>
      </c>
      <c r="H130" s="119">
        <f>SUM(H124:H129)</f>
        <v>9</v>
      </c>
      <c r="I130" s="119">
        <f t="shared" si="1"/>
        <v>19</v>
      </c>
      <c r="J130" s="119">
        <f t="shared" si="1"/>
        <v>33</v>
      </c>
      <c r="K130" s="119">
        <f t="shared" si="1"/>
        <v>16</v>
      </c>
      <c r="L130" s="119">
        <f t="shared" si="1"/>
        <v>20</v>
      </c>
      <c r="M130" s="308">
        <f t="shared" si="1"/>
        <v>81</v>
      </c>
      <c r="N130" s="277">
        <f>SUM(D130:M130)</f>
        <v>395</v>
      </c>
      <c r="O130" s="400">
        <f>SUM(O124:O129)</f>
        <v>1111</v>
      </c>
    </row>
    <row r="131" spans="1:15" x14ac:dyDescent="0.2">
      <c r="A131" s="346">
        <v>127</v>
      </c>
      <c r="B131" s="552" t="s">
        <v>49</v>
      </c>
      <c r="C131" s="502" t="s">
        <v>50</v>
      </c>
      <c r="D131" s="52">
        <v>942</v>
      </c>
      <c r="E131" s="112">
        <v>541</v>
      </c>
      <c r="F131" s="21">
        <v>753</v>
      </c>
      <c r="G131" s="21">
        <v>582</v>
      </c>
      <c r="H131" s="21">
        <v>94</v>
      </c>
      <c r="I131" s="21">
        <v>746</v>
      </c>
      <c r="J131" s="79">
        <v>513</v>
      </c>
      <c r="K131" s="79">
        <v>142</v>
      </c>
      <c r="L131" s="79">
        <v>404</v>
      </c>
      <c r="M131" s="50">
        <v>859</v>
      </c>
      <c r="N131" s="364">
        <f>SUM(D131:M131)</f>
        <v>5576</v>
      </c>
      <c r="O131" s="382">
        <v>22621</v>
      </c>
    </row>
    <row r="132" spans="1:15" x14ac:dyDescent="0.2">
      <c r="A132" s="346">
        <v>128</v>
      </c>
      <c r="B132" s="553"/>
      <c r="C132" s="468" t="s">
        <v>51</v>
      </c>
      <c r="D132" s="276">
        <v>39</v>
      </c>
      <c r="E132" s="232"/>
      <c r="F132" s="26">
        <v>107</v>
      </c>
      <c r="G132" s="26">
        <v>84</v>
      </c>
      <c r="H132" s="26"/>
      <c r="I132" s="26">
        <v>334</v>
      </c>
      <c r="J132" s="84">
        <v>198</v>
      </c>
      <c r="K132" s="84">
        <v>53</v>
      </c>
      <c r="L132" s="84">
        <v>22</v>
      </c>
      <c r="M132" s="76"/>
      <c r="N132" s="267">
        <f>SUM(D132:M132)</f>
        <v>837</v>
      </c>
      <c r="O132" s="399">
        <v>3765</v>
      </c>
    </row>
    <row r="133" spans="1:15" x14ac:dyDescent="0.2">
      <c r="A133" s="346">
        <v>129</v>
      </c>
      <c r="B133" s="553"/>
      <c r="C133" s="468" t="s">
        <v>52</v>
      </c>
      <c r="D133" s="276">
        <v>21</v>
      </c>
      <c r="E133" s="232">
        <v>93</v>
      </c>
      <c r="F133" s="26">
        <v>99</v>
      </c>
      <c r="G133" s="26">
        <v>29</v>
      </c>
      <c r="H133" s="26">
        <v>19</v>
      </c>
      <c r="I133" s="26"/>
      <c r="J133" s="84"/>
      <c r="K133" s="84"/>
      <c r="L133" s="84">
        <v>7</v>
      </c>
      <c r="M133" s="76">
        <v>272</v>
      </c>
      <c r="N133" s="267">
        <f t="shared" ref="N133:N136" si="2">SUM(D133:M133)</f>
        <v>540</v>
      </c>
      <c r="O133" s="399">
        <v>809</v>
      </c>
    </row>
    <row r="134" spans="1:15" x14ac:dyDescent="0.2">
      <c r="A134" s="346">
        <v>130</v>
      </c>
      <c r="B134" s="553"/>
      <c r="C134" s="468" t="s">
        <v>53</v>
      </c>
      <c r="D134" s="276"/>
      <c r="E134" s="232"/>
      <c r="F134" s="26"/>
      <c r="G134" s="26"/>
      <c r="H134" s="26"/>
      <c r="I134" s="26"/>
      <c r="J134" s="84"/>
      <c r="K134" s="84"/>
      <c r="L134" s="84"/>
      <c r="M134" s="76">
        <v>11</v>
      </c>
      <c r="N134" s="267">
        <f t="shared" si="2"/>
        <v>11</v>
      </c>
      <c r="O134" s="399">
        <v>11</v>
      </c>
    </row>
    <row r="135" spans="1:15" x14ac:dyDescent="0.2">
      <c r="A135" s="346">
        <v>131</v>
      </c>
      <c r="B135" s="553"/>
      <c r="C135" s="468" t="s">
        <v>54</v>
      </c>
      <c r="D135" s="276"/>
      <c r="E135" s="232">
        <v>106</v>
      </c>
      <c r="F135" s="26">
        <v>10</v>
      </c>
      <c r="G135" s="26"/>
      <c r="H135" s="26">
        <v>16</v>
      </c>
      <c r="I135" s="26"/>
      <c r="J135" s="84"/>
      <c r="K135" s="84">
        <v>11</v>
      </c>
      <c r="L135" s="84">
        <v>22</v>
      </c>
      <c r="M135" s="76">
        <v>10</v>
      </c>
      <c r="N135" s="267">
        <f t="shared" si="2"/>
        <v>175</v>
      </c>
      <c r="O135" s="399">
        <v>601</v>
      </c>
    </row>
    <row r="136" spans="1:15" ht="24" x14ac:dyDescent="0.2">
      <c r="A136" s="346">
        <v>132</v>
      </c>
      <c r="B136" s="553"/>
      <c r="C136" s="505" t="s">
        <v>55</v>
      </c>
      <c r="D136" s="54">
        <v>6</v>
      </c>
      <c r="E136" s="103"/>
      <c r="F136" s="29"/>
      <c r="G136" s="29"/>
      <c r="H136" s="29"/>
      <c r="I136" s="29"/>
      <c r="J136" s="87"/>
      <c r="K136" s="87">
        <v>25</v>
      </c>
      <c r="L136" s="87"/>
      <c r="M136" s="104"/>
      <c r="N136" s="267">
        <f t="shared" si="2"/>
        <v>31</v>
      </c>
      <c r="O136" s="395">
        <v>280</v>
      </c>
    </row>
    <row r="137" spans="1:15" ht="12.75" thickBot="1" x14ac:dyDescent="0.25">
      <c r="A137" s="359">
        <v>133</v>
      </c>
      <c r="B137" s="554"/>
      <c r="C137" s="507" t="s">
        <v>56</v>
      </c>
      <c r="D137" s="277">
        <f t="shared" ref="D137:I137" si="3">SUM(D131:D136)</f>
        <v>1008</v>
      </c>
      <c r="E137" s="233">
        <f t="shared" si="3"/>
        <v>740</v>
      </c>
      <c r="F137" s="119">
        <f t="shared" si="3"/>
        <v>969</v>
      </c>
      <c r="G137" s="119">
        <f t="shared" si="3"/>
        <v>695</v>
      </c>
      <c r="H137" s="119">
        <f t="shared" si="3"/>
        <v>129</v>
      </c>
      <c r="I137" s="119">
        <f t="shared" si="3"/>
        <v>1080</v>
      </c>
      <c r="J137" s="119">
        <f t="shared" ref="J137:O137" si="4">SUM(J131:J136)</f>
        <v>711</v>
      </c>
      <c r="K137" s="119">
        <f t="shared" si="4"/>
        <v>231</v>
      </c>
      <c r="L137" s="119">
        <f t="shared" si="4"/>
        <v>455</v>
      </c>
      <c r="M137" s="308">
        <f t="shared" si="4"/>
        <v>1152</v>
      </c>
      <c r="N137" s="277">
        <f>SUM(D137:M137)</f>
        <v>7170</v>
      </c>
      <c r="O137" s="119">
        <f t="shared" si="4"/>
        <v>28087</v>
      </c>
    </row>
    <row r="138" spans="1:15" x14ac:dyDescent="0.2">
      <c r="A138" s="346">
        <v>134</v>
      </c>
      <c r="B138" s="552" t="s">
        <v>57</v>
      </c>
      <c r="C138" s="502" t="s">
        <v>58</v>
      </c>
      <c r="D138" s="52">
        <v>12</v>
      </c>
      <c r="E138" s="112">
        <v>2</v>
      </c>
      <c r="F138" s="21">
        <v>2</v>
      </c>
      <c r="G138" s="21"/>
      <c r="H138" s="21"/>
      <c r="I138" s="21">
        <v>1</v>
      </c>
      <c r="J138" s="79">
        <v>4</v>
      </c>
      <c r="K138" s="79"/>
      <c r="L138" s="79"/>
      <c r="M138" s="50"/>
      <c r="N138" s="364">
        <f>SUM(D138:M138)</f>
        <v>21</v>
      </c>
      <c r="O138" s="382">
        <v>69</v>
      </c>
    </row>
    <row r="139" spans="1:15" x14ac:dyDescent="0.2">
      <c r="A139" s="346">
        <v>135</v>
      </c>
      <c r="B139" s="553"/>
      <c r="C139" s="468" t="s">
        <v>59</v>
      </c>
      <c r="D139" s="276">
        <v>7</v>
      </c>
      <c r="E139" s="232"/>
      <c r="F139" s="26">
        <v>3</v>
      </c>
      <c r="G139" s="26">
        <v>5</v>
      </c>
      <c r="H139" s="26"/>
      <c r="I139" s="26">
        <v>8</v>
      </c>
      <c r="J139" s="84">
        <v>15</v>
      </c>
      <c r="K139" s="84"/>
      <c r="L139" s="84">
        <v>3</v>
      </c>
      <c r="M139" s="76">
        <v>5</v>
      </c>
      <c r="N139" s="267">
        <f>SUM(D139:M139)</f>
        <v>46</v>
      </c>
      <c r="O139" s="399">
        <v>120</v>
      </c>
    </row>
    <row r="140" spans="1:15" x14ac:dyDescent="0.2">
      <c r="A140" s="346">
        <v>136</v>
      </c>
      <c r="B140" s="553"/>
      <c r="C140" s="468" t="s">
        <v>60</v>
      </c>
      <c r="D140" s="276">
        <v>8</v>
      </c>
      <c r="E140" s="232">
        <v>16</v>
      </c>
      <c r="F140" s="26">
        <v>15</v>
      </c>
      <c r="G140" s="26">
        <v>10</v>
      </c>
      <c r="H140" s="26">
        <v>2</v>
      </c>
      <c r="I140" s="26">
        <v>3</v>
      </c>
      <c r="J140" s="84">
        <v>4</v>
      </c>
      <c r="K140" s="84">
        <v>4</v>
      </c>
      <c r="L140" s="84">
        <v>6</v>
      </c>
      <c r="M140" s="76">
        <v>28</v>
      </c>
      <c r="N140" s="267">
        <f t="shared" ref="N140:N143" si="5">SUM(D140:M140)</f>
        <v>96</v>
      </c>
      <c r="O140" s="399">
        <v>231</v>
      </c>
    </row>
    <row r="141" spans="1:15" x14ac:dyDescent="0.2">
      <c r="A141" s="346">
        <v>137</v>
      </c>
      <c r="B141" s="553"/>
      <c r="C141" s="468" t="s">
        <v>61</v>
      </c>
      <c r="D141" s="276">
        <v>8</v>
      </c>
      <c r="E141" s="232">
        <v>8</v>
      </c>
      <c r="F141" s="26">
        <v>17</v>
      </c>
      <c r="G141" s="26">
        <v>9</v>
      </c>
      <c r="H141" s="26">
        <v>1</v>
      </c>
      <c r="I141" s="26">
        <v>2</v>
      </c>
      <c r="J141" s="84"/>
      <c r="K141" s="84">
        <v>3</v>
      </c>
      <c r="L141" s="84">
        <v>1</v>
      </c>
      <c r="M141" s="76">
        <v>14</v>
      </c>
      <c r="N141" s="267">
        <f t="shared" si="5"/>
        <v>63</v>
      </c>
      <c r="O141" s="399">
        <v>152</v>
      </c>
    </row>
    <row r="142" spans="1:15" x14ac:dyDescent="0.2">
      <c r="A142" s="346">
        <v>138</v>
      </c>
      <c r="B142" s="553"/>
      <c r="C142" s="468" t="s">
        <v>62</v>
      </c>
      <c r="D142" s="276">
        <v>7</v>
      </c>
      <c r="E142" s="232">
        <v>15</v>
      </c>
      <c r="F142" s="26">
        <v>6</v>
      </c>
      <c r="G142" s="26">
        <v>11</v>
      </c>
      <c r="H142" s="26"/>
      <c r="I142" s="26">
        <v>1</v>
      </c>
      <c r="J142" s="84">
        <v>4</v>
      </c>
      <c r="K142" s="84">
        <v>1</v>
      </c>
      <c r="L142" s="84">
        <v>4</v>
      </c>
      <c r="M142" s="76">
        <v>11</v>
      </c>
      <c r="N142" s="267">
        <f t="shared" si="5"/>
        <v>60</v>
      </c>
      <c r="O142" s="399">
        <v>152</v>
      </c>
    </row>
    <row r="143" spans="1:15" x14ac:dyDescent="0.2">
      <c r="A143" s="346">
        <v>139</v>
      </c>
      <c r="B143" s="553"/>
      <c r="C143" s="505" t="s">
        <v>63</v>
      </c>
      <c r="D143" s="54">
        <v>16</v>
      </c>
      <c r="E143" s="103">
        <v>19</v>
      </c>
      <c r="F143" s="29">
        <v>13</v>
      </c>
      <c r="G143" s="29">
        <v>8</v>
      </c>
      <c r="H143" s="29">
        <v>6</v>
      </c>
      <c r="I143" s="29">
        <v>4</v>
      </c>
      <c r="J143" s="87">
        <v>6</v>
      </c>
      <c r="K143" s="87">
        <v>8</v>
      </c>
      <c r="L143" s="87">
        <v>6</v>
      </c>
      <c r="M143" s="104">
        <v>23</v>
      </c>
      <c r="N143" s="267">
        <f t="shared" si="5"/>
        <v>109</v>
      </c>
      <c r="O143" s="395">
        <v>387</v>
      </c>
    </row>
    <row r="144" spans="1:15" ht="12.75" thickBot="1" x14ac:dyDescent="0.25">
      <c r="A144" s="359">
        <v>140</v>
      </c>
      <c r="B144" s="554"/>
      <c r="C144" s="507" t="s">
        <v>64</v>
      </c>
      <c r="D144" s="277">
        <f>SUM(D138:D143)</f>
        <v>58</v>
      </c>
      <c r="E144" s="233">
        <f t="shared" ref="E144:O144" si="6">SUM(E138:E143)</f>
        <v>60</v>
      </c>
      <c r="F144" s="119">
        <f t="shared" si="6"/>
        <v>56</v>
      </c>
      <c r="G144" s="119">
        <f t="shared" si="6"/>
        <v>43</v>
      </c>
      <c r="H144" s="119">
        <f t="shared" si="6"/>
        <v>9</v>
      </c>
      <c r="I144" s="119">
        <f t="shared" si="6"/>
        <v>19</v>
      </c>
      <c r="J144" s="119">
        <f t="shared" si="6"/>
        <v>33</v>
      </c>
      <c r="K144" s="119">
        <f t="shared" si="6"/>
        <v>16</v>
      </c>
      <c r="L144" s="119">
        <f t="shared" si="6"/>
        <v>20</v>
      </c>
      <c r="M144" s="308">
        <f t="shared" si="6"/>
        <v>81</v>
      </c>
      <c r="N144" s="401">
        <f>SUM(D144:M144)</f>
        <v>395</v>
      </c>
      <c r="O144" s="119">
        <f t="shared" si="6"/>
        <v>1111</v>
      </c>
    </row>
    <row r="145" spans="1:15" x14ac:dyDescent="0.2">
      <c r="A145" s="346">
        <v>141</v>
      </c>
      <c r="B145" s="552" t="s">
        <v>65</v>
      </c>
      <c r="C145" s="502" t="s">
        <v>58</v>
      </c>
      <c r="D145" s="52">
        <v>175</v>
      </c>
      <c r="E145" s="112">
        <v>38</v>
      </c>
      <c r="F145" s="21">
        <v>60</v>
      </c>
      <c r="G145" s="21"/>
      <c r="H145" s="21"/>
      <c r="I145" s="21">
        <v>252</v>
      </c>
      <c r="J145" s="79">
        <v>35</v>
      </c>
      <c r="K145" s="79"/>
      <c r="L145" s="79"/>
      <c r="M145" s="50"/>
      <c r="N145" s="364">
        <f>SUM(D145:M145)</f>
        <v>560</v>
      </c>
      <c r="O145" s="382">
        <v>3496</v>
      </c>
    </row>
    <row r="146" spans="1:15" x14ac:dyDescent="0.2">
      <c r="A146" s="346">
        <v>142</v>
      </c>
      <c r="B146" s="553"/>
      <c r="C146" s="468" t="s">
        <v>59</v>
      </c>
      <c r="D146" s="276">
        <v>398</v>
      </c>
      <c r="E146" s="232"/>
      <c r="F146" s="26">
        <v>96</v>
      </c>
      <c r="G146" s="26">
        <v>239</v>
      </c>
      <c r="H146" s="26"/>
      <c r="I146" s="26">
        <v>481</v>
      </c>
      <c r="J146" s="84">
        <v>387</v>
      </c>
      <c r="K146" s="84"/>
      <c r="L146" s="84">
        <v>101</v>
      </c>
      <c r="M146" s="76">
        <v>95</v>
      </c>
      <c r="N146" s="267">
        <f>SUM(D146:M146)</f>
        <v>1797</v>
      </c>
      <c r="O146" s="399">
        <v>6459</v>
      </c>
    </row>
    <row r="147" spans="1:15" x14ac:dyDescent="0.2">
      <c r="A147" s="346">
        <v>143</v>
      </c>
      <c r="B147" s="553"/>
      <c r="C147" s="468" t="s">
        <v>60</v>
      </c>
      <c r="D147" s="276">
        <v>110</v>
      </c>
      <c r="E147" s="232">
        <v>259</v>
      </c>
      <c r="F147" s="26">
        <v>299</v>
      </c>
      <c r="G147" s="26">
        <v>135</v>
      </c>
      <c r="H147" s="26">
        <v>48</v>
      </c>
      <c r="I147" s="26">
        <v>135</v>
      </c>
      <c r="J147" s="84">
        <v>52</v>
      </c>
      <c r="K147" s="84">
        <v>74</v>
      </c>
      <c r="L147" s="84">
        <v>162</v>
      </c>
      <c r="M147" s="76">
        <v>583</v>
      </c>
      <c r="N147" s="267">
        <f>SUM(D147:M147)</f>
        <v>1857</v>
      </c>
      <c r="O147" s="399">
        <v>6247</v>
      </c>
    </row>
    <row r="148" spans="1:15" x14ac:dyDescent="0.2">
      <c r="A148" s="346">
        <v>144</v>
      </c>
      <c r="B148" s="553"/>
      <c r="C148" s="468" t="s">
        <v>61</v>
      </c>
      <c r="D148" s="276">
        <v>109</v>
      </c>
      <c r="E148" s="232">
        <v>74</v>
      </c>
      <c r="F148" s="26">
        <v>279</v>
      </c>
      <c r="G148" s="26">
        <v>53</v>
      </c>
      <c r="H148" s="26">
        <v>18</v>
      </c>
      <c r="I148" s="26">
        <v>40</v>
      </c>
      <c r="J148" s="84"/>
      <c r="K148" s="84">
        <v>43</v>
      </c>
      <c r="L148" s="84">
        <v>12</v>
      </c>
      <c r="M148" s="76">
        <v>155</v>
      </c>
      <c r="N148" s="267">
        <f t="shared" ref="N148:N150" si="7">SUM(D148:M148)</f>
        <v>783</v>
      </c>
      <c r="O148" s="399">
        <v>2402</v>
      </c>
    </row>
    <row r="149" spans="1:15" x14ac:dyDescent="0.2">
      <c r="A149" s="346">
        <v>145</v>
      </c>
      <c r="B149" s="553"/>
      <c r="C149" s="468" t="s">
        <v>62</v>
      </c>
      <c r="D149" s="276">
        <v>96</v>
      </c>
      <c r="E149" s="232">
        <v>256</v>
      </c>
      <c r="F149" s="26">
        <v>65</v>
      </c>
      <c r="G149" s="26">
        <v>154</v>
      </c>
      <c r="H149" s="26"/>
      <c r="I149" s="26">
        <v>2</v>
      </c>
      <c r="J149" s="84">
        <v>39</v>
      </c>
      <c r="K149" s="84">
        <v>10</v>
      </c>
      <c r="L149" s="84">
        <v>84</v>
      </c>
      <c r="M149" s="76">
        <v>111</v>
      </c>
      <c r="N149" s="267">
        <f t="shared" si="7"/>
        <v>817</v>
      </c>
      <c r="O149" s="399">
        <v>2455</v>
      </c>
    </row>
    <row r="150" spans="1:15" x14ac:dyDescent="0.2">
      <c r="A150" s="346">
        <v>146</v>
      </c>
      <c r="B150" s="553"/>
      <c r="C150" s="505" t="s">
        <v>63</v>
      </c>
      <c r="D150" s="54">
        <v>120</v>
      </c>
      <c r="E150" s="103">
        <v>113</v>
      </c>
      <c r="F150" s="29">
        <v>170</v>
      </c>
      <c r="G150" s="29">
        <v>114</v>
      </c>
      <c r="H150" s="29">
        <v>63</v>
      </c>
      <c r="I150" s="29">
        <v>170</v>
      </c>
      <c r="J150" s="87">
        <v>198</v>
      </c>
      <c r="K150" s="87">
        <v>104</v>
      </c>
      <c r="L150" s="87">
        <v>96</v>
      </c>
      <c r="M150" s="104">
        <v>208</v>
      </c>
      <c r="N150" s="267">
        <f t="shared" si="7"/>
        <v>1356</v>
      </c>
      <c r="O150" s="395">
        <v>7028</v>
      </c>
    </row>
    <row r="151" spans="1:15" ht="12.75" thickBot="1" x14ac:dyDescent="0.25">
      <c r="A151" s="359">
        <v>147</v>
      </c>
      <c r="B151" s="554"/>
      <c r="C151" s="507" t="s">
        <v>66</v>
      </c>
      <c r="D151" s="277">
        <f>SUM(D145:D150)</f>
        <v>1008</v>
      </c>
      <c r="E151" s="233">
        <f>SUM(E145:E150)</f>
        <v>740</v>
      </c>
      <c r="F151" s="119">
        <f t="shared" ref="F151:M151" si="8">SUM(F145:F150)</f>
        <v>969</v>
      </c>
      <c r="G151" s="119">
        <f t="shared" si="8"/>
        <v>695</v>
      </c>
      <c r="H151" s="119">
        <f t="shared" si="8"/>
        <v>129</v>
      </c>
      <c r="I151" s="119">
        <f t="shared" si="8"/>
        <v>1080</v>
      </c>
      <c r="J151" s="119">
        <f t="shared" si="8"/>
        <v>711</v>
      </c>
      <c r="K151" s="119">
        <f t="shared" si="8"/>
        <v>231</v>
      </c>
      <c r="L151" s="119">
        <f t="shared" si="8"/>
        <v>455</v>
      </c>
      <c r="M151" s="308">
        <f t="shared" si="8"/>
        <v>1152</v>
      </c>
      <c r="N151" s="277">
        <f>SUM(D151:M151)</f>
        <v>7170</v>
      </c>
      <c r="O151" s="400">
        <f>SUM(O145:O150)</f>
        <v>28087</v>
      </c>
    </row>
    <row r="152" spans="1:15" ht="12.75" thickBot="1" x14ac:dyDescent="0.25">
      <c r="A152" s="402">
        <v>148</v>
      </c>
      <c r="B152" s="403"/>
      <c r="C152" s="508" t="s">
        <v>67</v>
      </c>
      <c r="D152" s="312">
        <v>45</v>
      </c>
      <c r="E152" s="234">
        <v>19</v>
      </c>
      <c r="F152" s="121">
        <v>52</v>
      </c>
      <c r="G152" s="121">
        <v>20</v>
      </c>
      <c r="H152" s="121">
        <v>5</v>
      </c>
      <c r="I152" s="121">
        <v>68</v>
      </c>
      <c r="J152" s="152">
        <v>32</v>
      </c>
      <c r="K152" s="152">
        <v>10</v>
      </c>
      <c r="L152" s="152">
        <v>24</v>
      </c>
      <c r="M152" s="122">
        <v>20</v>
      </c>
      <c r="N152" s="312">
        <f>SUM(D152:M152)</f>
        <v>295</v>
      </c>
      <c r="O152" s="404"/>
    </row>
    <row r="153" spans="1:15" x14ac:dyDescent="0.2">
      <c r="A153" s="346">
        <v>149</v>
      </c>
      <c r="B153" s="347" t="s">
        <v>166</v>
      </c>
      <c r="C153" s="502" t="s">
        <v>68</v>
      </c>
      <c r="D153" s="52">
        <v>12973</v>
      </c>
      <c r="E153" s="112">
        <v>38414</v>
      </c>
      <c r="F153" s="21">
        <v>624</v>
      </c>
      <c r="G153" s="21">
        <v>33370</v>
      </c>
      <c r="H153" s="21">
        <v>5784</v>
      </c>
      <c r="I153" s="21">
        <v>10159</v>
      </c>
      <c r="J153" s="79">
        <v>3039</v>
      </c>
      <c r="K153" s="79">
        <v>17562</v>
      </c>
      <c r="L153" s="79">
        <v>6267</v>
      </c>
      <c r="M153" s="50">
        <v>13814</v>
      </c>
      <c r="N153" s="381">
        <f>SUM(D153:M153)</f>
        <v>142006</v>
      </c>
      <c r="O153" s="382">
        <v>814153</v>
      </c>
    </row>
    <row r="154" spans="1:15" x14ac:dyDescent="0.2">
      <c r="A154" s="346">
        <v>150</v>
      </c>
      <c r="B154" s="347"/>
      <c r="C154" s="468" t="s">
        <v>69</v>
      </c>
      <c r="D154" s="276">
        <v>48</v>
      </c>
      <c r="E154" s="232"/>
      <c r="F154" s="26"/>
      <c r="G154" s="26"/>
      <c r="H154" s="26"/>
      <c r="I154" s="26">
        <v>195</v>
      </c>
      <c r="J154" s="84">
        <v>6</v>
      </c>
      <c r="K154" s="84"/>
      <c r="L154" s="84">
        <v>60</v>
      </c>
      <c r="M154" s="76">
        <v>5</v>
      </c>
      <c r="N154" s="276">
        <f>SUM(D154:M154)</f>
        <v>314</v>
      </c>
      <c r="O154" s="399">
        <v>1514</v>
      </c>
    </row>
    <row r="155" spans="1:15" x14ac:dyDescent="0.2">
      <c r="A155" s="346">
        <v>151</v>
      </c>
      <c r="B155" s="347"/>
      <c r="C155" s="468" t="s">
        <v>70</v>
      </c>
      <c r="D155" s="276">
        <v>153</v>
      </c>
      <c r="E155" s="232">
        <v>3</v>
      </c>
      <c r="F155" s="26">
        <v>40</v>
      </c>
      <c r="G155" s="26">
        <v>3</v>
      </c>
      <c r="H155" s="26">
        <v>18</v>
      </c>
      <c r="I155" s="26">
        <v>314</v>
      </c>
      <c r="J155" s="84"/>
      <c r="K155" s="84">
        <v>23</v>
      </c>
      <c r="L155" s="84">
        <v>14</v>
      </c>
      <c r="M155" s="76">
        <v>28</v>
      </c>
      <c r="N155" s="276">
        <f t="shared" ref="N155:N218" si="9">SUM(D155:M155)</f>
        <v>596</v>
      </c>
      <c r="O155" s="399">
        <v>19987</v>
      </c>
    </row>
    <row r="156" spans="1:15" x14ac:dyDescent="0.2">
      <c r="A156" s="346">
        <v>152</v>
      </c>
      <c r="B156" s="347"/>
      <c r="C156" s="468" t="s">
        <v>71</v>
      </c>
      <c r="D156" s="276">
        <v>87</v>
      </c>
      <c r="E156" s="232">
        <v>8</v>
      </c>
      <c r="F156" s="26">
        <v>5</v>
      </c>
      <c r="G156" s="26">
        <v>99</v>
      </c>
      <c r="H156" s="26">
        <v>8</v>
      </c>
      <c r="I156" s="26">
        <v>231</v>
      </c>
      <c r="J156" s="84">
        <v>87</v>
      </c>
      <c r="K156" s="84">
        <v>26</v>
      </c>
      <c r="L156" s="84">
        <v>24</v>
      </c>
      <c r="M156" s="76">
        <v>51</v>
      </c>
      <c r="N156" s="276">
        <f t="shared" si="9"/>
        <v>626</v>
      </c>
      <c r="O156" s="399">
        <v>5639</v>
      </c>
    </row>
    <row r="157" spans="1:15" x14ac:dyDescent="0.2">
      <c r="A157" s="346">
        <v>153</v>
      </c>
      <c r="B157" s="347"/>
      <c r="C157" s="468" t="s">
        <v>72</v>
      </c>
      <c r="D157" s="276">
        <v>68</v>
      </c>
      <c r="E157" s="232"/>
      <c r="F157" s="26"/>
      <c r="G157" s="26"/>
      <c r="H157" s="26"/>
      <c r="I157" s="26"/>
      <c r="J157" s="84"/>
      <c r="K157" s="84">
        <v>9</v>
      </c>
      <c r="L157" s="84"/>
      <c r="M157" s="76"/>
      <c r="N157" s="276">
        <f t="shared" si="9"/>
        <v>77</v>
      </c>
      <c r="O157" s="399">
        <v>431</v>
      </c>
    </row>
    <row r="158" spans="1:15" x14ac:dyDescent="0.2">
      <c r="A158" s="346">
        <v>154</v>
      </c>
      <c r="B158" s="347"/>
      <c r="C158" s="468" t="s">
        <v>73</v>
      </c>
      <c r="D158" s="276">
        <v>10</v>
      </c>
      <c r="E158" s="232"/>
      <c r="F158" s="26"/>
      <c r="G158" s="26">
        <v>56</v>
      </c>
      <c r="H158" s="26">
        <v>6835</v>
      </c>
      <c r="I158" s="26"/>
      <c r="J158" s="84">
        <v>27</v>
      </c>
      <c r="K158" s="84">
        <v>27</v>
      </c>
      <c r="L158" s="84">
        <v>485</v>
      </c>
      <c r="M158" s="76">
        <v>109</v>
      </c>
      <c r="N158" s="276">
        <f t="shared" si="9"/>
        <v>7549</v>
      </c>
      <c r="O158" s="399">
        <v>14246</v>
      </c>
    </row>
    <row r="159" spans="1:15" x14ac:dyDescent="0.2">
      <c r="A159" s="346">
        <v>155</v>
      </c>
      <c r="B159" s="347"/>
      <c r="C159" s="468" t="s">
        <v>74</v>
      </c>
      <c r="D159" s="276">
        <v>27</v>
      </c>
      <c r="E159" s="232"/>
      <c r="F159" s="26"/>
      <c r="G159" s="26"/>
      <c r="H159" s="26"/>
      <c r="I159" s="26"/>
      <c r="J159" s="84"/>
      <c r="K159" s="84"/>
      <c r="L159" s="84"/>
      <c r="M159" s="76"/>
      <c r="N159" s="276">
        <f t="shared" si="9"/>
        <v>27</v>
      </c>
      <c r="O159" s="399">
        <v>554</v>
      </c>
    </row>
    <row r="160" spans="1:15" x14ac:dyDescent="0.2">
      <c r="A160" s="346">
        <v>156</v>
      </c>
      <c r="B160" s="347"/>
      <c r="C160" s="468" t="s">
        <v>75</v>
      </c>
      <c r="D160" s="276">
        <v>22</v>
      </c>
      <c r="E160" s="232">
        <v>279</v>
      </c>
      <c r="F160" s="26">
        <v>204</v>
      </c>
      <c r="G160" s="26">
        <v>4180</v>
      </c>
      <c r="H160" s="26">
        <v>56</v>
      </c>
      <c r="I160" s="26">
        <v>798</v>
      </c>
      <c r="J160" s="84">
        <v>567</v>
      </c>
      <c r="K160" s="84">
        <v>32</v>
      </c>
      <c r="L160" s="84">
        <v>2813</v>
      </c>
      <c r="M160" s="76">
        <v>3450</v>
      </c>
      <c r="N160" s="276">
        <f t="shared" si="9"/>
        <v>12401</v>
      </c>
      <c r="O160" s="399">
        <v>152562</v>
      </c>
    </row>
    <row r="161" spans="1:15" x14ac:dyDescent="0.2">
      <c r="A161" s="346">
        <v>157</v>
      </c>
      <c r="B161" s="347"/>
      <c r="C161" s="468" t="s">
        <v>76</v>
      </c>
      <c r="D161" s="276">
        <v>109</v>
      </c>
      <c r="E161" s="232">
        <v>12</v>
      </c>
      <c r="F161" s="26">
        <v>16</v>
      </c>
      <c r="G161" s="26"/>
      <c r="H161" s="26"/>
      <c r="I161" s="26"/>
      <c r="J161" s="84"/>
      <c r="K161" s="84">
        <v>22</v>
      </c>
      <c r="L161" s="84"/>
      <c r="M161" s="76">
        <v>24</v>
      </c>
      <c r="N161" s="276">
        <f t="shared" si="9"/>
        <v>183</v>
      </c>
      <c r="O161" s="399">
        <v>976</v>
      </c>
    </row>
    <row r="162" spans="1:15" x14ac:dyDescent="0.2">
      <c r="A162" s="346">
        <v>158</v>
      </c>
      <c r="B162" s="347"/>
      <c r="C162" s="468" t="s">
        <v>77</v>
      </c>
      <c r="D162" s="276">
        <v>80</v>
      </c>
      <c r="E162" s="232">
        <v>4</v>
      </c>
      <c r="F162" s="26">
        <v>40</v>
      </c>
      <c r="G162" s="26"/>
      <c r="H162" s="26">
        <v>8</v>
      </c>
      <c r="I162" s="26">
        <v>154</v>
      </c>
      <c r="J162" s="84">
        <v>223</v>
      </c>
      <c r="K162" s="84">
        <v>4</v>
      </c>
      <c r="L162" s="84">
        <v>48</v>
      </c>
      <c r="M162" s="76">
        <v>18</v>
      </c>
      <c r="N162" s="276">
        <f t="shared" si="9"/>
        <v>579</v>
      </c>
      <c r="O162" s="399">
        <v>39853</v>
      </c>
    </row>
    <row r="163" spans="1:15" x14ac:dyDescent="0.2">
      <c r="A163" s="346">
        <v>159</v>
      </c>
      <c r="B163" s="347"/>
      <c r="C163" s="468" t="s">
        <v>78</v>
      </c>
      <c r="D163" s="276">
        <v>77</v>
      </c>
      <c r="E163" s="232"/>
      <c r="F163" s="26"/>
      <c r="G163" s="26"/>
      <c r="H163" s="26"/>
      <c r="I163" s="26"/>
      <c r="J163" s="84"/>
      <c r="K163" s="84"/>
      <c r="L163" s="84"/>
      <c r="M163" s="76"/>
      <c r="N163" s="276">
        <f t="shared" si="9"/>
        <v>77</v>
      </c>
      <c r="O163" s="399">
        <v>440</v>
      </c>
    </row>
    <row r="164" spans="1:15" x14ac:dyDescent="0.2">
      <c r="A164" s="346">
        <v>160</v>
      </c>
      <c r="B164" s="347"/>
      <c r="C164" s="468" t="s">
        <v>79</v>
      </c>
      <c r="D164" s="276">
        <v>40</v>
      </c>
      <c r="E164" s="232">
        <v>4</v>
      </c>
      <c r="F164" s="26"/>
      <c r="G164" s="26">
        <v>10</v>
      </c>
      <c r="H164" s="26"/>
      <c r="I164" s="26">
        <v>15</v>
      </c>
      <c r="J164" s="84"/>
      <c r="K164" s="84"/>
      <c r="L164" s="84"/>
      <c r="M164" s="76"/>
      <c r="N164" s="276">
        <f t="shared" si="9"/>
        <v>69</v>
      </c>
      <c r="O164" s="399">
        <v>395</v>
      </c>
    </row>
    <row r="165" spans="1:15" x14ac:dyDescent="0.2">
      <c r="A165" s="346">
        <v>161</v>
      </c>
      <c r="B165" s="347"/>
      <c r="C165" s="468" t="s">
        <v>80</v>
      </c>
      <c r="D165" s="276"/>
      <c r="E165" s="232"/>
      <c r="F165" s="26"/>
      <c r="G165" s="26"/>
      <c r="H165" s="26"/>
      <c r="I165" s="26">
        <v>16</v>
      </c>
      <c r="J165" s="84">
        <v>32</v>
      </c>
      <c r="K165" s="84"/>
      <c r="L165" s="84"/>
      <c r="M165" s="76">
        <v>36</v>
      </c>
      <c r="N165" s="276">
        <f t="shared" si="9"/>
        <v>84</v>
      </c>
      <c r="O165" s="399">
        <v>313</v>
      </c>
    </row>
    <row r="166" spans="1:15" x14ac:dyDescent="0.2">
      <c r="A166" s="346">
        <v>162</v>
      </c>
      <c r="B166" s="347"/>
      <c r="C166" s="468" t="s">
        <v>81</v>
      </c>
      <c r="D166" s="276">
        <v>22</v>
      </c>
      <c r="E166" s="232"/>
      <c r="F166" s="26">
        <v>12</v>
      </c>
      <c r="G166" s="26"/>
      <c r="H166" s="26"/>
      <c r="I166" s="26"/>
      <c r="J166" s="84"/>
      <c r="K166" s="84"/>
      <c r="L166" s="84"/>
      <c r="M166" s="76"/>
      <c r="N166" s="276">
        <f t="shared" si="9"/>
        <v>34</v>
      </c>
      <c r="O166" s="399">
        <v>1274</v>
      </c>
    </row>
    <row r="167" spans="1:15" x14ac:dyDescent="0.2">
      <c r="A167" s="346">
        <v>163</v>
      </c>
      <c r="B167" s="347"/>
      <c r="C167" s="468" t="s">
        <v>82</v>
      </c>
      <c r="D167" s="276"/>
      <c r="E167" s="232"/>
      <c r="F167" s="26"/>
      <c r="G167" s="26"/>
      <c r="H167" s="26"/>
      <c r="I167" s="26"/>
      <c r="J167" s="84">
        <v>32</v>
      </c>
      <c r="K167" s="84"/>
      <c r="L167" s="84"/>
      <c r="M167" s="76">
        <v>8</v>
      </c>
      <c r="N167" s="276">
        <f t="shared" si="9"/>
        <v>40</v>
      </c>
      <c r="O167" s="399">
        <v>731</v>
      </c>
    </row>
    <row r="168" spans="1:15" x14ac:dyDescent="0.2">
      <c r="A168" s="346">
        <v>164</v>
      </c>
      <c r="B168" s="347"/>
      <c r="C168" s="468" t="s">
        <v>83</v>
      </c>
      <c r="D168" s="276"/>
      <c r="E168" s="232"/>
      <c r="F168" s="26"/>
      <c r="G168" s="26">
        <v>24</v>
      </c>
      <c r="H168" s="26"/>
      <c r="I168" s="26"/>
      <c r="J168" s="84"/>
      <c r="K168" s="84"/>
      <c r="L168" s="84"/>
      <c r="M168" s="76"/>
      <c r="N168" s="276">
        <f t="shared" si="9"/>
        <v>24</v>
      </c>
      <c r="O168" s="399">
        <v>1265</v>
      </c>
    </row>
    <row r="169" spans="1:15" x14ac:dyDescent="0.2">
      <c r="A169" s="346">
        <v>165</v>
      </c>
      <c r="B169" s="347"/>
      <c r="C169" s="468" t="s">
        <v>84</v>
      </c>
      <c r="D169" s="276"/>
      <c r="E169" s="232"/>
      <c r="F169" s="26"/>
      <c r="G169" s="26"/>
      <c r="H169" s="26"/>
      <c r="I169" s="26"/>
      <c r="J169" s="84"/>
      <c r="K169" s="84"/>
      <c r="L169" s="84"/>
      <c r="M169" s="76"/>
      <c r="N169" s="276">
        <f t="shared" si="9"/>
        <v>0</v>
      </c>
      <c r="O169" s="399">
        <v>9</v>
      </c>
    </row>
    <row r="170" spans="1:15" x14ac:dyDescent="0.2">
      <c r="A170" s="346">
        <v>166</v>
      </c>
      <c r="B170" s="347"/>
      <c r="C170" s="468" t="s">
        <v>85</v>
      </c>
      <c r="D170" s="276"/>
      <c r="E170" s="232"/>
      <c r="F170" s="26"/>
      <c r="G170" s="26"/>
      <c r="H170" s="26"/>
      <c r="I170" s="26"/>
      <c r="J170" s="84"/>
      <c r="K170" s="84"/>
      <c r="L170" s="84"/>
      <c r="M170" s="76"/>
      <c r="N170" s="276">
        <f t="shared" si="9"/>
        <v>0</v>
      </c>
      <c r="O170" s="399">
        <v>16</v>
      </c>
    </row>
    <row r="171" spans="1:15" x14ac:dyDescent="0.2">
      <c r="A171" s="346">
        <v>167</v>
      </c>
      <c r="B171" s="347"/>
      <c r="C171" s="468" t="s">
        <v>86</v>
      </c>
      <c r="D171" s="276"/>
      <c r="E171" s="232"/>
      <c r="F171" s="26"/>
      <c r="G171" s="26"/>
      <c r="H171" s="26"/>
      <c r="I171" s="26"/>
      <c r="J171" s="84"/>
      <c r="K171" s="84">
        <v>4</v>
      </c>
      <c r="L171" s="84"/>
      <c r="M171" s="76"/>
      <c r="N171" s="276">
        <f t="shared" si="9"/>
        <v>4</v>
      </c>
      <c r="O171" s="399">
        <v>33</v>
      </c>
    </row>
    <row r="172" spans="1:15" x14ac:dyDescent="0.2">
      <c r="A172" s="346">
        <v>168</v>
      </c>
      <c r="B172" s="347"/>
      <c r="C172" s="468" t="s">
        <v>87</v>
      </c>
      <c r="D172" s="276"/>
      <c r="E172" s="232"/>
      <c r="F172" s="26"/>
      <c r="G172" s="26"/>
      <c r="H172" s="26"/>
      <c r="I172" s="26"/>
      <c r="J172" s="84"/>
      <c r="K172" s="84"/>
      <c r="L172" s="84"/>
      <c r="M172" s="76"/>
      <c r="N172" s="276">
        <f t="shared" si="9"/>
        <v>0</v>
      </c>
      <c r="O172" s="399">
        <v>105</v>
      </c>
    </row>
    <row r="173" spans="1:15" x14ac:dyDescent="0.2">
      <c r="A173" s="346">
        <v>169</v>
      </c>
      <c r="B173" s="347"/>
      <c r="C173" s="468" t="s">
        <v>88</v>
      </c>
      <c r="D173" s="276"/>
      <c r="E173" s="232"/>
      <c r="F173" s="26"/>
      <c r="G173" s="26"/>
      <c r="H173" s="26"/>
      <c r="I173" s="26"/>
      <c r="J173" s="84"/>
      <c r="K173" s="84"/>
      <c r="L173" s="84"/>
      <c r="M173" s="76"/>
      <c r="N173" s="276">
        <f t="shared" si="9"/>
        <v>0</v>
      </c>
      <c r="O173" s="399">
        <v>171</v>
      </c>
    </row>
    <row r="174" spans="1:15" x14ac:dyDescent="0.2">
      <c r="A174" s="346">
        <v>170</v>
      </c>
      <c r="B174" s="347"/>
      <c r="C174" s="468" t="s">
        <v>89</v>
      </c>
      <c r="D174" s="276"/>
      <c r="E174" s="232"/>
      <c r="F174" s="26"/>
      <c r="G174" s="26"/>
      <c r="H174" s="26"/>
      <c r="I174" s="26">
        <v>50</v>
      </c>
      <c r="J174" s="84"/>
      <c r="K174" s="84"/>
      <c r="L174" s="84"/>
      <c r="M174" s="76"/>
      <c r="N174" s="276">
        <f t="shared" si="9"/>
        <v>50</v>
      </c>
      <c r="O174" s="399">
        <v>73</v>
      </c>
    </row>
    <row r="175" spans="1:15" x14ac:dyDescent="0.2">
      <c r="A175" s="346">
        <v>171</v>
      </c>
      <c r="B175" s="347"/>
      <c r="C175" s="468" t="s">
        <v>90</v>
      </c>
      <c r="D175" s="276">
        <v>45</v>
      </c>
      <c r="E175" s="232"/>
      <c r="F175" s="26"/>
      <c r="G175" s="26"/>
      <c r="H175" s="26"/>
      <c r="I175" s="26"/>
      <c r="J175" s="84">
        <v>36</v>
      </c>
      <c r="K175" s="84"/>
      <c r="L175" s="84"/>
      <c r="M175" s="76"/>
      <c r="N175" s="276">
        <f t="shared" si="9"/>
        <v>81</v>
      </c>
      <c r="O175" s="399">
        <v>131</v>
      </c>
    </row>
    <row r="176" spans="1:15" x14ac:dyDescent="0.2">
      <c r="A176" s="346">
        <v>172</v>
      </c>
      <c r="B176" s="347"/>
      <c r="C176" s="468" t="s">
        <v>91</v>
      </c>
      <c r="D176" s="276"/>
      <c r="E176" s="232"/>
      <c r="F176" s="26"/>
      <c r="G176" s="26"/>
      <c r="H176" s="26"/>
      <c r="I176" s="26"/>
      <c r="J176" s="84"/>
      <c r="K176" s="84"/>
      <c r="L176" s="84"/>
      <c r="M176" s="76"/>
      <c r="N176" s="276">
        <f t="shared" si="9"/>
        <v>0</v>
      </c>
      <c r="O176" s="399"/>
    </row>
    <row r="177" spans="1:15" x14ac:dyDescent="0.2">
      <c r="A177" s="346">
        <v>173</v>
      </c>
      <c r="B177" s="347"/>
      <c r="C177" s="468" t="s">
        <v>92</v>
      </c>
      <c r="D177" s="276"/>
      <c r="E177" s="232"/>
      <c r="F177" s="26"/>
      <c r="G177" s="26"/>
      <c r="H177" s="26"/>
      <c r="I177" s="26"/>
      <c r="J177" s="84"/>
      <c r="K177" s="84"/>
      <c r="L177" s="84"/>
      <c r="M177" s="76"/>
      <c r="N177" s="276">
        <f t="shared" si="9"/>
        <v>0</v>
      </c>
      <c r="O177" s="399"/>
    </row>
    <row r="178" spans="1:15" x14ac:dyDescent="0.2">
      <c r="A178" s="346">
        <v>174</v>
      </c>
      <c r="B178" s="347"/>
      <c r="C178" s="468" t="s">
        <v>93</v>
      </c>
      <c r="D178" s="276"/>
      <c r="E178" s="232"/>
      <c r="F178" s="26"/>
      <c r="G178" s="26"/>
      <c r="H178" s="26"/>
      <c r="I178" s="26"/>
      <c r="J178" s="84"/>
      <c r="K178" s="84"/>
      <c r="L178" s="84"/>
      <c r="M178" s="76"/>
      <c r="N178" s="276">
        <f t="shared" si="9"/>
        <v>0</v>
      </c>
      <c r="O178" s="399"/>
    </row>
    <row r="179" spans="1:15" x14ac:dyDescent="0.2">
      <c r="A179" s="346">
        <v>175</v>
      </c>
      <c r="B179" s="347"/>
      <c r="C179" s="468" t="s">
        <v>94</v>
      </c>
      <c r="D179" s="276"/>
      <c r="E179" s="232"/>
      <c r="F179" s="26"/>
      <c r="G179" s="26"/>
      <c r="H179" s="26"/>
      <c r="I179" s="26"/>
      <c r="J179" s="84"/>
      <c r="K179" s="84"/>
      <c r="L179" s="84"/>
      <c r="M179" s="76"/>
      <c r="N179" s="276">
        <f t="shared" si="9"/>
        <v>0</v>
      </c>
      <c r="O179" s="399">
        <v>14</v>
      </c>
    </row>
    <row r="180" spans="1:15" x14ac:dyDescent="0.2">
      <c r="A180" s="346">
        <v>176</v>
      </c>
      <c r="B180" s="347"/>
      <c r="C180" s="468" t="s">
        <v>95</v>
      </c>
      <c r="D180" s="276"/>
      <c r="E180" s="232"/>
      <c r="F180" s="26"/>
      <c r="G180" s="26"/>
      <c r="H180" s="26"/>
      <c r="I180" s="26"/>
      <c r="J180" s="84"/>
      <c r="K180" s="84"/>
      <c r="L180" s="84"/>
      <c r="M180" s="76"/>
      <c r="N180" s="276">
        <f t="shared" si="9"/>
        <v>0</v>
      </c>
      <c r="O180" s="399">
        <v>66</v>
      </c>
    </row>
    <row r="181" spans="1:15" x14ac:dyDescent="0.2">
      <c r="A181" s="346">
        <v>177</v>
      </c>
      <c r="B181" s="347"/>
      <c r="C181" s="468" t="s">
        <v>96</v>
      </c>
      <c r="D181" s="276"/>
      <c r="E181" s="232"/>
      <c r="F181" s="26"/>
      <c r="G181" s="26"/>
      <c r="H181" s="26"/>
      <c r="I181" s="26"/>
      <c r="J181" s="84"/>
      <c r="K181" s="84"/>
      <c r="L181" s="84"/>
      <c r="M181" s="76"/>
      <c r="N181" s="276">
        <f t="shared" si="9"/>
        <v>0</v>
      </c>
      <c r="O181" s="399"/>
    </row>
    <row r="182" spans="1:15" x14ac:dyDescent="0.2">
      <c r="A182" s="346">
        <v>178</v>
      </c>
      <c r="B182" s="347"/>
      <c r="C182" s="468" t="s">
        <v>97</v>
      </c>
      <c r="D182" s="276"/>
      <c r="E182" s="232"/>
      <c r="F182" s="26"/>
      <c r="G182" s="26"/>
      <c r="H182" s="26"/>
      <c r="I182" s="26">
        <v>72</v>
      </c>
      <c r="J182" s="84">
        <v>80</v>
      </c>
      <c r="K182" s="84"/>
      <c r="L182" s="84"/>
      <c r="M182" s="76"/>
      <c r="N182" s="276">
        <f t="shared" si="9"/>
        <v>152</v>
      </c>
      <c r="O182" s="399">
        <v>25516</v>
      </c>
    </row>
    <row r="183" spans="1:15" x14ac:dyDescent="0.2">
      <c r="A183" s="346">
        <v>179</v>
      </c>
      <c r="B183" s="347"/>
      <c r="C183" s="468" t="s">
        <v>98</v>
      </c>
      <c r="D183" s="276"/>
      <c r="E183" s="232"/>
      <c r="F183" s="26"/>
      <c r="G183" s="26"/>
      <c r="H183" s="26"/>
      <c r="I183" s="26"/>
      <c r="J183" s="84"/>
      <c r="K183" s="84"/>
      <c r="L183" s="84"/>
      <c r="M183" s="76"/>
      <c r="N183" s="276">
        <f t="shared" si="9"/>
        <v>0</v>
      </c>
      <c r="O183" s="399">
        <v>32</v>
      </c>
    </row>
    <row r="184" spans="1:15" x14ac:dyDescent="0.2">
      <c r="A184" s="346">
        <v>180</v>
      </c>
      <c r="B184" s="347"/>
      <c r="C184" s="468" t="s">
        <v>99</v>
      </c>
      <c r="D184" s="276"/>
      <c r="E184" s="232"/>
      <c r="F184" s="26"/>
      <c r="G184" s="26"/>
      <c r="H184" s="26"/>
      <c r="I184" s="26"/>
      <c r="J184" s="84"/>
      <c r="K184" s="84"/>
      <c r="L184" s="84"/>
      <c r="M184" s="76"/>
      <c r="N184" s="276">
        <f t="shared" si="9"/>
        <v>0</v>
      </c>
      <c r="O184" s="399">
        <v>50</v>
      </c>
    </row>
    <row r="185" spans="1:15" x14ac:dyDescent="0.2">
      <c r="A185" s="346">
        <v>181</v>
      </c>
      <c r="B185" s="347"/>
      <c r="C185" s="468" t="s">
        <v>100</v>
      </c>
      <c r="D185" s="276"/>
      <c r="E185" s="232"/>
      <c r="F185" s="26"/>
      <c r="G185" s="26"/>
      <c r="H185" s="26"/>
      <c r="I185" s="26"/>
      <c r="J185" s="84"/>
      <c r="K185" s="84"/>
      <c r="L185" s="84"/>
      <c r="M185" s="76"/>
      <c r="N185" s="276">
        <f t="shared" si="9"/>
        <v>0</v>
      </c>
      <c r="O185" s="399">
        <v>2135</v>
      </c>
    </row>
    <row r="186" spans="1:15" x14ac:dyDescent="0.2">
      <c r="A186" s="346">
        <v>182</v>
      </c>
      <c r="B186" s="347"/>
      <c r="C186" s="468" t="s">
        <v>101</v>
      </c>
      <c r="D186" s="276"/>
      <c r="E186" s="232"/>
      <c r="F186" s="26"/>
      <c r="G186" s="26"/>
      <c r="H186" s="26"/>
      <c r="I186" s="26"/>
      <c r="J186" s="84"/>
      <c r="K186" s="84"/>
      <c r="L186" s="84"/>
      <c r="M186" s="76"/>
      <c r="N186" s="276">
        <f t="shared" si="9"/>
        <v>0</v>
      </c>
      <c r="O186" s="399"/>
    </row>
    <row r="187" spans="1:15" x14ac:dyDescent="0.2">
      <c r="A187" s="346">
        <v>183</v>
      </c>
      <c r="B187" s="347"/>
      <c r="C187" s="468" t="s">
        <v>102</v>
      </c>
      <c r="D187" s="276"/>
      <c r="E187" s="232"/>
      <c r="F187" s="26"/>
      <c r="G187" s="26">
        <v>48</v>
      </c>
      <c r="H187" s="26"/>
      <c r="I187" s="26"/>
      <c r="J187" s="84"/>
      <c r="K187" s="84"/>
      <c r="L187" s="84">
        <v>90</v>
      </c>
      <c r="M187" s="76"/>
      <c r="N187" s="276">
        <f t="shared" si="9"/>
        <v>138</v>
      </c>
      <c r="O187" s="399">
        <v>680</v>
      </c>
    </row>
    <row r="188" spans="1:15" x14ac:dyDescent="0.2">
      <c r="A188" s="346">
        <v>184</v>
      </c>
      <c r="B188" s="347"/>
      <c r="C188" s="468" t="s">
        <v>103</v>
      </c>
      <c r="D188" s="276"/>
      <c r="E188" s="232"/>
      <c r="F188" s="26"/>
      <c r="G188" s="26"/>
      <c r="H188" s="26"/>
      <c r="I188" s="26"/>
      <c r="J188" s="84"/>
      <c r="K188" s="84"/>
      <c r="L188" s="84"/>
      <c r="M188" s="76"/>
      <c r="N188" s="276">
        <f t="shared" si="9"/>
        <v>0</v>
      </c>
      <c r="O188" s="399"/>
    </row>
    <row r="189" spans="1:15" x14ac:dyDescent="0.2">
      <c r="A189" s="346">
        <v>185</v>
      </c>
      <c r="B189" s="347"/>
      <c r="C189" s="468" t="s">
        <v>104</v>
      </c>
      <c r="D189" s="276"/>
      <c r="E189" s="232"/>
      <c r="F189" s="26"/>
      <c r="G189" s="26"/>
      <c r="H189" s="26"/>
      <c r="I189" s="26"/>
      <c r="J189" s="84"/>
      <c r="K189" s="84"/>
      <c r="L189" s="84"/>
      <c r="M189" s="76"/>
      <c r="N189" s="276">
        <f t="shared" si="9"/>
        <v>0</v>
      </c>
      <c r="O189" s="399">
        <v>96</v>
      </c>
    </row>
    <row r="190" spans="1:15" x14ac:dyDescent="0.2">
      <c r="A190" s="346">
        <v>186</v>
      </c>
      <c r="B190" s="347"/>
      <c r="C190" s="468" t="s">
        <v>105</v>
      </c>
      <c r="D190" s="276"/>
      <c r="E190" s="232"/>
      <c r="F190" s="26"/>
      <c r="G190" s="26"/>
      <c r="H190" s="26"/>
      <c r="I190" s="26"/>
      <c r="J190" s="84"/>
      <c r="K190" s="84"/>
      <c r="L190" s="84"/>
      <c r="M190" s="76"/>
      <c r="N190" s="276">
        <f t="shared" si="9"/>
        <v>0</v>
      </c>
      <c r="O190" s="399"/>
    </row>
    <row r="191" spans="1:15" x14ac:dyDescent="0.2">
      <c r="A191" s="346">
        <v>187</v>
      </c>
      <c r="B191" s="347"/>
      <c r="C191" s="468" t="s">
        <v>106</v>
      </c>
      <c r="D191" s="276"/>
      <c r="E191" s="232"/>
      <c r="F191" s="26"/>
      <c r="G191" s="26"/>
      <c r="H191" s="26"/>
      <c r="I191" s="26"/>
      <c r="J191" s="84"/>
      <c r="K191" s="84"/>
      <c r="L191" s="84"/>
      <c r="M191" s="76"/>
      <c r="N191" s="276">
        <f t="shared" si="9"/>
        <v>0</v>
      </c>
      <c r="O191" s="399"/>
    </row>
    <row r="192" spans="1:15" x14ac:dyDescent="0.2">
      <c r="A192" s="346">
        <v>188</v>
      </c>
      <c r="B192" s="347"/>
      <c r="C192" s="468" t="s">
        <v>107</v>
      </c>
      <c r="D192" s="276"/>
      <c r="E192" s="232"/>
      <c r="F192" s="26"/>
      <c r="G192" s="26"/>
      <c r="H192" s="26"/>
      <c r="I192" s="26"/>
      <c r="J192" s="84"/>
      <c r="K192" s="84"/>
      <c r="L192" s="84"/>
      <c r="M192" s="76"/>
      <c r="N192" s="276">
        <f t="shared" si="9"/>
        <v>0</v>
      </c>
      <c r="O192" s="399">
        <v>16</v>
      </c>
    </row>
    <row r="193" spans="1:15" x14ac:dyDescent="0.2">
      <c r="A193" s="346">
        <v>189</v>
      </c>
      <c r="B193" s="347"/>
      <c r="C193" s="468" t="s">
        <v>108</v>
      </c>
      <c r="D193" s="276"/>
      <c r="E193" s="232"/>
      <c r="F193" s="26"/>
      <c r="G193" s="26"/>
      <c r="H193" s="26"/>
      <c r="I193" s="26"/>
      <c r="J193" s="84"/>
      <c r="K193" s="84"/>
      <c r="L193" s="84"/>
      <c r="M193" s="76"/>
      <c r="N193" s="276">
        <f t="shared" si="9"/>
        <v>0</v>
      </c>
      <c r="O193" s="399">
        <v>1</v>
      </c>
    </row>
    <row r="194" spans="1:15" x14ac:dyDescent="0.2">
      <c r="A194" s="346">
        <v>190</v>
      </c>
      <c r="B194" s="347"/>
      <c r="C194" s="468" t="s">
        <v>109</v>
      </c>
      <c r="D194" s="276"/>
      <c r="E194" s="232"/>
      <c r="F194" s="26"/>
      <c r="G194" s="26"/>
      <c r="H194" s="26"/>
      <c r="I194" s="26"/>
      <c r="J194" s="84"/>
      <c r="K194" s="84"/>
      <c r="L194" s="84"/>
      <c r="M194" s="76"/>
      <c r="N194" s="276">
        <f t="shared" si="9"/>
        <v>0</v>
      </c>
      <c r="O194" s="399"/>
    </row>
    <row r="195" spans="1:15" x14ac:dyDescent="0.2">
      <c r="A195" s="346">
        <v>191</v>
      </c>
      <c r="B195" s="347"/>
      <c r="C195" s="468" t="s">
        <v>110</v>
      </c>
      <c r="D195" s="276"/>
      <c r="E195" s="232"/>
      <c r="F195" s="26"/>
      <c r="G195" s="26"/>
      <c r="H195" s="26"/>
      <c r="I195" s="26"/>
      <c r="J195" s="84"/>
      <c r="K195" s="84"/>
      <c r="L195" s="84"/>
      <c r="M195" s="76"/>
      <c r="N195" s="276">
        <f t="shared" si="9"/>
        <v>0</v>
      </c>
      <c r="O195" s="399">
        <v>1</v>
      </c>
    </row>
    <row r="196" spans="1:15" x14ac:dyDescent="0.2">
      <c r="A196" s="346">
        <v>192</v>
      </c>
      <c r="B196" s="347"/>
      <c r="C196" s="468" t="s">
        <v>111</v>
      </c>
      <c r="D196" s="276"/>
      <c r="E196" s="232"/>
      <c r="F196" s="26"/>
      <c r="G196" s="26"/>
      <c r="H196" s="26"/>
      <c r="I196" s="26"/>
      <c r="J196" s="84"/>
      <c r="K196" s="84"/>
      <c r="L196" s="84"/>
      <c r="M196" s="76"/>
      <c r="N196" s="276">
        <f t="shared" si="9"/>
        <v>0</v>
      </c>
      <c r="O196" s="399"/>
    </row>
    <row r="197" spans="1:15" x14ac:dyDescent="0.2">
      <c r="A197" s="346">
        <v>193</v>
      </c>
      <c r="B197" s="347"/>
      <c r="C197" s="468" t="s">
        <v>112</v>
      </c>
      <c r="D197" s="276"/>
      <c r="E197" s="232"/>
      <c r="F197" s="26"/>
      <c r="G197" s="26"/>
      <c r="H197" s="26"/>
      <c r="I197" s="26"/>
      <c r="J197" s="84"/>
      <c r="K197" s="84"/>
      <c r="L197" s="84"/>
      <c r="M197" s="76"/>
      <c r="N197" s="276">
        <f t="shared" si="9"/>
        <v>0</v>
      </c>
      <c r="O197" s="399"/>
    </row>
    <row r="198" spans="1:15" x14ac:dyDescent="0.2">
      <c r="A198" s="346">
        <v>194</v>
      </c>
      <c r="B198" s="347"/>
      <c r="C198" s="468" t="s">
        <v>113</v>
      </c>
      <c r="D198" s="276"/>
      <c r="E198" s="232"/>
      <c r="F198" s="26"/>
      <c r="G198" s="26"/>
      <c r="H198" s="26"/>
      <c r="I198" s="26"/>
      <c r="J198" s="84"/>
      <c r="K198" s="84"/>
      <c r="L198" s="84"/>
      <c r="M198" s="76"/>
      <c r="N198" s="276">
        <f>SUM(D198:M198)</f>
        <v>0</v>
      </c>
      <c r="O198" s="399"/>
    </row>
    <row r="199" spans="1:15" x14ac:dyDescent="0.2">
      <c r="A199" s="346">
        <v>195</v>
      </c>
      <c r="B199" s="347"/>
      <c r="C199" s="468" t="s">
        <v>114</v>
      </c>
      <c r="D199" s="276"/>
      <c r="E199" s="232"/>
      <c r="F199" s="26"/>
      <c r="G199" s="26"/>
      <c r="H199" s="26"/>
      <c r="I199" s="26">
        <v>8</v>
      </c>
      <c r="J199" s="84"/>
      <c r="K199" s="84"/>
      <c r="L199" s="84"/>
      <c r="M199" s="76"/>
      <c r="N199" s="276">
        <f t="shared" si="9"/>
        <v>8</v>
      </c>
      <c r="O199" s="399">
        <v>8</v>
      </c>
    </row>
    <row r="200" spans="1:15" x14ac:dyDescent="0.2">
      <c r="A200" s="346">
        <v>196</v>
      </c>
      <c r="B200" s="347"/>
      <c r="C200" s="468" t="s">
        <v>115</v>
      </c>
      <c r="D200" s="276"/>
      <c r="E200" s="232"/>
      <c r="F200" s="26"/>
      <c r="G200" s="26"/>
      <c r="H200" s="26"/>
      <c r="I200" s="26"/>
      <c r="J200" s="84"/>
      <c r="K200" s="84"/>
      <c r="L200" s="84"/>
      <c r="M200" s="76"/>
      <c r="N200" s="276">
        <f t="shared" si="9"/>
        <v>0</v>
      </c>
      <c r="O200" s="399"/>
    </row>
    <row r="201" spans="1:15" x14ac:dyDescent="0.2">
      <c r="A201" s="346">
        <v>197</v>
      </c>
      <c r="B201" s="347"/>
      <c r="C201" s="468" t="s">
        <v>116</v>
      </c>
      <c r="D201" s="276"/>
      <c r="E201" s="232"/>
      <c r="F201" s="26"/>
      <c r="G201" s="26"/>
      <c r="H201" s="26"/>
      <c r="I201" s="26"/>
      <c r="J201" s="84"/>
      <c r="K201" s="84"/>
      <c r="L201" s="84"/>
      <c r="M201" s="76"/>
      <c r="N201" s="276">
        <f t="shared" si="9"/>
        <v>0</v>
      </c>
      <c r="O201" s="399"/>
    </row>
    <row r="202" spans="1:15" x14ac:dyDescent="0.2">
      <c r="A202" s="346">
        <v>198</v>
      </c>
      <c r="B202" s="347"/>
      <c r="C202" s="468" t="s">
        <v>117</v>
      </c>
      <c r="D202" s="276"/>
      <c r="E202" s="232"/>
      <c r="F202" s="26"/>
      <c r="G202" s="26"/>
      <c r="H202" s="26"/>
      <c r="I202" s="26"/>
      <c r="J202" s="84"/>
      <c r="K202" s="84"/>
      <c r="L202" s="84"/>
      <c r="M202" s="76"/>
      <c r="N202" s="276">
        <f t="shared" si="9"/>
        <v>0</v>
      </c>
      <c r="O202" s="399"/>
    </row>
    <row r="203" spans="1:15" x14ac:dyDescent="0.2">
      <c r="A203" s="346">
        <v>199</v>
      </c>
      <c r="B203" s="347"/>
      <c r="C203" s="468" t="s">
        <v>118</v>
      </c>
      <c r="D203" s="276"/>
      <c r="E203" s="232"/>
      <c r="F203" s="26"/>
      <c r="G203" s="26"/>
      <c r="H203" s="26"/>
      <c r="I203" s="26"/>
      <c r="J203" s="84"/>
      <c r="K203" s="84"/>
      <c r="L203" s="84"/>
      <c r="M203" s="76"/>
      <c r="N203" s="276">
        <f t="shared" si="9"/>
        <v>0</v>
      </c>
      <c r="O203" s="399">
        <v>67</v>
      </c>
    </row>
    <row r="204" spans="1:15" x14ac:dyDescent="0.2">
      <c r="A204" s="346">
        <v>200</v>
      </c>
      <c r="B204" s="347"/>
      <c r="C204" s="468" t="s">
        <v>119</v>
      </c>
      <c r="D204" s="276"/>
      <c r="E204" s="232"/>
      <c r="F204" s="26"/>
      <c r="G204" s="26"/>
      <c r="H204" s="26"/>
      <c r="I204" s="26"/>
      <c r="J204" s="84"/>
      <c r="K204" s="84"/>
      <c r="L204" s="84"/>
      <c r="M204" s="76"/>
      <c r="N204" s="276">
        <f t="shared" si="9"/>
        <v>0</v>
      </c>
      <c r="O204" s="399"/>
    </row>
    <row r="205" spans="1:15" x14ac:dyDescent="0.2">
      <c r="A205" s="346">
        <v>201</v>
      </c>
      <c r="B205" s="347"/>
      <c r="C205" s="468" t="s">
        <v>120</v>
      </c>
      <c r="D205" s="276"/>
      <c r="E205" s="232"/>
      <c r="F205" s="26"/>
      <c r="G205" s="26"/>
      <c r="H205" s="26"/>
      <c r="I205" s="26"/>
      <c r="J205" s="84"/>
      <c r="K205" s="84"/>
      <c r="L205" s="84"/>
      <c r="M205" s="76"/>
      <c r="N205" s="276">
        <f t="shared" si="9"/>
        <v>0</v>
      </c>
      <c r="O205" s="399"/>
    </row>
    <row r="206" spans="1:15" x14ac:dyDescent="0.2">
      <c r="A206" s="346">
        <v>202</v>
      </c>
      <c r="B206" s="347"/>
      <c r="C206" s="468" t="s">
        <v>121</v>
      </c>
      <c r="D206" s="276"/>
      <c r="E206" s="232"/>
      <c r="F206" s="26"/>
      <c r="G206" s="26"/>
      <c r="H206" s="26"/>
      <c r="I206" s="26"/>
      <c r="J206" s="84"/>
      <c r="K206" s="84"/>
      <c r="L206" s="84"/>
      <c r="M206" s="76"/>
      <c r="N206" s="276">
        <f t="shared" si="9"/>
        <v>0</v>
      </c>
      <c r="O206" s="399"/>
    </row>
    <row r="207" spans="1:15" x14ac:dyDescent="0.2">
      <c r="A207" s="346">
        <v>203</v>
      </c>
      <c r="B207" s="347"/>
      <c r="C207" s="468" t="s">
        <v>122</v>
      </c>
      <c r="D207" s="276"/>
      <c r="E207" s="232"/>
      <c r="F207" s="26"/>
      <c r="G207" s="26"/>
      <c r="H207" s="26"/>
      <c r="I207" s="26"/>
      <c r="J207" s="84"/>
      <c r="K207" s="84"/>
      <c r="L207" s="84"/>
      <c r="M207" s="76"/>
      <c r="N207" s="276">
        <f t="shared" si="9"/>
        <v>0</v>
      </c>
      <c r="O207" s="399"/>
    </row>
    <row r="208" spans="1:15" x14ac:dyDescent="0.2">
      <c r="A208" s="346">
        <v>204</v>
      </c>
      <c r="B208" s="347"/>
      <c r="C208" s="468" t="s">
        <v>123</v>
      </c>
      <c r="D208" s="276"/>
      <c r="E208" s="232"/>
      <c r="F208" s="26"/>
      <c r="G208" s="26"/>
      <c r="H208" s="26"/>
      <c r="I208" s="26"/>
      <c r="J208" s="84"/>
      <c r="K208" s="84"/>
      <c r="L208" s="84"/>
      <c r="M208" s="76"/>
      <c r="N208" s="276">
        <f t="shared" si="9"/>
        <v>0</v>
      </c>
      <c r="O208" s="399"/>
    </row>
    <row r="209" spans="1:15" x14ac:dyDescent="0.2">
      <c r="A209" s="346">
        <v>205</v>
      </c>
      <c r="B209" s="347"/>
      <c r="C209" s="468" t="s">
        <v>124</v>
      </c>
      <c r="D209" s="276"/>
      <c r="E209" s="232"/>
      <c r="F209" s="26"/>
      <c r="G209" s="26"/>
      <c r="H209" s="26"/>
      <c r="I209" s="26"/>
      <c r="J209" s="84"/>
      <c r="K209" s="84"/>
      <c r="L209" s="84"/>
      <c r="M209" s="76"/>
      <c r="N209" s="276">
        <f t="shared" si="9"/>
        <v>0</v>
      </c>
      <c r="O209" s="399"/>
    </row>
    <row r="210" spans="1:15" x14ac:dyDescent="0.2">
      <c r="A210" s="346">
        <v>206</v>
      </c>
      <c r="B210" s="347"/>
      <c r="C210" s="468" t="s">
        <v>125</v>
      </c>
      <c r="D210" s="276"/>
      <c r="E210" s="232"/>
      <c r="F210" s="26"/>
      <c r="G210" s="26"/>
      <c r="H210" s="26"/>
      <c r="I210" s="26"/>
      <c r="J210" s="84"/>
      <c r="K210" s="84"/>
      <c r="L210" s="84"/>
      <c r="M210" s="76"/>
      <c r="N210" s="276">
        <f t="shared" si="9"/>
        <v>0</v>
      </c>
      <c r="O210" s="399"/>
    </row>
    <row r="211" spans="1:15" x14ac:dyDescent="0.2">
      <c r="A211" s="346">
        <v>207</v>
      </c>
      <c r="B211" s="347"/>
      <c r="C211" s="468" t="s">
        <v>126</v>
      </c>
      <c r="D211" s="276"/>
      <c r="E211" s="232"/>
      <c r="F211" s="26"/>
      <c r="G211" s="26"/>
      <c r="H211" s="26"/>
      <c r="I211" s="26"/>
      <c r="J211" s="84"/>
      <c r="K211" s="84"/>
      <c r="L211" s="84"/>
      <c r="M211" s="76"/>
      <c r="N211" s="276">
        <f t="shared" si="9"/>
        <v>0</v>
      </c>
      <c r="O211" s="399"/>
    </row>
    <row r="212" spans="1:15" x14ac:dyDescent="0.2">
      <c r="A212" s="346">
        <v>208</v>
      </c>
      <c r="B212" s="347"/>
      <c r="C212" s="468" t="s">
        <v>127</v>
      </c>
      <c r="D212" s="276"/>
      <c r="E212" s="232"/>
      <c r="F212" s="26"/>
      <c r="G212" s="26"/>
      <c r="H212" s="26"/>
      <c r="I212" s="26"/>
      <c r="J212" s="84"/>
      <c r="K212" s="84"/>
      <c r="L212" s="84"/>
      <c r="M212" s="76"/>
      <c r="N212" s="276">
        <f t="shared" si="9"/>
        <v>0</v>
      </c>
      <c r="O212" s="399"/>
    </row>
    <row r="213" spans="1:15" x14ac:dyDescent="0.2">
      <c r="A213" s="346">
        <v>209</v>
      </c>
      <c r="B213" s="347"/>
      <c r="C213" s="468" t="s">
        <v>128</v>
      </c>
      <c r="D213" s="276"/>
      <c r="E213" s="232"/>
      <c r="F213" s="26"/>
      <c r="G213" s="26"/>
      <c r="H213" s="26"/>
      <c r="I213" s="26"/>
      <c r="J213" s="84"/>
      <c r="K213" s="84"/>
      <c r="L213" s="84"/>
      <c r="M213" s="76"/>
      <c r="N213" s="276">
        <f t="shared" si="9"/>
        <v>0</v>
      </c>
      <c r="O213" s="399"/>
    </row>
    <row r="214" spans="1:15" x14ac:dyDescent="0.2">
      <c r="A214" s="346">
        <v>210</v>
      </c>
      <c r="B214" s="347"/>
      <c r="C214" s="468" t="s">
        <v>129</v>
      </c>
      <c r="D214" s="276"/>
      <c r="E214" s="232"/>
      <c r="F214" s="26"/>
      <c r="G214" s="26"/>
      <c r="H214" s="26"/>
      <c r="I214" s="26"/>
      <c r="J214" s="84"/>
      <c r="K214" s="84"/>
      <c r="L214" s="84"/>
      <c r="M214" s="76"/>
      <c r="N214" s="276">
        <f t="shared" si="9"/>
        <v>0</v>
      </c>
      <c r="O214" s="399"/>
    </row>
    <row r="215" spans="1:15" x14ac:dyDescent="0.2">
      <c r="A215" s="346">
        <v>211</v>
      </c>
      <c r="B215" s="347"/>
      <c r="C215" s="468" t="s">
        <v>130</v>
      </c>
      <c r="D215" s="276"/>
      <c r="E215" s="232"/>
      <c r="F215" s="26"/>
      <c r="G215" s="26"/>
      <c r="H215" s="26"/>
      <c r="I215" s="26"/>
      <c r="J215" s="84"/>
      <c r="K215" s="84"/>
      <c r="L215" s="84"/>
      <c r="M215" s="76"/>
      <c r="N215" s="276">
        <f t="shared" si="9"/>
        <v>0</v>
      </c>
      <c r="O215" s="399"/>
    </row>
    <row r="216" spans="1:15" x14ac:dyDescent="0.2">
      <c r="A216" s="346">
        <v>212</v>
      </c>
      <c r="B216" s="347"/>
      <c r="C216" s="468" t="s">
        <v>131</v>
      </c>
      <c r="D216" s="276"/>
      <c r="E216" s="232"/>
      <c r="F216" s="26"/>
      <c r="G216" s="26"/>
      <c r="H216" s="26"/>
      <c r="I216" s="26"/>
      <c r="J216" s="84"/>
      <c r="K216" s="84"/>
      <c r="L216" s="84"/>
      <c r="M216" s="76"/>
      <c r="N216" s="276">
        <f t="shared" si="9"/>
        <v>0</v>
      </c>
      <c r="O216" s="399"/>
    </row>
    <row r="217" spans="1:15" x14ac:dyDescent="0.2">
      <c r="A217" s="346">
        <v>213</v>
      </c>
      <c r="B217" s="347"/>
      <c r="C217" s="468" t="s">
        <v>132</v>
      </c>
      <c r="D217" s="276"/>
      <c r="E217" s="232"/>
      <c r="F217" s="26"/>
      <c r="G217" s="26"/>
      <c r="H217" s="26"/>
      <c r="I217" s="26"/>
      <c r="J217" s="84"/>
      <c r="K217" s="84"/>
      <c r="L217" s="84"/>
      <c r="M217" s="76"/>
      <c r="N217" s="276">
        <f t="shared" si="9"/>
        <v>0</v>
      </c>
      <c r="O217" s="399"/>
    </row>
    <row r="218" spans="1:15" x14ac:dyDescent="0.2">
      <c r="A218" s="346">
        <v>214</v>
      </c>
      <c r="B218" s="347"/>
      <c r="C218" s="505" t="s">
        <v>133</v>
      </c>
      <c r="D218" s="54"/>
      <c r="E218" s="103"/>
      <c r="F218" s="29"/>
      <c r="G218" s="29"/>
      <c r="H218" s="29"/>
      <c r="I218" s="29"/>
      <c r="J218" s="87"/>
      <c r="K218" s="87"/>
      <c r="L218" s="87"/>
      <c r="M218" s="104"/>
      <c r="N218" s="405">
        <f t="shared" si="9"/>
        <v>0</v>
      </c>
      <c r="O218" s="395"/>
    </row>
    <row r="219" spans="1:15" ht="12.75" thickBot="1" x14ac:dyDescent="0.25">
      <c r="A219" s="359">
        <v>215</v>
      </c>
      <c r="B219" s="360"/>
      <c r="C219" s="507" t="s">
        <v>134</v>
      </c>
      <c r="D219" s="277">
        <f>SUM(D153:D218)</f>
        <v>13761</v>
      </c>
      <c r="E219" s="233">
        <f t="shared" ref="E219:M219" si="10">SUM(E153:E218)</f>
        <v>38724</v>
      </c>
      <c r="F219" s="119">
        <f t="shared" si="10"/>
        <v>941</v>
      </c>
      <c r="G219" s="119">
        <f t="shared" si="10"/>
        <v>37790</v>
      </c>
      <c r="H219" s="119">
        <f t="shared" si="10"/>
        <v>12709</v>
      </c>
      <c r="I219" s="119">
        <f t="shared" si="10"/>
        <v>12012</v>
      </c>
      <c r="J219" s="119">
        <f t="shared" si="10"/>
        <v>4129</v>
      </c>
      <c r="K219" s="119">
        <f t="shared" si="10"/>
        <v>17709</v>
      </c>
      <c r="L219" s="119">
        <f t="shared" si="10"/>
        <v>9801</v>
      </c>
      <c r="M219" s="119">
        <f t="shared" si="10"/>
        <v>17543</v>
      </c>
      <c r="N219" s="447">
        <f>SUM(D219:M219)</f>
        <v>165119</v>
      </c>
      <c r="O219" s="400">
        <v>1083553</v>
      </c>
    </row>
    <row r="220" spans="1:15" x14ac:dyDescent="0.2">
      <c r="A220" s="346">
        <v>216</v>
      </c>
      <c r="B220" s="552" t="s">
        <v>135</v>
      </c>
      <c r="C220" s="502" t="s">
        <v>136</v>
      </c>
      <c r="D220" s="278" t="s">
        <v>155</v>
      </c>
      <c r="E220" s="235" t="s">
        <v>155</v>
      </c>
      <c r="F220" s="38" t="s">
        <v>155</v>
      </c>
      <c r="G220" s="38" t="s">
        <v>155</v>
      </c>
      <c r="H220" s="38" t="s">
        <v>155</v>
      </c>
      <c r="I220" s="38" t="s">
        <v>155</v>
      </c>
      <c r="J220" s="142" t="s">
        <v>155</v>
      </c>
      <c r="K220" s="142" t="s">
        <v>155</v>
      </c>
      <c r="L220" s="142" t="s">
        <v>155</v>
      </c>
      <c r="M220" s="123" t="s">
        <v>155</v>
      </c>
      <c r="N220" s="406">
        <f>COUNTA(E220:M220)</f>
        <v>9</v>
      </c>
      <c r="O220" s="407"/>
    </row>
    <row r="221" spans="1:15" x14ac:dyDescent="0.2">
      <c r="A221" s="346">
        <v>217</v>
      </c>
      <c r="B221" s="553"/>
      <c r="C221" s="505" t="s">
        <v>137</v>
      </c>
      <c r="D221" s="279"/>
      <c r="E221" s="236" t="s">
        <v>632</v>
      </c>
      <c r="F221" s="39" t="s">
        <v>632</v>
      </c>
      <c r="G221" s="39" t="s">
        <v>632</v>
      </c>
      <c r="H221" s="39"/>
      <c r="I221" s="39" t="s">
        <v>632</v>
      </c>
      <c r="J221" s="143" t="s">
        <v>632</v>
      </c>
      <c r="K221" s="143" t="s">
        <v>632</v>
      </c>
      <c r="L221" s="143"/>
      <c r="M221" s="124"/>
      <c r="N221" s="279"/>
      <c r="O221" s="310"/>
    </row>
    <row r="222" spans="1:15" x14ac:dyDescent="0.2">
      <c r="A222" s="346">
        <v>218</v>
      </c>
      <c r="B222" s="553"/>
      <c r="C222" s="506" t="s">
        <v>138</v>
      </c>
      <c r="D222" s="280" t="s">
        <v>156</v>
      </c>
      <c r="E222" s="237" t="s">
        <v>156</v>
      </c>
      <c r="F222" s="40" t="s">
        <v>156</v>
      </c>
      <c r="G222" s="40" t="s">
        <v>156</v>
      </c>
      <c r="H222" s="40" t="s">
        <v>156</v>
      </c>
      <c r="I222" s="40" t="s">
        <v>156</v>
      </c>
      <c r="J222" s="40" t="s">
        <v>156</v>
      </c>
      <c r="K222" s="40" t="s">
        <v>156</v>
      </c>
      <c r="L222" s="40" t="s">
        <v>156</v>
      </c>
      <c r="M222" s="125" t="s">
        <v>156</v>
      </c>
      <c r="N222" s="280"/>
      <c r="O222" s="309"/>
    </row>
    <row r="223" spans="1:15" ht="12.75" thickBot="1" x14ac:dyDescent="0.25">
      <c r="A223" s="346">
        <v>219</v>
      </c>
      <c r="B223" s="554"/>
      <c r="C223" s="502" t="s">
        <v>139</v>
      </c>
      <c r="D223" s="281" t="s">
        <v>159</v>
      </c>
      <c r="E223" s="238" t="s">
        <v>229</v>
      </c>
      <c r="F223" s="41" t="s">
        <v>158</v>
      </c>
      <c r="G223" s="41" t="s">
        <v>159</v>
      </c>
      <c r="H223" s="41" t="s">
        <v>158</v>
      </c>
      <c r="I223" s="41" t="s">
        <v>158</v>
      </c>
      <c r="J223" s="145" t="s">
        <v>158</v>
      </c>
      <c r="K223" s="145" t="s">
        <v>158</v>
      </c>
      <c r="L223" s="145" t="s">
        <v>158</v>
      </c>
      <c r="M223" s="126" t="s">
        <v>201</v>
      </c>
      <c r="N223" s="456"/>
      <c r="O223" s="410"/>
    </row>
    <row r="224" spans="1:15" ht="12.75" thickBot="1" x14ac:dyDescent="0.25">
      <c r="A224" s="402">
        <v>220</v>
      </c>
      <c r="B224" s="403"/>
      <c r="C224" s="509" t="s">
        <v>140</v>
      </c>
      <c r="D224" s="282"/>
      <c r="E224" s="239">
        <v>1</v>
      </c>
      <c r="F224" s="36"/>
      <c r="G224" s="36"/>
      <c r="H224" s="36"/>
      <c r="I224" s="36">
        <v>1</v>
      </c>
      <c r="J224" s="141"/>
      <c r="K224" s="141"/>
      <c r="L224" s="141">
        <v>1</v>
      </c>
      <c r="M224" s="77"/>
      <c r="N224" s="510">
        <f>SUM(D224:M224)</f>
        <v>3</v>
      </c>
      <c r="O224" s="412"/>
    </row>
    <row r="225" spans="1:15" x14ac:dyDescent="0.2">
      <c r="A225" s="346">
        <v>221</v>
      </c>
      <c r="B225" s="552" t="s">
        <v>141</v>
      </c>
      <c r="C225" s="504" t="s">
        <v>142</v>
      </c>
      <c r="D225" s="283"/>
      <c r="E225" s="240">
        <v>1</v>
      </c>
      <c r="F225" s="43"/>
      <c r="G225" s="43"/>
      <c r="H225" s="43"/>
      <c r="I225" s="43">
        <v>1</v>
      </c>
      <c r="J225" s="146">
        <v>2</v>
      </c>
      <c r="K225" s="146"/>
      <c r="L225" s="146">
        <v>1</v>
      </c>
      <c r="M225" s="127">
        <v>2</v>
      </c>
      <c r="N225" s="283">
        <f>SUM(D225:M225)</f>
        <v>7</v>
      </c>
      <c r="O225" s="413"/>
    </row>
    <row r="226" spans="1:15" ht="12.75" thickBot="1" x14ac:dyDescent="0.25">
      <c r="A226" s="346">
        <v>222</v>
      </c>
      <c r="B226" s="554"/>
      <c r="C226" s="502" t="s">
        <v>143</v>
      </c>
      <c r="D226" s="278">
        <v>1</v>
      </c>
      <c r="E226" s="235">
        <v>1</v>
      </c>
      <c r="F226" s="38"/>
      <c r="G226" s="38"/>
      <c r="H226" s="38"/>
      <c r="I226" s="38">
        <v>1</v>
      </c>
      <c r="J226" s="142">
        <v>2</v>
      </c>
      <c r="K226" s="142"/>
      <c r="L226" s="142">
        <v>1</v>
      </c>
      <c r="M226" s="123">
        <v>3</v>
      </c>
      <c r="N226" s="406">
        <f>SUM(D226:M226)</f>
        <v>9</v>
      </c>
      <c r="O226" s="407"/>
    </row>
    <row r="227" spans="1:15" ht="12.75" thickBot="1" x14ac:dyDescent="0.25">
      <c r="A227" s="402">
        <v>223</v>
      </c>
      <c r="B227" s="403"/>
      <c r="C227" s="509" t="s">
        <v>659</v>
      </c>
      <c r="D227" s="282"/>
      <c r="E227" s="239"/>
      <c r="F227" s="36"/>
      <c r="G227" s="36">
        <v>1</v>
      </c>
      <c r="H227" s="36"/>
      <c r="I227" s="36"/>
      <c r="J227" s="141"/>
      <c r="K227" s="141"/>
      <c r="L227" s="141"/>
      <c r="M227" s="77">
        <v>1</v>
      </c>
      <c r="N227" s="282">
        <f>SUM(D227:M227)</f>
        <v>2</v>
      </c>
      <c r="O227" s="412"/>
    </row>
    <row r="228" spans="1:15" x14ac:dyDescent="0.2">
      <c r="A228" s="414">
        <v>224</v>
      </c>
      <c r="B228" s="559" t="s">
        <v>637</v>
      </c>
      <c r="C228" s="511" t="s">
        <v>633</v>
      </c>
      <c r="D228" s="130">
        <v>1</v>
      </c>
      <c r="E228" s="241">
        <v>1</v>
      </c>
      <c r="F228" s="129">
        <v>1</v>
      </c>
      <c r="G228" s="129">
        <v>1</v>
      </c>
      <c r="H228" s="129">
        <v>1</v>
      </c>
      <c r="I228" s="129">
        <v>1</v>
      </c>
      <c r="J228" s="163">
        <v>1</v>
      </c>
      <c r="K228" s="164">
        <v>1</v>
      </c>
      <c r="L228" s="164">
        <v>1</v>
      </c>
      <c r="M228" s="164">
        <v>1</v>
      </c>
      <c r="N228" s="451">
        <v>1</v>
      </c>
      <c r="O228" s="457">
        <v>0.95</v>
      </c>
    </row>
    <row r="229" spans="1:15" x14ac:dyDescent="0.2">
      <c r="A229" s="418">
        <v>225</v>
      </c>
      <c r="B229" s="560"/>
      <c r="C229" s="464" t="s">
        <v>634</v>
      </c>
      <c r="D229" s="284">
        <v>1</v>
      </c>
      <c r="E229" s="269">
        <v>1</v>
      </c>
      <c r="F229" s="153">
        <v>1</v>
      </c>
      <c r="G229" s="153">
        <v>1</v>
      </c>
      <c r="H229" s="153">
        <v>1</v>
      </c>
      <c r="I229" s="153">
        <v>1</v>
      </c>
      <c r="J229" s="165">
        <v>1</v>
      </c>
      <c r="K229" s="166">
        <v>1</v>
      </c>
      <c r="L229" s="166">
        <v>1</v>
      </c>
      <c r="M229" s="166">
        <v>1</v>
      </c>
      <c r="N229" s="458">
        <v>1</v>
      </c>
      <c r="O229" s="459">
        <v>0.9</v>
      </c>
    </row>
    <row r="230" spans="1:15" ht="12.75" thickBot="1" x14ac:dyDescent="0.25">
      <c r="A230" s="359">
        <v>226</v>
      </c>
      <c r="B230" s="561"/>
      <c r="C230" s="465" t="s">
        <v>635</v>
      </c>
      <c r="D230" s="285">
        <v>1</v>
      </c>
      <c r="E230" s="270">
        <v>1</v>
      </c>
      <c r="F230" s="154">
        <v>1</v>
      </c>
      <c r="G230" s="154">
        <v>0</v>
      </c>
      <c r="H230" s="154">
        <v>0</v>
      </c>
      <c r="I230" s="154">
        <v>0</v>
      </c>
      <c r="J230" s="167">
        <v>0</v>
      </c>
      <c r="K230" s="168">
        <v>0</v>
      </c>
      <c r="L230" s="168">
        <v>0</v>
      </c>
      <c r="M230" s="168">
        <v>1</v>
      </c>
      <c r="N230" s="460">
        <v>0.4</v>
      </c>
      <c r="O230" s="461">
        <v>0.24</v>
      </c>
    </row>
  </sheetData>
  <mergeCells count="24">
    <mergeCell ref="B15:B17"/>
    <mergeCell ref="B18:B19"/>
    <mergeCell ref="B20:B22"/>
    <mergeCell ref="B23:B28"/>
    <mergeCell ref="B41:B46"/>
    <mergeCell ref="B51:B54"/>
    <mergeCell ref="B55:B60"/>
    <mergeCell ref="B61:B66"/>
    <mergeCell ref="B67:B72"/>
    <mergeCell ref="B73:B78"/>
    <mergeCell ref="B228:B230"/>
    <mergeCell ref="B79:B84"/>
    <mergeCell ref="B85:B90"/>
    <mergeCell ref="B91:B96"/>
    <mergeCell ref="B97:B102"/>
    <mergeCell ref="B103:B108"/>
    <mergeCell ref="B145:B151"/>
    <mergeCell ref="B220:B223"/>
    <mergeCell ref="B225:B226"/>
    <mergeCell ref="B109:B114"/>
    <mergeCell ref="B115:B123"/>
    <mergeCell ref="B124:B130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6" tint="-0.499984740745262"/>
  </sheetPr>
  <dimension ref="A2:K230"/>
  <sheetViews>
    <sheetView zoomScale="90" zoomScaleNormal="90" workbookViewId="0">
      <pane ySplit="13" topLeftCell="A14" activePane="bottomLeft" state="frozen"/>
      <selection pane="bottomLef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10" width="20.140625" style="78" customWidth="1"/>
    <col min="11" max="11" width="16.28515625" style="78" customWidth="1"/>
    <col min="12" max="16384" width="11.42578125" style="78"/>
  </cols>
  <sheetData>
    <row r="2" spans="1:11" ht="12.75" x14ac:dyDescent="0.2">
      <c r="A2" s="331" t="s">
        <v>621</v>
      </c>
    </row>
    <row r="3" spans="1:11" ht="12.75" thickBot="1" x14ac:dyDescent="0.25"/>
    <row r="4" spans="1:11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5"/>
      <c r="J4" s="312" t="s">
        <v>167</v>
      </c>
      <c r="K4" s="404" t="s">
        <v>529</v>
      </c>
    </row>
    <row r="5" spans="1:11" x14ac:dyDescent="0.2">
      <c r="A5" s="338">
        <v>1</v>
      </c>
      <c r="B5" s="339"/>
      <c r="C5" s="340" t="s">
        <v>0</v>
      </c>
      <c r="D5" s="341">
        <v>85</v>
      </c>
      <c r="E5" s="342">
        <v>86</v>
      </c>
      <c r="F5" s="342">
        <v>87</v>
      </c>
      <c r="G5" s="342">
        <v>88</v>
      </c>
      <c r="H5" s="342">
        <v>89</v>
      </c>
      <c r="I5" s="343">
        <v>90</v>
      </c>
      <c r="J5" s="344"/>
      <c r="K5" s="345"/>
    </row>
    <row r="6" spans="1:11" x14ac:dyDescent="0.2">
      <c r="A6" s="346">
        <v>2</v>
      </c>
      <c r="B6" s="347"/>
      <c r="C6" s="348" t="s">
        <v>1</v>
      </c>
      <c r="D6" s="349" t="s">
        <v>281</v>
      </c>
      <c r="E6" s="350" t="s">
        <v>281</v>
      </c>
      <c r="F6" s="350" t="s">
        <v>281</v>
      </c>
      <c r="G6" s="350" t="s">
        <v>281</v>
      </c>
      <c r="H6" s="350" t="s">
        <v>281</v>
      </c>
      <c r="I6" s="351" t="s">
        <v>281</v>
      </c>
      <c r="J6" s="135"/>
      <c r="K6" s="352"/>
    </row>
    <row r="7" spans="1:11" x14ac:dyDescent="0.2">
      <c r="A7" s="346">
        <v>3</v>
      </c>
      <c r="B7" s="347"/>
      <c r="C7" s="348" t="s">
        <v>2</v>
      </c>
      <c r="D7" s="349" t="s">
        <v>282</v>
      </c>
      <c r="E7" s="350" t="s">
        <v>282</v>
      </c>
      <c r="F7" s="350" t="s">
        <v>282</v>
      </c>
      <c r="G7" s="350" t="s">
        <v>282</v>
      </c>
      <c r="H7" s="350" t="s">
        <v>282</v>
      </c>
      <c r="I7" s="351" t="s">
        <v>282</v>
      </c>
      <c r="J7" s="135"/>
      <c r="K7" s="352"/>
    </row>
    <row r="8" spans="1:11" x14ac:dyDescent="0.2">
      <c r="A8" s="346">
        <v>4</v>
      </c>
      <c r="B8" s="347"/>
      <c r="C8" s="348" t="s">
        <v>3</v>
      </c>
      <c r="D8" s="349" t="s">
        <v>377</v>
      </c>
      <c r="E8" s="350" t="s">
        <v>377</v>
      </c>
      <c r="F8" s="350" t="s">
        <v>377</v>
      </c>
      <c r="G8" s="350" t="s">
        <v>377</v>
      </c>
      <c r="H8" s="350" t="s">
        <v>377</v>
      </c>
      <c r="I8" s="351" t="s">
        <v>377</v>
      </c>
      <c r="J8" s="135"/>
      <c r="K8" s="352"/>
    </row>
    <row r="9" spans="1:11" x14ac:dyDescent="0.2">
      <c r="A9" s="346">
        <v>5</v>
      </c>
      <c r="B9" s="347"/>
      <c r="C9" s="348" t="s">
        <v>4</v>
      </c>
      <c r="D9" s="349" t="s">
        <v>429</v>
      </c>
      <c r="E9" s="350" t="s">
        <v>429</v>
      </c>
      <c r="F9" s="350" t="s">
        <v>429</v>
      </c>
      <c r="G9" s="350" t="s">
        <v>429</v>
      </c>
      <c r="H9" s="350" t="s">
        <v>429</v>
      </c>
      <c r="I9" s="351" t="s">
        <v>429</v>
      </c>
      <c r="J9" s="135"/>
      <c r="K9" s="352"/>
    </row>
    <row r="10" spans="1:11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0"/>
      <c r="H10" s="350"/>
      <c r="I10" s="351"/>
      <c r="J10" s="135"/>
      <c r="K10" s="352"/>
    </row>
    <row r="11" spans="1:11" x14ac:dyDescent="0.2">
      <c r="A11" s="346">
        <v>7</v>
      </c>
      <c r="B11" s="347"/>
      <c r="C11" s="348" t="s">
        <v>7</v>
      </c>
      <c r="D11" s="349"/>
      <c r="E11" s="350"/>
      <c r="F11" s="350"/>
      <c r="G11" s="350"/>
      <c r="H11" s="350"/>
      <c r="I11" s="351"/>
      <c r="J11" s="135"/>
      <c r="K11" s="352"/>
    </row>
    <row r="12" spans="1:11" ht="12.75" thickBot="1" x14ac:dyDescent="0.25">
      <c r="A12" s="346">
        <v>8</v>
      </c>
      <c r="B12" s="347"/>
      <c r="C12" s="353" t="s">
        <v>8</v>
      </c>
      <c r="D12" s="442" t="s">
        <v>430</v>
      </c>
      <c r="E12" s="355" t="s">
        <v>431</v>
      </c>
      <c r="F12" s="355" t="s">
        <v>432</v>
      </c>
      <c r="G12" s="355" t="s">
        <v>433</v>
      </c>
      <c r="H12" s="355" t="s">
        <v>434</v>
      </c>
      <c r="I12" s="356" t="s">
        <v>435</v>
      </c>
      <c r="J12" s="135"/>
      <c r="K12" s="352"/>
    </row>
    <row r="13" spans="1:11" ht="12.75" thickBot="1" x14ac:dyDescent="0.25">
      <c r="A13" s="346">
        <v>9</v>
      </c>
      <c r="B13" s="347"/>
      <c r="C13" s="358" t="s">
        <v>194</v>
      </c>
      <c r="D13" s="234" t="s">
        <v>436</v>
      </c>
      <c r="E13" s="121" t="s">
        <v>437</v>
      </c>
      <c r="F13" s="121" t="s">
        <v>438</v>
      </c>
      <c r="G13" s="121" t="s">
        <v>439</v>
      </c>
      <c r="H13" s="121" t="s">
        <v>440</v>
      </c>
      <c r="I13" s="122" t="s">
        <v>441</v>
      </c>
      <c r="J13" s="135"/>
      <c r="K13" s="352"/>
    </row>
    <row r="14" spans="1:11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95"/>
      <c r="J14" s="359"/>
      <c r="K14" s="362"/>
    </row>
    <row r="15" spans="1:11" x14ac:dyDescent="0.2">
      <c r="A15" s="346">
        <v>11</v>
      </c>
      <c r="B15" s="552" t="s">
        <v>13</v>
      </c>
      <c r="C15" s="363" t="s">
        <v>165</v>
      </c>
      <c r="D15" s="112">
        <v>73391</v>
      </c>
      <c r="E15" s="21">
        <v>79120</v>
      </c>
      <c r="F15" s="21">
        <v>44719</v>
      </c>
      <c r="G15" s="21">
        <v>25500</v>
      </c>
      <c r="H15" s="21">
        <v>9121</v>
      </c>
      <c r="I15" s="50">
        <v>61307</v>
      </c>
      <c r="J15" s="381">
        <f>SUM(D15:I15)</f>
        <v>293158</v>
      </c>
      <c r="K15" s="382">
        <v>1852180</v>
      </c>
    </row>
    <row r="16" spans="1:11" x14ac:dyDescent="0.2">
      <c r="A16" s="346">
        <v>12</v>
      </c>
      <c r="B16" s="553"/>
      <c r="C16" s="365" t="s">
        <v>164</v>
      </c>
      <c r="D16" s="207">
        <v>60063</v>
      </c>
      <c r="E16" s="22">
        <v>77942</v>
      </c>
      <c r="F16" s="22">
        <v>40018</v>
      </c>
      <c r="G16" s="22">
        <v>26902</v>
      </c>
      <c r="H16" s="22">
        <v>9480</v>
      </c>
      <c r="I16" s="98">
        <v>69563</v>
      </c>
      <c r="J16" s="367">
        <f>SUM(D16:I16)</f>
        <v>283968</v>
      </c>
      <c r="K16" s="444">
        <v>2013394</v>
      </c>
    </row>
    <row r="17" spans="1:11" ht="12.75" thickBot="1" x14ac:dyDescent="0.25">
      <c r="A17" s="359">
        <v>13</v>
      </c>
      <c r="B17" s="554"/>
      <c r="C17" s="361" t="s">
        <v>10</v>
      </c>
      <c r="D17" s="244">
        <v>-0.18160264882615029</v>
      </c>
      <c r="E17" s="23">
        <v>-1.4888776541961524E-2</v>
      </c>
      <c r="F17" s="23">
        <v>-0.10512310203716546</v>
      </c>
      <c r="G17" s="161">
        <f>(G16/G15)-1</f>
        <v>5.498039215686279E-2</v>
      </c>
      <c r="H17" s="23">
        <v>2.7518912399956186E-2</v>
      </c>
      <c r="I17" s="159">
        <v>0.13500000000000001</v>
      </c>
      <c r="J17" s="161">
        <f>(J16/J15)-1</f>
        <v>-3.1348283178354364E-2</v>
      </c>
      <c r="K17" s="210">
        <f>(K16/K15)-1</f>
        <v>8.704013648781439E-2</v>
      </c>
    </row>
    <row r="18" spans="1:11" ht="14.25" x14ac:dyDescent="0.2">
      <c r="A18" s="369">
        <v>14</v>
      </c>
      <c r="B18" s="552" t="s">
        <v>168</v>
      </c>
      <c r="C18" s="370" t="s">
        <v>530</v>
      </c>
      <c r="D18" s="271">
        <v>713</v>
      </c>
      <c r="E18" s="24">
        <v>1348</v>
      </c>
      <c r="F18" s="24">
        <v>300</v>
      </c>
      <c r="G18" s="171">
        <v>1184.45</v>
      </c>
      <c r="H18" s="24">
        <v>277</v>
      </c>
      <c r="I18" s="160">
        <v>343</v>
      </c>
      <c r="J18" s="428">
        <f>SUM(D18:I18)</f>
        <v>4165.45</v>
      </c>
      <c r="K18" s="371">
        <v>11769</v>
      </c>
    </row>
    <row r="19" spans="1:11" ht="12.75" thickBot="1" x14ac:dyDescent="0.25">
      <c r="A19" s="359">
        <v>15</v>
      </c>
      <c r="B19" s="557"/>
      <c r="C19" s="361" t="s">
        <v>11</v>
      </c>
      <c r="D19" s="59"/>
      <c r="E19" s="25"/>
      <c r="F19" s="25"/>
      <c r="G19" s="25"/>
      <c r="H19" s="25"/>
      <c r="I19" s="60"/>
      <c r="J19" s="62"/>
      <c r="K19" s="373"/>
    </row>
    <row r="20" spans="1:11" x14ac:dyDescent="0.2">
      <c r="A20" s="346">
        <v>16</v>
      </c>
      <c r="B20" s="558" t="s">
        <v>175</v>
      </c>
      <c r="C20" s="363" t="s">
        <v>12</v>
      </c>
      <c r="D20" s="112">
        <v>159</v>
      </c>
      <c r="E20" s="21">
        <v>243</v>
      </c>
      <c r="F20" s="21">
        <v>139</v>
      </c>
      <c r="G20" s="21">
        <v>150</v>
      </c>
      <c r="H20" s="21">
        <v>67</v>
      </c>
      <c r="I20" s="79">
        <v>25</v>
      </c>
      <c r="J20" s="374">
        <f>SUM(D20:I20)</f>
        <v>783</v>
      </c>
      <c r="K20" s="382">
        <v>4105</v>
      </c>
    </row>
    <row r="21" spans="1:11" x14ac:dyDescent="0.2">
      <c r="A21" s="346">
        <v>17</v>
      </c>
      <c r="B21" s="553"/>
      <c r="C21" s="348" t="s">
        <v>176</v>
      </c>
      <c r="D21" s="232">
        <v>7698</v>
      </c>
      <c r="E21" s="26">
        <v>13347</v>
      </c>
      <c r="F21" s="26">
        <v>3965</v>
      </c>
      <c r="G21" s="26">
        <v>11010</v>
      </c>
      <c r="H21" s="26">
        <v>1985</v>
      </c>
      <c r="I21" s="84">
        <v>29858</v>
      </c>
      <c r="J21" s="251">
        <f>SUM(D21:I21)</f>
        <v>67863</v>
      </c>
      <c r="K21" s="399"/>
    </row>
    <row r="22" spans="1:11" ht="12.75" thickBot="1" x14ac:dyDescent="0.25">
      <c r="A22" s="359">
        <v>18</v>
      </c>
      <c r="B22" s="554"/>
      <c r="C22" s="361" t="s">
        <v>14</v>
      </c>
      <c r="D22" s="244">
        <v>0.12816542630238251</v>
      </c>
      <c r="E22" s="23">
        <v>0.17124271894485643</v>
      </c>
      <c r="F22" s="23">
        <v>9.9080413813783796E-2</v>
      </c>
      <c r="G22" s="161">
        <f>G21/G16</f>
        <v>0.40926325180283996</v>
      </c>
      <c r="H22" s="161">
        <v>0.21199999999999999</v>
      </c>
      <c r="I22" s="161">
        <f>I21/I16</f>
        <v>0.42922243146500294</v>
      </c>
      <c r="J22" s="99">
        <f>J21/J16</f>
        <v>0.23898115280594998</v>
      </c>
      <c r="K22" s="210"/>
    </row>
    <row r="23" spans="1:11" x14ac:dyDescent="0.2">
      <c r="A23" s="346">
        <v>19</v>
      </c>
      <c r="B23" s="552" t="s">
        <v>15</v>
      </c>
      <c r="C23" s="363" t="s">
        <v>169</v>
      </c>
      <c r="D23" s="113">
        <v>69.239375036400006</v>
      </c>
      <c r="E23" s="27">
        <v>70.420500141700003</v>
      </c>
      <c r="F23" s="27">
        <v>60.0510751825</v>
      </c>
      <c r="G23" s="27">
        <v>66.378439492200002</v>
      </c>
      <c r="H23" s="27">
        <v>75.266926265500004</v>
      </c>
      <c r="I23" s="46">
        <v>50.284675099799998</v>
      </c>
      <c r="J23" s="68">
        <f>(J25/$J$15)*100</f>
        <v>64.566206618956329</v>
      </c>
      <c r="K23" s="69">
        <v>41.410630398199999</v>
      </c>
    </row>
    <row r="24" spans="1:11" x14ac:dyDescent="0.2">
      <c r="A24" s="346">
        <v>20</v>
      </c>
      <c r="B24" s="553"/>
      <c r="C24" s="376" t="s">
        <v>170</v>
      </c>
      <c r="D24" s="111">
        <v>61.917061976100001</v>
      </c>
      <c r="E24" s="28">
        <v>51.839292572300003</v>
      </c>
      <c r="F24" s="28">
        <v>51.276839567899998</v>
      </c>
      <c r="G24" s="28">
        <v>58.870679164000002</v>
      </c>
      <c r="H24" s="28">
        <v>40.800207516699999</v>
      </c>
      <c r="I24" s="48">
        <v>42.558710626</v>
      </c>
      <c r="J24" s="49">
        <f>(J26/$J$16)*100</f>
        <v>51.545596686950645</v>
      </c>
      <c r="K24" s="67">
        <v>31.272070940900001</v>
      </c>
    </row>
    <row r="25" spans="1:11" x14ac:dyDescent="0.2">
      <c r="A25" s="346">
        <v>21</v>
      </c>
      <c r="B25" s="553"/>
      <c r="C25" s="363" t="s">
        <v>171</v>
      </c>
      <c r="D25" s="112">
        <v>50815</v>
      </c>
      <c r="E25" s="21">
        <v>55717</v>
      </c>
      <c r="F25" s="21">
        <v>26854</v>
      </c>
      <c r="G25" s="21">
        <v>18202</v>
      </c>
      <c r="H25" s="21">
        <v>6865</v>
      </c>
      <c r="I25" s="50">
        <v>30828</v>
      </c>
      <c r="J25" s="381">
        <f>SUM(D25:I25)</f>
        <v>189281</v>
      </c>
      <c r="K25" s="382">
        <v>766999</v>
      </c>
    </row>
    <row r="26" spans="1:11" x14ac:dyDescent="0.2">
      <c r="A26" s="346">
        <v>22</v>
      </c>
      <c r="B26" s="553"/>
      <c r="C26" s="376" t="s">
        <v>172</v>
      </c>
      <c r="D26" s="103">
        <v>37189</v>
      </c>
      <c r="E26" s="29">
        <v>40405</v>
      </c>
      <c r="F26" s="29">
        <v>20520</v>
      </c>
      <c r="G26" s="29">
        <v>14830</v>
      </c>
      <c r="H26" s="29">
        <v>3824</v>
      </c>
      <c r="I26" s="104">
        <v>29605</v>
      </c>
      <c r="J26" s="54">
        <f>SUM(D26:I26)</f>
        <v>146373</v>
      </c>
      <c r="K26" s="395">
        <v>629630</v>
      </c>
    </row>
    <row r="27" spans="1:11" x14ac:dyDescent="0.2">
      <c r="A27" s="346">
        <v>23</v>
      </c>
      <c r="B27" s="553"/>
      <c r="C27" s="378" t="s">
        <v>173</v>
      </c>
      <c r="D27" s="55">
        <v>2.5595713023000002</v>
      </c>
      <c r="E27" s="30">
        <v>2.4231735149999998</v>
      </c>
      <c r="F27" s="30">
        <v>2.2060266724000002</v>
      </c>
      <c r="G27" s="30">
        <v>2.5392172034999998</v>
      </c>
      <c r="H27" s="30">
        <v>2.8468648894999999</v>
      </c>
      <c r="I27" s="56">
        <v>2.4543278535000002</v>
      </c>
      <c r="J27" s="58">
        <f>((D27*D25)+(E27*E25)+(F27*F25)+(G27*G25)+(H27*H25)+(I27*I25))/J25</f>
        <v>2.4605839613827145</v>
      </c>
      <c r="K27" s="66">
        <v>2.2710394971999999</v>
      </c>
    </row>
    <row r="28" spans="1:11" ht="12.75" thickBot="1" x14ac:dyDescent="0.25">
      <c r="A28" s="359">
        <v>24</v>
      </c>
      <c r="B28" s="554"/>
      <c r="C28" s="361" t="s">
        <v>174</v>
      </c>
      <c r="D28" s="59">
        <v>2.6185057144999999</v>
      </c>
      <c r="E28" s="25">
        <v>2.5188785016000002</v>
      </c>
      <c r="F28" s="25">
        <v>2.1420118221000002</v>
      </c>
      <c r="G28" s="25">
        <v>2.2394092143000002</v>
      </c>
      <c r="H28" s="25">
        <v>2.1146766224000002</v>
      </c>
      <c r="I28" s="60">
        <v>1.9158482796</v>
      </c>
      <c r="J28" s="62">
        <f>((D28*D26)+(E28*E26)+(F28*F26)+(G28*G26)+(H28*H26)+(I28*I26))/J26</f>
        <v>2.3305160639794575</v>
      </c>
      <c r="K28" s="373">
        <v>2.0788288747000001</v>
      </c>
    </row>
    <row r="29" spans="1:11" x14ac:dyDescent="0.2">
      <c r="A29" s="346">
        <v>25</v>
      </c>
      <c r="B29" s="347" t="s">
        <v>16</v>
      </c>
      <c r="C29" s="363" t="s">
        <v>169</v>
      </c>
      <c r="D29" s="113">
        <v>21.419813719699999</v>
      </c>
      <c r="E29" s="27">
        <v>18.019411765499999</v>
      </c>
      <c r="F29" s="27">
        <v>8.9732874137999996</v>
      </c>
      <c r="G29" s="27">
        <v>19.446804091400001</v>
      </c>
      <c r="H29" s="27">
        <v>30.640371812600002</v>
      </c>
      <c r="I29" s="46">
        <v>8.6683839820999999</v>
      </c>
      <c r="J29" s="68">
        <f>(J31/$J$15)*100</f>
        <v>16.179671030638769</v>
      </c>
      <c r="K29" s="69">
        <v>7.4209890082000003</v>
      </c>
    </row>
    <row r="30" spans="1:11" x14ac:dyDescent="0.2">
      <c r="A30" s="346">
        <v>26</v>
      </c>
      <c r="B30" s="347"/>
      <c r="C30" s="376" t="s">
        <v>170</v>
      </c>
      <c r="D30" s="111">
        <v>15.0722223205</v>
      </c>
      <c r="E30" s="28">
        <v>9.3601682822000001</v>
      </c>
      <c r="F30" s="28">
        <v>5.2121461707999996</v>
      </c>
      <c r="G30" s="28">
        <v>10.6053260215</v>
      </c>
      <c r="H30" s="28">
        <v>6.2648143878000004</v>
      </c>
      <c r="I30" s="48">
        <v>3.2067898222000002</v>
      </c>
      <c r="J30" s="49">
        <f>(J32/$J$16)*100</f>
        <v>8.4248929456840198</v>
      </c>
      <c r="K30" s="67">
        <v>3.4656902721999998</v>
      </c>
    </row>
    <row r="31" spans="1:11" x14ac:dyDescent="0.2">
      <c r="A31" s="346">
        <v>27</v>
      </c>
      <c r="B31" s="347"/>
      <c r="C31" s="363" t="s">
        <v>171</v>
      </c>
      <c r="D31" s="112">
        <v>15720</v>
      </c>
      <c r="E31" s="21">
        <v>14257</v>
      </c>
      <c r="F31" s="21">
        <v>4013</v>
      </c>
      <c r="G31" s="21">
        <v>5333</v>
      </c>
      <c r="H31" s="21">
        <v>2795</v>
      </c>
      <c r="I31" s="50">
        <v>5314</v>
      </c>
      <c r="J31" s="381">
        <f>SUM(D31:I31)</f>
        <v>47432</v>
      </c>
      <c r="K31" s="382">
        <v>137450</v>
      </c>
    </row>
    <row r="32" spans="1:11" x14ac:dyDescent="0.2">
      <c r="A32" s="346">
        <v>28</v>
      </c>
      <c r="B32" s="347"/>
      <c r="C32" s="376" t="s">
        <v>172</v>
      </c>
      <c r="D32" s="103">
        <v>9053</v>
      </c>
      <c r="E32" s="29">
        <v>7296</v>
      </c>
      <c r="F32" s="29">
        <v>2086</v>
      </c>
      <c r="G32" s="29">
        <v>2671</v>
      </c>
      <c r="H32" s="29">
        <v>587</v>
      </c>
      <c r="I32" s="104">
        <v>2231</v>
      </c>
      <c r="J32" s="54">
        <f>SUM(D32:I32)</f>
        <v>23924</v>
      </c>
      <c r="K32" s="395">
        <v>69778</v>
      </c>
    </row>
    <row r="33" spans="1:11" x14ac:dyDescent="0.2">
      <c r="A33" s="346">
        <v>29</v>
      </c>
      <c r="B33" s="347"/>
      <c r="C33" s="378" t="s">
        <v>173</v>
      </c>
      <c r="D33" s="55">
        <v>3.6476965808999999</v>
      </c>
      <c r="E33" s="30">
        <v>3.5439158084</v>
      </c>
      <c r="F33" s="30">
        <v>3.5739540112000001</v>
      </c>
      <c r="G33" s="30">
        <v>3.5608267828</v>
      </c>
      <c r="H33" s="30">
        <v>3.7659301339</v>
      </c>
      <c r="I33" s="56">
        <v>3.5142584567999999</v>
      </c>
      <c r="J33" s="58">
        <f>((D33*D31)+(E33*E31)+(F33*F31)+(G33*G31)+(H33*H31)+(I33*I31))/J31</f>
        <v>3.5925136780108473</v>
      </c>
      <c r="K33" s="66">
        <v>3.5558408351000002</v>
      </c>
    </row>
    <row r="34" spans="1:11" ht="12.75" thickBot="1" x14ac:dyDescent="0.25">
      <c r="A34" s="359">
        <v>30</v>
      </c>
      <c r="B34" s="360"/>
      <c r="C34" s="361" t="s">
        <v>174</v>
      </c>
      <c r="D34" s="59">
        <v>3.5692414080999999</v>
      </c>
      <c r="E34" s="25">
        <v>3.4918296002</v>
      </c>
      <c r="F34" s="25">
        <v>3.4861604422000001</v>
      </c>
      <c r="G34" s="25">
        <v>3.3859562105999998</v>
      </c>
      <c r="H34" s="25">
        <v>3.4124603904000002</v>
      </c>
      <c r="I34" s="60">
        <v>3.4674098814000001</v>
      </c>
      <c r="J34" s="62">
        <f>((D34*D32)+(E34*E32)+(F34*F32)+(G34*G32)+(H34*H32)+(I34*I32))/J32</f>
        <v>3.5045835414687554</v>
      </c>
      <c r="K34" s="373">
        <v>3.4519074928000002</v>
      </c>
    </row>
    <row r="35" spans="1:11" x14ac:dyDescent="0.2">
      <c r="A35" s="346">
        <v>31</v>
      </c>
      <c r="B35" s="347" t="s">
        <v>17</v>
      </c>
      <c r="C35" s="363" t="s">
        <v>169</v>
      </c>
      <c r="D35" s="113">
        <v>47.819561316700003</v>
      </c>
      <c r="E35" s="27">
        <v>52.401088376099999</v>
      </c>
      <c r="F35" s="27">
        <v>51.077787768599997</v>
      </c>
      <c r="G35" s="27">
        <v>46.931635400799998</v>
      </c>
      <c r="H35" s="27">
        <v>44.626554452999997</v>
      </c>
      <c r="I35" s="46">
        <v>41.616291117700001</v>
      </c>
      <c r="J35" s="68">
        <f>(J37/$J$15)*100</f>
        <v>48.386535588317564</v>
      </c>
      <c r="K35" s="69">
        <v>33.989641390000003</v>
      </c>
    </row>
    <row r="36" spans="1:11" x14ac:dyDescent="0.2">
      <c r="A36" s="346">
        <v>32</v>
      </c>
      <c r="B36" s="347"/>
      <c r="C36" s="376" t="s">
        <v>170</v>
      </c>
      <c r="D36" s="111">
        <v>46.844839655599998</v>
      </c>
      <c r="E36" s="28">
        <v>42.479124290199998</v>
      </c>
      <c r="F36" s="28">
        <v>46.064693397100001</v>
      </c>
      <c r="G36" s="28">
        <v>48.265353142499997</v>
      </c>
      <c r="H36" s="28">
        <v>34.535393128899997</v>
      </c>
      <c r="I36" s="48">
        <v>39.351920803699997</v>
      </c>
      <c r="J36" s="49">
        <f>(J38/$J$16)*100</f>
        <v>43.120351588911426</v>
      </c>
      <c r="K36" s="67">
        <v>27.806380668700001</v>
      </c>
    </row>
    <row r="37" spans="1:11" x14ac:dyDescent="0.2">
      <c r="A37" s="346">
        <v>33</v>
      </c>
      <c r="B37" s="347"/>
      <c r="C37" s="363" t="s">
        <v>171</v>
      </c>
      <c r="D37" s="112">
        <v>35095</v>
      </c>
      <c r="E37" s="21">
        <v>41460</v>
      </c>
      <c r="F37" s="21">
        <v>22841</v>
      </c>
      <c r="G37" s="21">
        <v>12869</v>
      </c>
      <c r="H37" s="21">
        <v>4070</v>
      </c>
      <c r="I37" s="50">
        <v>25514</v>
      </c>
      <c r="J37" s="381">
        <f>SUM(D37:I37)</f>
        <v>141849</v>
      </c>
      <c r="K37" s="382">
        <v>629549</v>
      </c>
    </row>
    <row r="38" spans="1:11" x14ac:dyDescent="0.2">
      <c r="A38" s="346">
        <v>34</v>
      </c>
      <c r="B38" s="347"/>
      <c r="C38" s="376" t="s">
        <v>172</v>
      </c>
      <c r="D38" s="103">
        <v>28136</v>
      </c>
      <c r="E38" s="29">
        <v>33109</v>
      </c>
      <c r="F38" s="29">
        <v>18434</v>
      </c>
      <c r="G38" s="29">
        <v>12158</v>
      </c>
      <c r="H38" s="29">
        <v>3237</v>
      </c>
      <c r="I38" s="104">
        <v>27374</v>
      </c>
      <c r="J38" s="54">
        <f>SUM(D38:I38)</f>
        <v>122448</v>
      </c>
      <c r="K38" s="395">
        <v>559852</v>
      </c>
    </row>
    <row r="39" spans="1:11" x14ac:dyDescent="0.2">
      <c r="A39" s="346">
        <v>35</v>
      </c>
      <c r="B39" s="347"/>
      <c r="C39" s="378" t="s">
        <v>173</v>
      </c>
      <c r="D39" s="55">
        <v>2.0716846484000002</v>
      </c>
      <c r="E39" s="30">
        <v>2.0375135807999998</v>
      </c>
      <c r="F39" s="30">
        <v>1.9652840271000001</v>
      </c>
      <c r="G39" s="30">
        <v>2.1155677400999999</v>
      </c>
      <c r="H39" s="30">
        <v>2.2149672776</v>
      </c>
      <c r="I39" s="56">
        <v>2.2335328551</v>
      </c>
      <c r="J39" s="58">
        <f>((D39*D37)+(E39*E37)+(F39*F37)+(G39*G37)+(H39*H37)+(I39*I37))/J37</f>
        <v>2.0817676091530948</v>
      </c>
      <c r="K39" s="66">
        <v>1.9904666213</v>
      </c>
    </row>
    <row r="40" spans="1:11" ht="12.75" thickBot="1" x14ac:dyDescent="0.25">
      <c r="A40" s="359">
        <v>36</v>
      </c>
      <c r="B40" s="360"/>
      <c r="C40" s="361" t="s">
        <v>174</v>
      </c>
      <c r="D40" s="59">
        <v>2.3123314057000002</v>
      </c>
      <c r="E40" s="25">
        <v>2.3043230947</v>
      </c>
      <c r="F40" s="25">
        <v>1.9895547704000001</v>
      </c>
      <c r="G40" s="25">
        <v>1.9873239394</v>
      </c>
      <c r="H40" s="25">
        <v>1.8789190212</v>
      </c>
      <c r="I40" s="60">
        <v>1.7891515757000001</v>
      </c>
      <c r="J40" s="62">
        <f>((D40*D38)+(E40*E38)+(F40*F38)+(G40*G38)+(H40*H38)+(I40*I38))/J38</f>
        <v>2.1008854613453258</v>
      </c>
      <c r="K40" s="373">
        <v>1.9076780709000001</v>
      </c>
    </row>
    <row r="41" spans="1:11" x14ac:dyDescent="0.2">
      <c r="A41" s="346">
        <v>37</v>
      </c>
      <c r="B41" s="552" t="s">
        <v>18</v>
      </c>
      <c r="C41" s="363" t="s">
        <v>169</v>
      </c>
      <c r="D41" s="113">
        <v>26.5662637617</v>
      </c>
      <c r="E41" s="27">
        <v>25.204585062900001</v>
      </c>
      <c r="F41" s="27">
        <v>32.987946742200002</v>
      </c>
      <c r="G41" s="27">
        <v>25.447460168100001</v>
      </c>
      <c r="H41" s="27">
        <v>21.843989448599999</v>
      </c>
      <c r="I41" s="46">
        <v>34.951017931199999</v>
      </c>
      <c r="J41" s="68">
        <f>(J43/$J$15)*100</f>
        <v>28.854065043423681</v>
      </c>
      <c r="K41" s="69">
        <v>31.740020807899999</v>
      </c>
    </row>
    <row r="42" spans="1:11" x14ac:dyDescent="0.2">
      <c r="A42" s="346">
        <v>38</v>
      </c>
      <c r="B42" s="553"/>
      <c r="C42" s="376" t="s">
        <v>170</v>
      </c>
      <c r="D42" s="111">
        <v>32.732926055900002</v>
      </c>
      <c r="E42" s="28">
        <v>40.090814414199997</v>
      </c>
      <c r="F42" s="28">
        <v>36.808547701099997</v>
      </c>
      <c r="G42" s="28">
        <v>30.992419671499999</v>
      </c>
      <c r="H42" s="28">
        <v>50.657020982200002</v>
      </c>
      <c r="I42" s="48">
        <v>31.376124539300001</v>
      </c>
      <c r="J42" s="49">
        <f>(J44/$J$16)*100</f>
        <v>35.22192641424386</v>
      </c>
      <c r="K42" s="67">
        <v>32.595855555299998</v>
      </c>
    </row>
    <row r="43" spans="1:11" x14ac:dyDescent="0.2">
      <c r="A43" s="346">
        <v>39</v>
      </c>
      <c r="B43" s="553"/>
      <c r="C43" s="363" t="s">
        <v>171</v>
      </c>
      <c r="D43" s="112">
        <v>19497</v>
      </c>
      <c r="E43" s="21">
        <v>19942</v>
      </c>
      <c r="F43" s="21">
        <v>14752</v>
      </c>
      <c r="G43" s="21">
        <v>6978</v>
      </c>
      <c r="H43" s="21">
        <v>1992</v>
      </c>
      <c r="I43" s="50">
        <v>21427</v>
      </c>
      <c r="J43" s="381">
        <f>SUM(D43:I43)</f>
        <v>84588</v>
      </c>
      <c r="K43" s="382">
        <v>587882</v>
      </c>
    </row>
    <row r="44" spans="1:11" x14ac:dyDescent="0.2">
      <c r="A44" s="346">
        <v>40</v>
      </c>
      <c r="B44" s="553"/>
      <c r="C44" s="376" t="s">
        <v>172</v>
      </c>
      <c r="D44" s="103">
        <v>19660</v>
      </c>
      <c r="E44" s="29">
        <v>31248</v>
      </c>
      <c r="F44" s="29">
        <v>14730</v>
      </c>
      <c r="G44" s="29">
        <v>7807</v>
      </c>
      <c r="H44" s="29">
        <v>4748</v>
      </c>
      <c r="I44" s="104">
        <v>21826</v>
      </c>
      <c r="J44" s="54">
        <f>SUM(D44:I44)</f>
        <v>100019</v>
      </c>
      <c r="K44" s="395">
        <v>656283</v>
      </c>
    </row>
    <row r="45" spans="1:11" x14ac:dyDescent="0.2">
      <c r="A45" s="346">
        <v>41</v>
      </c>
      <c r="B45" s="553"/>
      <c r="C45" s="378" t="s">
        <v>173</v>
      </c>
      <c r="D45" s="55">
        <v>1.9177215293000001</v>
      </c>
      <c r="E45" s="30">
        <v>1.9755353529999999</v>
      </c>
      <c r="F45" s="30">
        <v>1.903326962</v>
      </c>
      <c r="G45" s="30">
        <v>1.9366039234000001</v>
      </c>
      <c r="H45" s="30">
        <v>2.0709984681</v>
      </c>
      <c r="I45" s="56">
        <v>1.9804090876</v>
      </c>
      <c r="J45" s="58">
        <f>((D45*D43)+(E45*E43)+(F45*F43)+(G45*G43)+(H45*H43)+(I45*I43))/J43</f>
        <v>1.949887675032602</v>
      </c>
      <c r="K45" s="66">
        <v>1.7915002646</v>
      </c>
    </row>
    <row r="46" spans="1:11" ht="12.75" thickBot="1" x14ac:dyDescent="0.25">
      <c r="A46" s="359">
        <v>42</v>
      </c>
      <c r="B46" s="554"/>
      <c r="C46" s="361" t="s">
        <v>174</v>
      </c>
      <c r="D46" s="59">
        <v>2.1577173364000002</v>
      </c>
      <c r="E46" s="25">
        <v>2.1040434030999999</v>
      </c>
      <c r="F46" s="25">
        <v>1.9193082962000001</v>
      </c>
      <c r="G46" s="25">
        <v>1.8002431955</v>
      </c>
      <c r="H46" s="25">
        <v>1.6485856060999999</v>
      </c>
      <c r="I46" s="60">
        <v>1.6782069196</v>
      </c>
      <c r="J46" s="62">
        <f>((D46*D44)+(E46*E44)+(F46*F44)+(G46*G44)+(H46*H44)+(I46*I44))/J44</f>
        <v>1.9491277618146521</v>
      </c>
      <c r="K46" s="373">
        <v>1.7128479808999999</v>
      </c>
    </row>
    <row r="47" spans="1:11" x14ac:dyDescent="0.2">
      <c r="A47" s="346">
        <v>43</v>
      </c>
      <c r="B47" s="347" t="s">
        <v>19</v>
      </c>
      <c r="C47" s="383" t="s">
        <v>169</v>
      </c>
      <c r="D47" s="222">
        <v>0.93363430989999996</v>
      </c>
      <c r="E47" s="192">
        <v>1.1926717509</v>
      </c>
      <c r="F47" s="192">
        <v>2.4232093848999998</v>
      </c>
      <c r="G47" s="192">
        <v>0.60985684309999999</v>
      </c>
      <c r="H47" s="192">
        <v>0.45974123849999998</v>
      </c>
      <c r="I47" s="212">
        <v>3.2137696791999999</v>
      </c>
      <c r="J47" s="429">
        <f>(J49/$J$15)*100</f>
        <v>1.6687247150001023</v>
      </c>
      <c r="K47" s="384">
        <v>5.0197092181</v>
      </c>
    </row>
    <row r="48" spans="1:11" x14ac:dyDescent="0.2">
      <c r="A48" s="346">
        <v>44</v>
      </c>
      <c r="B48" s="347"/>
      <c r="C48" s="385" t="s">
        <v>170</v>
      </c>
      <c r="D48" s="225">
        <v>1.6316647089</v>
      </c>
      <c r="E48" s="193">
        <v>2.4084881307999999</v>
      </c>
      <c r="F48" s="193">
        <v>4.1890617812000004</v>
      </c>
      <c r="G48" s="193">
        <v>2.2173698035</v>
      </c>
      <c r="H48" s="193">
        <v>0.67673507030000002</v>
      </c>
      <c r="I48" s="215">
        <v>9.8863585924000006</v>
      </c>
      <c r="J48" s="430">
        <f>(J50/$J$16)*100</f>
        <v>4.237097137705657</v>
      </c>
      <c r="K48" s="392">
        <v>8.2397186045000002</v>
      </c>
    </row>
    <row r="49" spans="1:11" x14ac:dyDescent="0.2">
      <c r="A49" s="346">
        <v>45</v>
      </c>
      <c r="B49" s="347"/>
      <c r="C49" s="385" t="s">
        <v>171</v>
      </c>
      <c r="D49" s="226">
        <v>685</v>
      </c>
      <c r="E49" s="194">
        <v>944</v>
      </c>
      <c r="F49" s="194">
        <v>1084</v>
      </c>
      <c r="G49" s="194">
        <v>167</v>
      </c>
      <c r="H49" s="194">
        <v>42</v>
      </c>
      <c r="I49" s="216">
        <v>1970</v>
      </c>
      <c r="J49" s="431">
        <f>SUM(D49:I49)</f>
        <v>4892</v>
      </c>
      <c r="K49" s="394">
        <v>92974</v>
      </c>
    </row>
    <row r="50" spans="1:11" ht="12.75" thickBot="1" x14ac:dyDescent="0.25">
      <c r="A50" s="359">
        <v>46</v>
      </c>
      <c r="B50" s="360"/>
      <c r="C50" s="388" t="s">
        <v>172</v>
      </c>
      <c r="D50" s="227">
        <v>980</v>
      </c>
      <c r="E50" s="195">
        <v>1877</v>
      </c>
      <c r="F50" s="195">
        <v>1676</v>
      </c>
      <c r="G50" s="195">
        <v>559</v>
      </c>
      <c r="H50" s="195">
        <v>63</v>
      </c>
      <c r="I50" s="217">
        <v>6877</v>
      </c>
      <c r="J50" s="432">
        <f>SUM(D50:I50)</f>
        <v>12032</v>
      </c>
      <c r="K50" s="389">
        <v>165898</v>
      </c>
    </row>
    <row r="51" spans="1:11" x14ac:dyDescent="0.2">
      <c r="A51" s="346">
        <v>47</v>
      </c>
      <c r="B51" s="552" t="s">
        <v>20</v>
      </c>
      <c r="C51" s="383" t="s">
        <v>169</v>
      </c>
      <c r="D51" s="222">
        <v>3.2607268920000001</v>
      </c>
      <c r="E51" s="192">
        <v>3.1822430444999998</v>
      </c>
      <c r="F51" s="192">
        <v>4.5377686904000001</v>
      </c>
      <c r="G51" s="192">
        <v>7.5642434965999996</v>
      </c>
      <c r="H51" s="192">
        <v>2.4293430474000002</v>
      </c>
      <c r="I51" s="212">
        <v>11.550537289799999</v>
      </c>
      <c r="J51" s="429">
        <f>(J53/$J$15)*100</f>
        <v>5.5659405508292457</v>
      </c>
      <c r="K51" s="384">
        <v>21.8296395757</v>
      </c>
    </row>
    <row r="52" spans="1:11" x14ac:dyDescent="0.2">
      <c r="A52" s="346">
        <v>48</v>
      </c>
      <c r="B52" s="553"/>
      <c r="C52" s="385" t="s">
        <v>170</v>
      </c>
      <c r="D52" s="225">
        <v>3.7183472590000002</v>
      </c>
      <c r="E52" s="193">
        <v>5.6614048827000003</v>
      </c>
      <c r="F52" s="193">
        <v>7.7255509497999997</v>
      </c>
      <c r="G52" s="193">
        <v>7.9195313608999998</v>
      </c>
      <c r="H52" s="193">
        <v>7.8660364307000004</v>
      </c>
      <c r="I52" s="215">
        <v>16.178806242299999</v>
      </c>
      <c r="J52" s="430">
        <f>(J54/$J$16)*100</f>
        <v>8.3544624746450307</v>
      </c>
      <c r="K52" s="392">
        <v>27.892354899200001</v>
      </c>
    </row>
    <row r="53" spans="1:11" x14ac:dyDescent="0.2">
      <c r="A53" s="346">
        <v>49</v>
      </c>
      <c r="B53" s="553"/>
      <c r="C53" s="385" t="s">
        <v>171</v>
      </c>
      <c r="D53" s="226">
        <v>2393</v>
      </c>
      <c r="E53" s="194">
        <v>2518</v>
      </c>
      <c r="F53" s="194">
        <v>2029</v>
      </c>
      <c r="G53" s="194">
        <v>2074</v>
      </c>
      <c r="H53" s="194">
        <v>222</v>
      </c>
      <c r="I53" s="216">
        <v>7081</v>
      </c>
      <c r="J53" s="431">
        <f>SUM(D53:I53)</f>
        <v>16317</v>
      </c>
      <c r="K53" s="394">
        <v>404324</v>
      </c>
    </row>
    <row r="54" spans="1:11" ht="12.75" thickBot="1" x14ac:dyDescent="0.25">
      <c r="A54" s="359">
        <v>50</v>
      </c>
      <c r="B54" s="554"/>
      <c r="C54" s="388" t="s">
        <v>172</v>
      </c>
      <c r="D54" s="227">
        <v>2233</v>
      </c>
      <c r="E54" s="195">
        <v>4413</v>
      </c>
      <c r="F54" s="195">
        <v>3092</v>
      </c>
      <c r="G54" s="195">
        <v>1995</v>
      </c>
      <c r="H54" s="195">
        <v>737</v>
      </c>
      <c r="I54" s="217">
        <v>11254</v>
      </c>
      <c r="J54" s="432">
        <f>SUM(D54:I54)</f>
        <v>23724</v>
      </c>
      <c r="K54" s="389">
        <v>561583</v>
      </c>
    </row>
    <row r="55" spans="1:11" x14ac:dyDescent="0.2">
      <c r="A55" s="346">
        <v>51</v>
      </c>
      <c r="B55" s="552" t="s">
        <v>21</v>
      </c>
      <c r="C55" s="363" t="s">
        <v>169</v>
      </c>
      <c r="D55" s="113">
        <v>28.5355122868</v>
      </c>
      <c r="E55" s="27">
        <v>26.928081133599999</v>
      </c>
      <c r="F55" s="27">
        <v>28.964259758200001</v>
      </c>
      <c r="G55" s="27">
        <v>25.845046253100001</v>
      </c>
      <c r="H55" s="27">
        <v>39.015199095600003</v>
      </c>
      <c r="I55" s="46">
        <v>19.395399653599998</v>
      </c>
      <c r="J55" s="68">
        <f>(J57/$J$15)*100</f>
        <v>26.517099993859965</v>
      </c>
      <c r="K55" s="69">
        <v>19.5079957176</v>
      </c>
    </row>
    <row r="56" spans="1:11" x14ac:dyDescent="0.2">
      <c r="A56" s="346">
        <v>52</v>
      </c>
      <c r="B56" s="553"/>
      <c r="C56" s="376" t="s">
        <v>170</v>
      </c>
      <c r="D56" s="111">
        <v>31.107846460299999</v>
      </c>
      <c r="E56" s="28">
        <v>25.6929586591</v>
      </c>
      <c r="F56" s="28">
        <v>24.078257790399999</v>
      </c>
      <c r="G56" s="28">
        <v>25.204945986799999</v>
      </c>
      <c r="H56" s="28">
        <v>25.6283145031</v>
      </c>
      <c r="I56" s="48">
        <v>16.183400331400001</v>
      </c>
      <c r="J56" s="49">
        <f>(J58/$J$16)*100</f>
        <v>24.071374239350913</v>
      </c>
      <c r="K56" s="67">
        <v>14.7097388787</v>
      </c>
    </row>
    <row r="57" spans="1:11" x14ac:dyDescent="0.2">
      <c r="A57" s="346">
        <v>53</v>
      </c>
      <c r="B57" s="553"/>
      <c r="C57" s="363" t="s">
        <v>171</v>
      </c>
      <c r="D57" s="112">
        <v>20942</v>
      </c>
      <c r="E57" s="21">
        <v>21305</v>
      </c>
      <c r="F57" s="21">
        <v>12953</v>
      </c>
      <c r="G57" s="21">
        <v>7087</v>
      </c>
      <c r="H57" s="21">
        <v>3559</v>
      </c>
      <c r="I57" s="50">
        <v>11891</v>
      </c>
      <c r="J57" s="381">
        <f>SUM(D57:I57)</f>
        <v>77737</v>
      </c>
      <c r="K57" s="382">
        <v>361323</v>
      </c>
    </row>
    <row r="58" spans="1:11" x14ac:dyDescent="0.2">
      <c r="A58" s="346">
        <v>54</v>
      </c>
      <c r="B58" s="553"/>
      <c r="C58" s="376" t="s">
        <v>172</v>
      </c>
      <c r="D58" s="103">
        <v>18684</v>
      </c>
      <c r="E58" s="29">
        <v>20026</v>
      </c>
      <c r="F58" s="29">
        <v>9636</v>
      </c>
      <c r="G58" s="29">
        <v>6349</v>
      </c>
      <c r="H58" s="29">
        <v>2402</v>
      </c>
      <c r="I58" s="104">
        <v>11258</v>
      </c>
      <c r="J58" s="54">
        <f>SUM(D58:I58)</f>
        <v>68355</v>
      </c>
      <c r="K58" s="395">
        <v>296165</v>
      </c>
    </row>
    <row r="59" spans="1:11" x14ac:dyDescent="0.2">
      <c r="A59" s="346">
        <v>55</v>
      </c>
      <c r="B59" s="553"/>
      <c r="C59" s="378" t="s">
        <v>173</v>
      </c>
      <c r="D59" s="55">
        <v>3.1392495810000001</v>
      </c>
      <c r="E59" s="30">
        <v>3.0264037807999999</v>
      </c>
      <c r="F59" s="30">
        <v>2.7462493573</v>
      </c>
      <c r="G59" s="30">
        <v>3.1460232387999998</v>
      </c>
      <c r="H59" s="30">
        <v>3.3570508693000001</v>
      </c>
      <c r="I59" s="56">
        <v>2.9944235063</v>
      </c>
      <c r="J59" s="58">
        <f>((D59*D57)+(E59*E57)+(F59*F57)+(G59*G57)+(H59*H57)+(I59*I57))/J57</f>
        <v>3.0312742432944479</v>
      </c>
      <c r="K59" s="66">
        <v>2.6497853802</v>
      </c>
    </row>
    <row r="60" spans="1:11" ht="12.75" thickBot="1" x14ac:dyDescent="0.25">
      <c r="A60" s="359">
        <v>56</v>
      </c>
      <c r="B60" s="554"/>
      <c r="C60" s="361" t="s">
        <v>174</v>
      </c>
      <c r="D60" s="59">
        <v>3.2303923486000001</v>
      </c>
      <c r="E60" s="25">
        <v>3.1495017548000002</v>
      </c>
      <c r="F60" s="25">
        <v>2.7855418423999998</v>
      </c>
      <c r="G60" s="25">
        <v>2.8280688385000001</v>
      </c>
      <c r="H60" s="25">
        <v>2.5416104363000001</v>
      </c>
      <c r="I60" s="60">
        <v>2.4674416481999999</v>
      </c>
      <c r="J60" s="62">
        <f>((D60*D58)+(E60*E58)+(F60*F58)+(G60*G58)+(H60*H58)+(I60*I58))/J58</f>
        <v>2.9567532642132739</v>
      </c>
      <c r="K60" s="373">
        <v>2.5708956946999999</v>
      </c>
    </row>
    <row r="61" spans="1:11" x14ac:dyDescent="0.2">
      <c r="A61" s="346">
        <v>57</v>
      </c>
      <c r="B61" s="552" t="s">
        <v>22</v>
      </c>
      <c r="C61" s="363" t="s">
        <v>169</v>
      </c>
      <c r="D61" s="113">
        <v>15.9798273998</v>
      </c>
      <c r="E61" s="27">
        <v>14.134134019199999</v>
      </c>
      <c r="F61" s="27">
        <v>26.585371643599998</v>
      </c>
      <c r="G61" s="27">
        <v>10.2902094013</v>
      </c>
      <c r="H61" s="27">
        <v>16.028137168699999</v>
      </c>
      <c r="I61" s="46">
        <v>45.734720711800001</v>
      </c>
      <c r="J61" s="68">
        <f>(J63/$J$15)*100</f>
        <v>22.896526787602589</v>
      </c>
      <c r="K61" s="69">
        <v>22.068061456399999</v>
      </c>
    </row>
    <row r="62" spans="1:11" x14ac:dyDescent="0.2">
      <c r="A62" s="346">
        <v>58</v>
      </c>
      <c r="B62" s="553"/>
      <c r="C62" s="376" t="s">
        <v>170</v>
      </c>
      <c r="D62" s="111">
        <v>10.623643318099999</v>
      </c>
      <c r="E62" s="28">
        <v>10.7687683873</v>
      </c>
      <c r="F62" s="28">
        <v>19.061050653199999</v>
      </c>
      <c r="G62" s="28">
        <v>5.8281392829999996</v>
      </c>
      <c r="H62" s="28">
        <v>5.2916762739000003</v>
      </c>
      <c r="I62" s="48">
        <v>16.960758074800001</v>
      </c>
      <c r="J62" s="49">
        <f>(J64/$J$16)*100</f>
        <v>12.735237773270228</v>
      </c>
      <c r="K62" s="67">
        <v>13.0320741991</v>
      </c>
    </row>
    <row r="63" spans="1:11" x14ac:dyDescent="0.2">
      <c r="A63" s="346">
        <v>59</v>
      </c>
      <c r="B63" s="553"/>
      <c r="C63" s="363" t="s">
        <v>171</v>
      </c>
      <c r="D63" s="112">
        <v>11728</v>
      </c>
      <c r="E63" s="21">
        <v>11183</v>
      </c>
      <c r="F63" s="21">
        <v>11889</v>
      </c>
      <c r="G63" s="21">
        <v>2822</v>
      </c>
      <c r="H63" s="21">
        <v>1462</v>
      </c>
      <c r="I63" s="50">
        <v>28039</v>
      </c>
      <c r="J63" s="381">
        <f>SUM(D63:I63)</f>
        <v>67123</v>
      </c>
      <c r="K63" s="382">
        <v>408740</v>
      </c>
    </row>
    <row r="64" spans="1:11" x14ac:dyDescent="0.2">
      <c r="A64" s="346">
        <v>60</v>
      </c>
      <c r="B64" s="553"/>
      <c r="C64" s="376" t="s">
        <v>172</v>
      </c>
      <c r="D64" s="103">
        <v>6381</v>
      </c>
      <c r="E64" s="29">
        <v>8393</v>
      </c>
      <c r="F64" s="29">
        <v>7628</v>
      </c>
      <c r="G64" s="29">
        <v>1468</v>
      </c>
      <c r="H64" s="29">
        <v>496</v>
      </c>
      <c r="I64" s="104">
        <v>11798</v>
      </c>
      <c r="J64" s="54">
        <f>SUM(D64:I64)</f>
        <v>36164</v>
      </c>
      <c r="K64" s="395">
        <v>262387</v>
      </c>
    </row>
    <row r="65" spans="1:11" x14ac:dyDescent="0.2">
      <c r="A65" s="346">
        <v>61</v>
      </c>
      <c r="B65" s="553"/>
      <c r="C65" s="378" t="s">
        <v>173</v>
      </c>
      <c r="D65" s="55">
        <v>3.1404894274999999</v>
      </c>
      <c r="E65" s="30">
        <v>3.0848623028</v>
      </c>
      <c r="F65" s="30">
        <v>2.5666617638</v>
      </c>
      <c r="G65" s="30">
        <v>2.9081202644999999</v>
      </c>
      <c r="H65" s="30">
        <v>3.2672413793000001</v>
      </c>
      <c r="I65" s="56">
        <v>2.6630957928000001</v>
      </c>
      <c r="J65" s="58">
        <f>((D65*D63)+(E65*E63)+(F65*F63)+(G65*G63)+(H65*H63)+(I65*I63))/J63</f>
        <v>2.8231557300035073</v>
      </c>
      <c r="K65" s="66">
        <v>2.5804533367000002</v>
      </c>
    </row>
    <row r="66" spans="1:11" ht="12.75" thickBot="1" x14ac:dyDescent="0.25">
      <c r="A66" s="359">
        <v>62</v>
      </c>
      <c r="B66" s="554"/>
      <c r="C66" s="361" t="s">
        <v>174</v>
      </c>
      <c r="D66" s="59">
        <v>3.4784944681000001</v>
      </c>
      <c r="E66" s="25">
        <v>3.1919755606</v>
      </c>
      <c r="F66" s="25">
        <v>2.6691722957000001</v>
      </c>
      <c r="G66" s="25">
        <v>2.8485417912000002</v>
      </c>
      <c r="H66" s="25">
        <v>2.6623093681999999</v>
      </c>
      <c r="I66" s="60">
        <v>2.4951251619999999</v>
      </c>
      <c r="J66" s="62">
        <f>((D66*D64)+(E66*E64)+(F66*F64)+(G66*G64)+(H66*H64)+(I66*I64))/J64</f>
        <v>2.8837136879229703</v>
      </c>
      <c r="K66" s="373">
        <v>2.5265557259999998</v>
      </c>
    </row>
    <row r="67" spans="1:11" x14ac:dyDescent="0.2">
      <c r="A67" s="346">
        <v>63</v>
      </c>
      <c r="B67" s="552" t="s">
        <v>23</v>
      </c>
      <c r="C67" s="363" t="s">
        <v>169</v>
      </c>
      <c r="D67" s="113">
        <v>88.475974942400001</v>
      </c>
      <c r="E67" s="27">
        <v>90.209535028100007</v>
      </c>
      <c r="F67" s="27">
        <v>87.098248179600006</v>
      </c>
      <c r="G67" s="27">
        <v>85.300936987399993</v>
      </c>
      <c r="H67" s="27">
        <v>91.496043210699995</v>
      </c>
      <c r="I67" s="46">
        <v>75.256555498599994</v>
      </c>
      <c r="J67" s="68">
        <f>(J69/$J$15)*100</f>
        <v>86.345588385785149</v>
      </c>
      <c r="K67" s="69">
        <v>60.6062373022</v>
      </c>
    </row>
    <row r="68" spans="1:11" x14ac:dyDescent="0.2">
      <c r="A68" s="346">
        <v>64</v>
      </c>
      <c r="B68" s="553"/>
      <c r="C68" s="376" t="s">
        <v>170</v>
      </c>
      <c r="D68" s="111">
        <v>84.138444798999998</v>
      </c>
      <c r="E68" s="28">
        <v>83.158359185999998</v>
      </c>
      <c r="F68" s="28">
        <v>80.418853513499997</v>
      </c>
      <c r="G68" s="28">
        <v>80.014521279999997</v>
      </c>
      <c r="H68" s="28">
        <v>84.055798939400006</v>
      </c>
      <c r="I68" s="48">
        <v>61.711226111599998</v>
      </c>
      <c r="J68" s="49">
        <f>(J70/$J$16)*100</f>
        <v>76.943528848320938</v>
      </c>
      <c r="K68" s="67">
        <v>50.1401116722</v>
      </c>
    </row>
    <row r="69" spans="1:11" x14ac:dyDescent="0.2">
      <c r="A69" s="346">
        <v>65</v>
      </c>
      <c r="B69" s="553"/>
      <c r="C69" s="363" t="s">
        <v>171</v>
      </c>
      <c r="D69" s="112">
        <v>64933</v>
      </c>
      <c r="E69" s="21">
        <v>71374</v>
      </c>
      <c r="F69" s="21">
        <v>38949</v>
      </c>
      <c r="G69" s="21">
        <v>23390</v>
      </c>
      <c r="H69" s="21">
        <v>8345</v>
      </c>
      <c r="I69" s="50">
        <v>46138</v>
      </c>
      <c r="J69" s="381">
        <f>SUM(D69:I69)</f>
        <v>253129</v>
      </c>
      <c r="K69" s="382">
        <v>1122537</v>
      </c>
    </row>
    <row r="70" spans="1:11" x14ac:dyDescent="0.2">
      <c r="A70" s="346">
        <v>66</v>
      </c>
      <c r="B70" s="553"/>
      <c r="C70" s="376" t="s">
        <v>172</v>
      </c>
      <c r="D70" s="103">
        <v>50536</v>
      </c>
      <c r="E70" s="29">
        <v>64815</v>
      </c>
      <c r="F70" s="29">
        <v>32182</v>
      </c>
      <c r="G70" s="29">
        <v>20156</v>
      </c>
      <c r="H70" s="29">
        <v>7878</v>
      </c>
      <c r="I70" s="104">
        <v>42928</v>
      </c>
      <c r="J70" s="54">
        <f>SUM(D70:I70)</f>
        <v>218495</v>
      </c>
      <c r="K70" s="395">
        <v>1009518</v>
      </c>
    </row>
    <row r="71" spans="1:11" x14ac:dyDescent="0.2">
      <c r="A71" s="346">
        <v>67</v>
      </c>
      <c r="B71" s="553"/>
      <c r="C71" s="378" t="s">
        <v>173</v>
      </c>
      <c r="D71" s="55">
        <v>2.4439520239000001</v>
      </c>
      <c r="E71" s="30">
        <v>2.3456208854999998</v>
      </c>
      <c r="F71" s="30">
        <v>2.1434521850000001</v>
      </c>
      <c r="G71" s="30">
        <v>2.4178437509999999</v>
      </c>
      <c r="H71" s="30">
        <v>2.7151290499999998</v>
      </c>
      <c r="I71" s="56">
        <v>2.3803964450000001</v>
      </c>
      <c r="J71" s="58">
        <f>((D71*D69)+(E71*E69)+(F71*F69)+(G71*G69)+(H71*H69)+(I71*I69))/J69</f>
        <v>2.3649311198665139</v>
      </c>
      <c r="K71" s="66">
        <v>2.2092480494000002</v>
      </c>
    </row>
    <row r="72" spans="1:11" ht="12.75" thickBot="1" x14ac:dyDescent="0.25">
      <c r="A72" s="359">
        <v>68</v>
      </c>
      <c r="B72" s="554"/>
      <c r="C72" s="361" t="s">
        <v>174</v>
      </c>
      <c r="D72" s="59">
        <v>2.5407578945</v>
      </c>
      <c r="E72" s="25">
        <v>2.3908292758999998</v>
      </c>
      <c r="F72" s="25">
        <v>2.1063806604000002</v>
      </c>
      <c r="G72" s="25">
        <v>2.1083522226000002</v>
      </c>
      <c r="H72" s="25">
        <v>1.8864353312</v>
      </c>
      <c r="I72" s="60">
        <v>1.9069831268999999</v>
      </c>
      <c r="J72" s="62">
        <f>((D72*D70)+(E72*E70)+(F72*F70)+(G72*G70)+(H72*H70)+(I72*I70))/J70</f>
        <v>2.2443037117388758</v>
      </c>
      <c r="K72" s="373">
        <v>2.0355382174000001</v>
      </c>
    </row>
    <row r="73" spans="1:11" x14ac:dyDescent="0.2">
      <c r="A73" s="346">
        <v>69</v>
      </c>
      <c r="B73" s="552" t="s">
        <v>24</v>
      </c>
      <c r="C73" s="363" t="s">
        <v>169</v>
      </c>
      <c r="D73" s="113">
        <v>14.6084339222</v>
      </c>
      <c r="E73" s="27">
        <v>13.7182603316</v>
      </c>
      <c r="F73" s="27">
        <v>12.1124561574</v>
      </c>
      <c r="G73" s="27">
        <v>17.118410328</v>
      </c>
      <c r="H73" s="27">
        <v>24.293430473600001</v>
      </c>
      <c r="I73" s="46">
        <v>13.5917108659</v>
      </c>
      <c r="J73" s="68">
        <f>(J75/$J$15)*100</f>
        <v>14.406906855688742</v>
      </c>
      <c r="K73" s="69">
        <v>9.8833860013999999</v>
      </c>
    </row>
    <row r="74" spans="1:11" x14ac:dyDescent="0.2">
      <c r="A74" s="346">
        <v>70</v>
      </c>
      <c r="B74" s="553"/>
      <c r="C74" s="376" t="s">
        <v>170</v>
      </c>
      <c r="D74" s="111">
        <v>15.9725147304</v>
      </c>
      <c r="E74" s="28">
        <v>17.526969128499999</v>
      </c>
      <c r="F74" s="28">
        <v>13.9908254635</v>
      </c>
      <c r="G74" s="28">
        <v>10.942174340599999</v>
      </c>
      <c r="H74" s="28">
        <v>11.782338021699999</v>
      </c>
      <c r="I74" s="48">
        <v>11.777898116299999</v>
      </c>
      <c r="J74" s="49">
        <f>(J76/$J$16)*100</f>
        <v>14.405496393959883</v>
      </c>
      <c r="K74" s="67">
        <v>8.4650594966000003</v>
      </c>
    </row>
    <row r="75" spans="1:11" x14ac:dyDescent="0.2">
      <c r="A75" s="346">
        <v>71</v>
      </c>
      <c r="B75" s="553"/>
      <c r="C75" s="363" t="s">
        <v>171</v>
      </c>
      <c r="D75" s="112">
        <v>10721</v>
      </c>
      <c r="E75" s="21">
        <v>10854</v>
      </c>
      <c r="F75" s="21">
        <v>5417</v>
      </c>
      <c r="G75" s="21">
        <v>4694</v>
      </c>
      <c r="H75" s="21">
        <v>2216</v>
      </c>
      <c r="I75" s="50">
        <v>8333</v>
      </c>
      <c r="J75" s="381">
        <f>SUM(D75:I75)</f>
        <v>42235</v>
      </c>
      <c r="K75" s="382">
        <v>183058</v>
      </c>
    </row>
    <row r="76" spans="1:11" x14ac:dyDescent="0.2">
      <c r="A76" s="346">
        <v>72</v>
      </c>
      <c r="B76" s="553"/>
      <c r="C76" s="376" t="s">
        <v>172</v>
      </c>
      <c r="D76" s="103">
        <v>9594</v>
      </c>
      <c r="E76" s="29">
        <v>13661</v>
      </c>
      <c r="F76" s="29">
        <v>5599</v>
      </c>
      <c r="G76" s="29">
        <v>2756</v>
      </c>
      <c r="H76" s="29">
        <v>1104</v>
      </c>
      <c r="I76" s="104">
        <v>8193</v>
      </c>
      <c r="J76" s="54">
        <f>SUM(D76:I76)</f>
        <v>40907</v>
      </c>
      <c r="K76" s="395">
        <v>170435</v>
      </c>
    </row>
    <row r="77" spans="1:11" x14ac:dyDescent="0.2">
      <c r="A77" s="346">
        <v>73</v>
      </c>
      <c r="B77" s="553"/>
      <c r="C77" s="378" t="s">
        <v>173</v>
      </c>
      <c r="D77" s="55">
        <v>3.9601174904000001</v>
      </c>
      <c r="E77" s="30">
        <v>3.6346706174999999</v>
      </c>
      <c r="F77" s="30">
        <v>3.4434305108999999</v>
      </c>
      <c r="G77" s="30">
        <v>3.6328771304999998</v>
      </c>
      <c r="H77" s="30">
        <v>3.9974146845999998</v>
      </c>
      <c r="I77" s="56">
        <v>3.4152753912999998</v>
      </c>
      <c r="J77" s="58">
        <f>((D77*D75)+(E77*E75)+(F77*F75)+(G77*G75)+(H77*H75)+(I77*I75))/J75</f>
        <v>3.6683007837531005</v>
      </c>
      <c r="K77" s="66">
        <v>3.2648008882999999</v>
      </c>
    </row>
    <row r="78" spans="1:11" ht="12.75" thickBot="1" x14ac:dyDescent="0.25">
      <c r="A78" s="359">
        <v>74</v>
      </c>
      <c r="B78" s="554"/>
      <c r="C78" s="361" t="s">
        <v>174</v>
      </c>
      <c r="D78" s="59">
        <v>3.8242561784000002</v>
      </c>
      <c r="E78" s="25">
        <v>3.4704086565000001</v>
      </c>
      <c r="F78" s="25">
        <v>3.2659066975000002</v>
      </c>
      <c r="G78" s="25">
        <v>3.3455292160000001</v>
      </c>
      <c r="H78" s="25">
        <v>3.1135029354000001</v>
      </c>
      <c r="I78" s="60">
        <v>2.7039607929999998</v>
      </c>
      <c r="J78" s="62">
        <f>((D78*D76)+(E78*E76)+(F78*F76)+(G78*G76)+(H78*H76)+(I78*I76))/J76</f>
        <v>3.3538542197752266</v>
      </c>
      <c r="K78" s="373">
        <v>2.9479663883999998</v>
      </c>
    </row>
    <row r="79" spans="1:11" x14ac:dyDescent="0.2">
      <c r="A79" s="346">
        <v>75</v>
      </c>
      <c r="B79" s="552" t="s">
        <v>25</v>
      </c>
      <c r="C79" s="363" t="s">
        <v>169</v>
      </c>
      <c r="D79" s="113">
        <v>45.997869047499996</v>
      </c>
      <c r="E79" s="27">
        <v>48.281272987100003</v>
      </c>
      <c r="F79" s="27">
        <v>18.086706646100001</v>
      </c>
      <c r="G79" s="27">
        <v>41.606457294499997</v>
      </c>
      <c r="H79" s="27">
        <v>61.085290792599999</v>
      </c>
      <c r="I79" s="46">
        <v>7.5147092968000004</v>
      </c>
      <c r="J79" s="68">
        <f>(J81/$J$15)*100</f>
        <v>34.66867695918242</v>
      </c>
      <c r="K79" s="69">
        <v>17.578268623300001</v>
      </c>
    </row>
    <row r="80" spans="1:11" x14ac:dyDescent="0.2">
      <c r="A80" s="346">
        <v>76</v>
      </c>
      <c r="B80" s="553"/>
      <c r="C80" s="376" t="s">
        <v>170</v>
      </c>
      <c r="D80" s="111">
        <v>56.210719688499999</v>
      </c>
      <c r="E80" s="28">
        <v>51.817741028999997</v>
      </c>
      <c r="F80" s="28">
        <v>26.3192363386</v>
      </c>
      <c r="G80" s="28">
        <v>46.802658756100001</v>
      </c>
      <c r="H80" s="28">
        <v>27.934055798900001</v>
      </c>
      <c r="I80" s="48">
        <v>11.887861497599999</v>
      </c>
      <c r="J80" s="49">
        <f>(J82/$J$16)*100</f>
        <v>37.807076853729995</v>
      </c>
      <c r="K80" s="67">
        <v>16.953512327999999</v>
      </c>
    </row>
    <row r="81" spans="1:11" x14ac:dyDescent="0.2">
      <c r="A81" s="346">
        <v>77</v>
      </c>
      <c r="B81" s="553"/>
      <c r="C81" s="363" t="s">
        <v>171</v>
      </c>
      <c r="D81" s="112">
        <v>33758</v>
      </c>
      <c r="E81" s="21">
        <v>38200</v>
      </c>
      <c r="F81" s="21">
        <v>8088</v>
      </c>
      <c r="G81" s="21">
        <v>11409</v>
      </c>
      <c r="H81" s="21">
        <v>5572</v>
      </c>
      <c r="I81" s="50">
        <v>4607</v>
      </c>
      <c r="J81" s="381">
        <f>SUM(D81:I81)</f>
        <v>101634</v>
      </c>
      <c r="K81" s="382">
        <v>325581</v>
      </c>
    </row>
    <row r="82" spans="1:11" x14ac:dyDescent="0.2">
      <c r="A82" s="346">
        <v>78</v>
      </c>
      <c r="B82" s="553"/>
      <c r="C82" s="376" t="s">
        <v>172</v>
      </c>
      <c r="D82" s="103">
        <v>33762</v>
      </c>
      <c r="E82" s="29">
        <v>40388</v>
      </c>
      <c r="F82" s="29">
        <v>10532</v>
      </c>
      <c r="G82" s="29">
        <v>11790</v>
      </c>
      <c r="H82" s="29">
        <v>2618</v>
      </c>
      <c r="I82" s="104">
        <v>8270</v>
      </c>
      <c r="J82" s="54">
        <f>SUM(D82:I82)</f>
        <v>107360</v>
      </c>
      <c r="K82" s="395">
        <v>341341</v>
      </c>
    </row>
    <row r="83" spans="1:11" x14ac:dyDescent="0.2">
      <c r="A83" s="346">
        <v>79</v>
      </c>
      <c r="B83" s="553"/>
      <c r="C83" s="378" t="s">
        <v>173</v>
      </c>
      <c r="D83" s="55">
        <v>3.1213844654999998</v>
      </c>
      <c r="E83" s="30">
        <v>2.9478940425000002</v>
      </c>
      <c r="F83" s="30">
        <v>3.2899162594</v>
      </c>
      <c r="G83" s="30">
        <v>2.9922777954000002</v>
      </c>
      <c r="H83" s="30">
        <v>3.2917951882000001</v>
      </c>
      <c r="I83" s="56">
        <v>3.4600493957</v>
      </c>
      <c r="J83" s="58">
        <f>((D83*D81)+(E83*E81)+(F83*F81)+(G83*G81)+(H83*H81)+(I83*I81))/J81</f>
        <v>3.0797894369820638</v>
      </c>
      <c r="K83" s="66">
        <v>2.9229551492999999</v>
      </c>
    </row>
    <row r="84" spans="1:11" ht="12.75" thickBot="1" x14ac:dyDescent="0.25">
      <c r="A84" s="359">
        <v>80</v>
      </c>
      <c r="B84" s="554"/>
      <c r="C84" s="361" t="s">
        <v>174</v>
      </c>
      <c r="D84" s="59">
        <v>3.0742726815000001</v>
      </c>
      <c r="E84" s="25">
        <v>2.9574938139000002</v>
      </c>
      <c r="F84" s="25">
        <v>2.9668570582</v>
      </c>
      <c r="G84" s="25">
        <v>2.7000716759999999</v>
      </c>
      <c r="H84" s="25">
        <v>2.8522492777999999</v>
      </c>
      <c r="I84" s="60">
        <v>2.8600775149</v>
      </c>
      <c r="J84" s="62">
        <f>((D84*D82)+(E84*E82)+(F84*F82)+(G84*G82)+(H84*H82)+(I84*I82))/J82</f>
        <v>2.9567964575549741</v>
      </c>
      <c r="K84" s="373">
        <v>2.7927565399000001</v>
      </c>
    </row>
    <row r="85" spans="1:11" x14ac:dyDescent="0.2">
      <c r="A85" s="346">
        <v>81</v>
      </c>
      <c r="B85" s="552" t="s">
        <v>26</v>
      </c>
      <c r="C85" s="363" t="s">
        <v>169</v>
      </c>
      <c r="D85" s="113">
        <v>34.562421325700001</v>
      </c>
      <c r="E85" s="27">
        <v>27.141953529999999</v>
      </c>
      <c r="F85" s="27">
        <v>22.407489327</v>
      </c>
      <c r="G85" s="27">
        <v>37.647155499500002</v>
      </c>
      <c r="H85" s="27">
        <v>27.622158020299999</v>
      </c>
      <c r="I85" s="46">
        <v>31.1363066987</v>
      </c>
      <c r="J85" s="68">
        <f>(J87/$J$15)*100</f>
        <v>30.288104025815432</v>
      </c>
      <c r="K85" s="69">
        <v>21.262955686600002</v>
      </c>
    </row>
    <row r="86" spans="1:11" x14ac:dyDescent="0.2">
      <c r="A86" s="346">
        <v>82</v>
      </c>
      <c r="B86" s="553"/>
      <c r="C86" s="376" t="s">
        <v>170</v>
      </c>
      <c r="D86" s="111">
        <v>34.721556048499998</v>
      </c>
      <c r="E86" s="28">
        <v>25.9729416192</v>
      </c>
      <c r="F86" s="28">
        <v>16.629582137500002</v>
      </c>
      <c r="G86" s="28">
        <v>18.846494742099999</v>
      </c>
      <c r="H86" s="28">
        <v>15.1026054877</v>
      </c>
      <c r="I86" s="48">
        <v>15.6741591783</v>
      </c>
      <c r="J86" s="49">
        <f>(J88/$J$16)*100</f>
        <v>22.826163511381566</v>
      </c>
      <c r="K86" s="67">
        <v>17.540829067699999</v>
      </c>
    </row>
    <row r="87" spans="1:11" x14ac:dyDescent="0.2">
      <c r="A87" s="346">
        <v>83</v>
      </c>
      <c r="B87" s="553"/>
      <c r="C87" s="363" t="s">
        <v>171</v>
      </c>
      <c r="D87" s="112">
        <v>25366</v>
      </c>
      <c r="E87" s="21">
        <v>21475</v>
      </c>
      <c r="F87" s="21">
        <v>10020</v>
      </c>
      <c r="G87" s="21">
        <v>10323</v>
      </c>
      <c r="H87" s="21">
        <v>2519</v>
      </c>
      <c r="I87" s="50">
        <v>19089</v>
      </c>
      <c r="J87" s="381">
        <f>SUM(D87:I87)</f>
        <v>88792</v>
      </c>
      <c r="K87" s="382">
        <v>393828</v>
      </c>
    </row>
    <row r="88" spans="1:11" x14ac:dyDescent="0.2">
      <c r="A88" s="346">
        <v>84</v>
      </c>
      <c r="B88" s="553"/>
      <c r="C88" s="376" t="s">
        <v>172</v>
      </c>
      <c r="D88" s="103">
        <v>20855</v>
      </c>
      <c r="E88" s="29">
        <v>20244</v>
      </c>
      <c r="F88" s="29">
        <v>6655</v>
      </c>
      <c r="G88" s="29">
        <v>4747</v>
      </c>
      <c r="H88" s="29">
        <v>1415</v>
      </c>
      <c r="I88" s="104">
        <v>10903</v>
      </c>
      <c r="J88" s="54">
        <f>SUM(D88:I88)</f>
        <v>64819</v>
      </c>
      <c r="K88" s="395">
        <v>353166</v>
      </c>
    </row>
    <row r="89" spans="1:11" x14ac:dyDescent="0.2">
      <c r="A89" s="346">
        <v>85</v>
      </c>
      <c r="B89" s="553"/>
      <c r="C89" s="378" t="s">
        <v>173</v>
      </c>
      <c r="D89" s="55">
        <v>3.3897654730000002</v>
      </c>
      <c r="E89" s="30">
        <v>3.2950052408000001</v>
      </c>
      <c r="F89" s="30">
        <v>3.1339187627</v>
      </c>
      <c r="G89" s="30">
        <v>3.1048295995999999</v>
      </c>
      <c r="H89" s="30">
        <v>3.9263301501000001</v>
      </c>
      <c r="I89" s="56">
        <v>2.9469681853999998</v>
      </c>
      <c r="J89" s="58">
        <f>((D89*D87)+(E89*E87)+(F89*F87)+(G89*G87)+(H89*H87)+(I89*I87))/J87</f>
        <v>3.2248755724887972</v>
      </c>
      <c r="K89" s="66">
        <v>2.8720316143</v>
      </c>
    </row>
    <row r="90" spans="1:11" ht="12.75" thickBot="1" x14ac:dyDescent="0.25">
      <c r="A90" s="359">
        <v>86</v>
      </c>
      <c r="B90" s="554"/>
      <c r="C90" s="361" t="s">
        <v>174</v>
      </c>
      <c r="D90" s="59">
        <v>3.3379911755</v>
      </c>
      <c r="E90" s="25">
        <v>3.2494373328999999</v>
      </c>
      <c r="F90" s="25">
        <v>3.0455079762000001</v>
      </c>
      <c r="G90" s="25">
        <v>3.1316546890999999</v>
      </c>
      <c r="H90" s="25">
        <v>3.0251908397</v>
      </c>
      <c r="I90" s="60">
        <v>2.4991577826000002</v>
      </c>
      <c r="J90" s="62">
        <f>((D90*D88)+(E90*E88)+(F90*F88)+(G90*G88)+(H90*H88)+(I90*I88))/J88</f>
        <v>3.1172680551213703</v>
      </c>
      <c r="K90" s="373">
        <v>2.4345684563000001</v>
      </c>
    </row>
    <row r="91" spans="1:11" x14ac:dyDescent="0.2">
      <c r="A91" s="346">
        <v>87</v>
      </c>
      <c r="B91" s="552" t="s">
        <v>27</v>
      </c>
      <c r="C91" s="363" t="s">
        <v>169</v>
      </c>
      <c r="D91" s="113">
        <v>95.805638798100006</v>
      </c>
      <c r="E91" s="27">
        <v>95.625085204599998</v>
      </c>
      <c r="F91" s="27">
        <v>93.039021924699995</v>
      </c>
      <c r="G91" s="27">
        <v>91.825899660299996</v>
      </c>
      <c r="H91" s="27">
        <v>97.110915714100003</v>
      </c>
      <c r="I91" s="46">
        <v>85.235693031099999</v>
      </c>
      <c r="J91" s="68">
        <f>(J93/$J$15)*100</f>
        <v>93.420612775363452</v>
      </c>
      <c r="K91" s="69">
        <v>73.150651206099994</v>
      </c>
    </row>
    <row r="92" spans="1:11" x14ac:dyDescent="0.2">
      <c r="A92" s="346">
        <v>88</v>
      </c>
      <c r="B92" s="553"/>
      <c r="C92" s="376" t="s">
        <v>170</v>
      </c>
      <c r="D92" s="111">
        <v>94.649988032099998</v>
      </c>
      <c r="E92" s="28">
        <v>91.930106986499993</v>
      </c>
      <c r="F92" s="28">
        <v>88.085387268999995</v>
      </c>
      <c r="G92" s="28">
        <v>89.863098835499997</v>
      </c>
      <c r="H92" s="28">
        <v>91.457228498999996</v>
      </c>
      <c r="I92" s="48">
        <v>73.934835165300001</v>
      </c>
      <c r="J92" s="49">
        <f>(J94/$J$16)*100</f>
        <v>86.767170948839293</v>
      </c>
      <c r="K92" s="67">
        <v>63.867926496300001</v>
      </c>
    </row>
    <row r="93" spans="1:11" x14ac:dyDescent="0.2">
      <c r="A93" s="346">
        <v>89</v>
      </c>
      <c r="B93" s="553"/>
      <c r="C93" s="363" t="s">
        <v>171</v>
      </c>
      <c r="D93" s="112">
        <v>70313</v>
      </c>
      <c r="E93" s="21">
        <v>75659</v>
      </c>
      <c r="F93" s="21">
        <v>41606</v>
      </c>
      <c r="G93" s="21">
        <v>25180</v>
      </c>
      <c r="H93" s="21">
        <v>8857</v>
      </c>
      <c r="I93" s="50">
        <v>52255</v>
      </c>
      <c r="J93" s="381">
        <f>SUM(D93:I93)</f>
        <v>273870</v>
      </c>
      <c r="K93" s="382">
        <v>1354882</v>
      </c>
    </row>
    <row r="94" spans="1:11" x14ac:dyDescent="0.2">
      <c r="A94" s="346">
        <v>90</v>
      </c>
      <c r="B94" s="553"/>
      <c r="C94" s="376" t="s">
        <v>172</v>
      </c>
      <c r="D94" s="103">
        <v>56850</v>
      </c>
      <c r="E94" s="29">
        <v>71652</v>
      </c>
      <c r="F94" s="29">
        <v>35250</v>
      </c>
      <c r="G94" s="29">
        <v>22637</v>
      </c>
      <c r="H94" s="29">
        <v>8571</v>
      </c>
      <c r="I94" s="104">
        <v>51431</v>
      </c>
      <c r="J94" s="54">
        <f>SUM(D94:I94)</f>
        <v>246391</v>
      </c>
      <c r="K94" s="395">
        <v>1285913</v>
      </c>
    </row>
    <row r="95" spans="1:11" x14ac:dyDescent="0.2">
      <c r="A95" s="346">
        <v>91</v>
      </c>
      <c r="B95" s="553"/>
      <c r="C95" s="378" t="s">
        <v>173</v>
      </c>
      <c r="D95" s="55">
        <v>2.3814886241000002</v>
      </c>
      <c r="E95" s="30">
        <v>2.304972974</v>
      </c>
      <c r="F95" s="30">
        <v>2.0986305281000002</v>
      </c>
      <c r="G95" s="30">
        <v>2.3719693089999998</v>
      </c>
      <c r="H95" s="30">
        <v>2.6726167377999999</v>
      </c>
      <c r="I95" s="56">
        <v>2.2599617117999999</v>
      </c>
      <c r="J95" s="58">
        <f>((D95*D93)+(E95*E93)+(F95*F93)+(G95*G93)+(H95*H93)+(I95*I93))/J93</f>
        <v>2.3027313488726819</v>
      </c>
      <c r="K95" s="66">
        <v>2.0629605109</v>
      </c>
    </row>
    <row r="96" spans="1:11" ht="12.75" thickBot="1" x14ac:dyDescent="0.25">
      <c r="A96" s="359">
        <v>92</v>
      </c>
      <c r="B96" s="554"/>
      <c r="C96" s="361" t="s">
        <v>174</v>
      </c>
      <c r="D96" s="59">
        <v>2.4593212306000001</v>
      </c>
      <c r="E96" s="25">
        <v>2.3380559977000002</v>
      </c>
      <c r="F96" s="25">
        <v>2.0491231461999999</v>
      </c>
      <c r="G96" s="25">
        <v>2.0880532368</v>
      </c>
      <c r="H96" s="25">
        <v>1.8565485945</v>
      </c>
      <c r="I96" s="60">
        <v>1.815048387</v>
      </c>
      <c r="J96" s="62">
        <f>((D96*D94)+(E96*E94)+(F96*F94)+(G96*G94)+(H96*H94)+(I96*I94))/J94</f>
        <v>2.1758095219673548</v>
      </c>
      <c r="K96" s="373">
        <v>1.8920502398000001</v>
      </c>
    </row>
    <row r="97" spans="1:11" x14ac:dyDescent="0.2">
      <c r="A97" s="346">
        <v>93</v>
      </c>
      <c r="B97" s="552" t="s">
        <v>28</v>
      </c>
      <c r="C97" s="363" t="s">
        <v>169</v>
      </c>
      <c r="D97" s="113">
        <v>39.849998726300001</v>
      </c>
      <c r="E97" s="27">
        <v>36.192102797399997</v>
      </c>
      <c r="F97" s="27">
        <v>26.873991803500001</v>
      </c>
      <c r="G97" s="27">
        <v>37.0780027124</v>
      </c>
      <c r="H97" s="27">
        <v>50.558975003100002</v>
      </c>
      <c r="I97" s="46">
        <v>29.5030910923</v>
      </c>
      <c r="J97" s="68">
        <f>(J99/$J$15)*100</f>
        <v>35.054134630472305</v>
      </c>
      <c r="K97" s="69">
        <v>20.204310706800001</v>
      </c>
    </row>
    <row r="98" spans="1:11" x14ac:dyDescent="0.2">
      <c r="A98" s="346">
        <v>94</v>
      </c>
      <c r="B98" s="553"/>
      <c r="C98" s="376" t="s">
        <v>170</v>
      </c>
      <c r="D98" s="111">
        <v>43.211831716799999</v>
      </c>
      <c r="E98" s="28">
        <v>37.686884779700002</v>
      </c>
      <c r="F98" s="28">
        <v>24.404097547900001</v>
      </c>
      <c r="G98" s="28">
        <v>27.510572802199999</v>
      </c>
      <c r="H98" s="28">
        <v>21.639382061300001</v>
      </c>
      <c r="I98" s="48">
        <v>14.027399282199999</v>
      </c>
      <c r="J98" s="49">
        <f>(J100/$J$16)*100</f>
        <v>29.513888888888889</v>
      </c>
      <c r="K98" s="67">
        <v>14.4705904557</v>
      </c>
    </row>
    <row r="99" spans="1:11" x14ac:dyDescent="0.2">
      <c r="A99" s="346">
        <v>95</v>
      </c>
      <c r="B99" s="553"/>
      <c r="C99" s="363" t="s">
        <v>171</v>
      </c>
      <c r="D99" s="112">
        <v>29246</v>
      </c>
      <c r="E99" s="21">
        <v>28635</v>
      </c>
      <c r="F99" s="21">
        <v>12018</v>
      </c>
      <c r="G99" s="21">
        <v>10167</v>
      </c>
      <c r="H99" s="21">
        <v>4611</v>
      </c>
      <c r="I99" s="50">
        <v>18087</v>
      </c>
      <c r="J99" s="381">
        <f>SUM(D99:I99)</f>
        <v>102764</v>
      </c>
      <c r="K99" s="382">
        <v>374220</v>
      </c>
    </row>
    <row r="100" spans="1:11" x14ac:dyDescent="0.2">
      <c r="A100" s="346">
        <v>96</v>
      </c>
      <c r="B100" s="553"/>
      <c r="C100" s="376" t="s">
        <v>172</v>
      </c>
      <c r="D100" s="103">
        <v>25954</v>
      </c>
      <c r="E100" s="29">
        <v>29374</v>
      </c>
      <c r="F100" s="29">
        <v>9766</v>
      </c>
      <c r="G100" s="29">
        <v>6930</v>
      </c>
      <c r="H100" s="29">
        <v>2028</v>
      </c>
      <c r="I100" s="104">
        <v>9758</v>
      </c>
      <c r="J100" s="54">
        <f>SUM(D100:I100)</f>
        <v>83810</v>
      </c>
      <c r="K100" s="395">
        <v>291350</v>
      </c>
    </row>
    <row r="101" spans="1:11" x14ac:dyDescent="0.2">
      <c r="A101" s="346">
        <v>97</v>
      </c>
      <c r="B101" s="553"/>
      <c r="C101" s="378" t="s">
        <v>173</v>
      </c>
      <c r="D101" s="55">
        <v>3.5654074636000002</v>
      </c>
      <c r="E101" s="30">
        <v>3.4642139731000001</v>
      </c>
      <c r="F101" s="30">
        <v>3.4408806941000001</v>
      </c>
      <c r="G101" s="30">
        <v>3.4767417796000002</v>
      </c>
      <c r="H101" s="30">
        <v>3.6636024845000001</v>
      </c>
      <c r="I101" s="56">
        <v>3.4290302919000002</v>
      </c>
      <c r="J101" s="58">
        <f>((D101*D99)+(E101*E99)+(F101*F99)+(G101*G99)+(H101*H99)+(I101*I99))/J99</f>
        <v>3.4942777003685719</v>
      </c>
      <c r="K101" s="66">
        <v>3.4474092377000001</v>
      </c>
    </row>
    <row r="102" spans="1:11" ht="12.75" thickBot="1" x14ac:dyDescent="0.25">
      <c r="A102" s="359">
        <v>98</v>
      </c>
      <c r="B102" s="554"/>
      <c r="C102" s="361" t="s">
        <v>174</v>
      </c>
      <c r="D102" s="59">
        <v>3.5376331812999999</v>
      </c>
      <c r="E102" s="25">
        <v>3.4563214756999998</v>
      </c>
      <c r="F102" s="25">
        <v>3.4423661206</v>
      </c>
      <c r="G102" s="25">
        <v>3.3413135408999999</v>
      </c>
      <c r="H102" s="25">
        <v>3.3217900906</v>
      </c>
      <c r="I102" s="60">
        <v>3.3593117612999999</v>
      </c>
      <c r="J102" s="62">
        <f>((D102*D100)+(E102*E100)+(F102*F100)+(G102*G100)+(H102*H100)+(I102*I100))/J100</f>
        <v>3.4558158150267362</v>
      </c>
      <c r="K102" s="373">
        <v>3.3801815973</v>
      </c>
    </row>
    <row r="103" spans="1:11" x14ac:dyDescent="0.2">
      <c r="A103" s="346">
        <v>99</v>
      </c>
      <c r="B103" s="552" t="s">
        <v>29</v>
      </c>
      <c r="C103" s="363" t="s">
        <v>169</v>
      </c>
      <c r="D103" s="113">
        <v>70.173009346300006</v>
      </c>
      <c r="E103" s="27">
        <v>71.613171892599993</v>
      </c>
      <c r="F103" s="27">
        <v>62.474284567300003</v>
      </c>
      <c r="G103" s="27">
        <v>66.988296335300006</v>
      </c>
      <c r="H103" s="27">
        <v>75.726667504100007</v>
      </c>
      <c r="I103" s="46">
        <v>53.498444779000003</v>
      </c>
      <c r="J103" s="68">
        <f>(J105/$J$15)*100</f>
        <v>66.234931333956439</v>
      </c>
      <c r="K103" s="69">
        <v>46.430339616300003</v>
      </c>
    </row>
    <row r="104" spans="1:11" x14ac:dyDescent="0.2">
      <c r="A104" s="346">
        <v>100</v>
      </c>
      <c r="B104" s="553"/>
      <c r="C104" s="376" t="s">
        <v>170</v>
      </c>
      <c r="D104" s="111">
        <v>63.5487266851</v>
      </c>
      <c r="E104" s="28">
        <v>54.247780703099998</v>
      </c>
      <c r="F104" s="28">
        <v>55.465901349100001</v>
      </c>
      <c r="G104" s="28">
        <v>61.088048967500001</v>
      </c>
      <c r="H104" s="28">
        <v>41.476942587000003</v>
      </c>
      <c r="I104" s="48">
        <v>52.4450692184</v>
      </c>
      <c r="J104" s="49">
        <f>(J106/$J$16)*100</f>
        <v>55.782341672301108</v>
      </c>
      <c r="K104" s="67">
        <v>39.511789545399999</v>
      </c>
    </row>
    <row r="105" spans="1:11" x14ac:dyDescent="0.2">
      <c r="A105" s="346">
        <v>101</v>
      </c>
      <c r="B105" s="553"/>
      <c r="C105" s="363" t="s">
        <v>171</v>
      </c>
      <c r="D105" s="112">
        <v>51501</v>
      </c>
      <c r="E105" s="21">
        <v>56660</v>
      </c>
      <c r="F105" s="21">
        <v>27938</v>
      </c>
      <c r="G105" s="21">
        <v>18369</v>
      </c>
      <c r="H105" s="21">
        <v>6907</v>
      </c>
      <c r="I105" s="50">
        <v>32798</v>
      </c>
      <c r="J105" s="381">
        <f>SUM(D105:I105)</f>
        <v>194173</v>
      </c>
      <c r="K105" s="382">
        <v>859973</v>
      </c>
    </row>
    <row r="106" spans="1:11" x14ac:dyDescent="0.2">
      <c r="A106" s="346">
        <v>102</v>
      </c>
      <c r="B106" s="553"/>
      <c r="C106" s="376" t="s">
        <v>172</v>
      </c>
      <c r="D106" s="103">
        <v>38169</v>
      </c>
      <c r="E106" s="29">
        <v>42282</v>
      </c>
      <c r="F106" s="29">
        <v>22196</v>
      </c>
      <c r="G106" s="29">
        <v>15388</v>
      </c>
      <c r="H106" s="29">
        <v>3887</v>
      </c>
      <c r="I106" s="104">
        <v>36482</v>
      </c>
      <c r="J106" s="54">
        <f>SUM(D106:I106)</f>
        <v>158404</v>
      </c>
      <c r="K106" s="395">
        <v>795528</v>
      </c>
    </row>
    <row r="107" spans="1:11" x14ac:dyDescent="0.2">
      <c r="A107" s="346">
        <v>103</v>
      </c>
      <c r="B107" s="553"/>
      <c r="C107" s="378" t="s">
        <v>173</v>
      </c>
      <c r="D107" s="55">
        <v>2.5255351933000001</v>
      </c>
      <c r="E107" s="30">
        <v>2.3828466443999998</v>
      </c>
      <c r="F107" s="30">
        <v>2.1205017042000001</v>
      </c>
      <c r="G107" s="30">
        <v>2.5160904680999998</v>
      </c>
      <c r="H107" s="30">
        <v>2.8295862557999998</v>
      </c>
      <c r="I107" s="56">
        <v>2.3068920849999999</v>
      </c>
      <c r="J107" s="58">
        <f>((D107*D105)+(E107*E105)+(F107*F105)+(G107*G105)+(H107*H105)+(I107*I105))/J105</f>
        <v>2.3986121662381295</v>
      </c>
      <c r="K107" s="66">
        <v>2.0255057782999999</v>
      </c>
    </row>
    <row r="108" spans="1:11" ht="12.75" thickBot="1" x14ac:dyDescent="0.25">
      <c r="A108" s="359">
        <v>104</v>
      </c>
      <c r="B108" s="554"/>
      <c r="C108" s="361" t="s">
        <v>174</v>
      </c>
      <c r="D108" s="59">
        <v>2.5512714001000001</v>
      </c>
      <c r="E108" s="25">
        <v>2.4070550737</v>
      </c>
      <c r="F108" s="25">
        <v>1.9802919763</v>
      </c>
      <c r="G108" s="25">
        <v>2.1581196169000001</v>
      </c>
      <c r="H108" s="25">
        <v>2.0802496196</v>
      </c>
      <c r="I108" s="60">
        <v>1.5547265400000001</v>
      </c>
      <c r="J108" s="62">
        <f>((D108*D106)+(E108*E106)+(F108*F106)+(G108*G106)+(H108*H106)+(I108*I106))/J106</f>
        <v>2.1535046461647274</v>
      </c>
      <c r="K108" s="373">
        <v>1.6453189188999999</v>
      </c>
    </row>
    <row r="109" spans="1:11" x14ac:dyDescent="0.2">
      <c r="A109" s="346">
        <v>105</v>
      </c>
      <c r="B109" s="552" t="s">
        <v>30</v>
      </c>
      <c r="C109" s="363" t="s">
        <v>169</v>
      </c>
      <c r="D109" s="113">
        <v>36.342571133699998</v>
      </c>
      <c r="E109" s="27">
        <v>35.573398775800001</v>
      </c>
      <c r="F109" s="27">
        <v>21.349843666600002</v>
      </c>
      <c r="G109" s="27">
        <v>35.235418895499997</v>
      </c>
      <c r="H109" s="27">
        <v>45.8262781058</v>
      </c>
      <c r="I109" s="46">
        <v>16.164026887399999</v>
      </c>
      <c r="J109" s="68">
        <f>(J111/$J$15)*100</f>
        <v>30.057852761991828</v>
      </c>
      <c r="K109" s="69">
        <v>16.038244683799999</v>
      </c>
    </row>
    <row r="110" spans="1:11" x14ac:dyDescent="0.2">
      <c r="A110" s="346">
        <v>106</v>
      </c>
      <c r="B110" s="553"/>
      <c r="C110" s="376" t="s">
        <v>170</v>
      </c>
      <c r="D110" s="111">
        <v>24.198418187600002</v>
      </c>
      <c r="E110" s="28">
        <v>15.9656697067</v>
      </c>
      <c r="F110" s="28">
        <v>13.889243866099999</v>
      </c>
      <c r="G110" s="28">
        <v>21.503036024699998</v>
      </c>
      <c r="H110" s="28">
        <v>14.8948581969</v>
      </c>
      <c r="I110" s="48">
        <v>11.338075961099999</v>
      </c>
      <c r="J110" s="49">
        <f>(J112/$J$16)*100</f>
        <v>16.63426864998873</v>
      </c>
      <c r="K110" s="67">
        <v>8.9352605599999997</v>
      </c>
    </row>
    <row r="111" spans="1:11" x14ac:dyDescent="0.2">
      <c r="A111" s="346">
        <v>107</v>
      </c>
      <c r="B111" s="553"/>
      <c r="C111" s="363" t="s">
        <v>171</v>
      </c>
      <c r="D111" s="112">
        <v>26672</v>
      </c>
      <c r="E111" s="21">
        <v>28146</v>
      </c>
      <c r="F111" s="21">
        <v>9547</v>
      </c>
      <c r="G111" s="21">
        <v>9662</v>
      </c>
      <c r="H111" s="21">
        <v>4180</v>
      </c>
      <c r="I111" s="50">
        <v>9910</v>
      </c>
      <c r="J111" s="381">
        <f>SUM(D111:I111)</f>
        <v>88117</v>
      </c>
      <c r="K111" s="382">
        <v>297057</v>
      </c>
    </row>
    <row r="112" spans="1:11" x14ac:dyDescent="0.2">
      <c r="A112" s="346">
        <v>108</v>
      </c>
      <c r="B112" s="553"/>
      <c r="C112" s="376" t="s">
        <v>172</v>
      </c>
      <c r="D112" s="103">
        <v>14534</v>
      </c>
      <c r="E112" s="29">
        <v>12444</v>
      </c>
      <c r="F112" s="29">
        <v>5558</v>
      </c>
      <c r="G112" s="29">
        <v>5417</v>
      </c>
      <c r="H112" s="29">
        <v>1396</v>
      </c>
      <c r="I112" s="104">
        <v>7887</v>
      </c>
      <c r="J112" s="54">
        <f>SUM(D112:I112)</f>
        <v>47236</v>
      </c>
      <c r="K112" s="395">
        <v>179902</v>
      </c>
    </row>
    <row r="113" spans="1:11" x14ac:dyDescent="0.2">
      <c r="A113" s="346">
        <v>109</v>
      </c>
      <c r="B113" s="553"/>
      <c r="C113" s="378" t="s">
        <v>173</v>
      </c>
      <c r="D113" s="55">
        <v>2.8246108857999999</v>
      </c>
      <c r="E113" s="30">
        <v>2.6193686112000001</v>
      </c>
      <c r="F113" s="30">
        <v>2.3873108613</v>
      </c>
      <c r="G113" s="30">
        <v>2.7356186979000001</v>
      </c>
      <c r="H113" s="30">
        <v>3.0803461049999998</v>
      </c>
      <c r="I113" s="56">
        <v>2.6554368115</v>
      </c>
      <c r="J113" s="58">
        <f>((D113*D111)+(E113*E111)+(F113*F111)+(G113*G111)+(H113*H111)+(I113*I111))/J111</f>
        <v>2.6950213993860292</v>
      </c>
      <c r="K113" s="66">
        <v>2.4664772023000001</v>
      </c>
    </row>
    <row r="114" spans="1:11" ht="12.75" thickBot="1" x14ac:dyDescent="0.25">
      <c r="A114" s="359">
        <v>110</v>
      </c>
      <c r="B114" s="554"/>
      <c r="C114" s="361" t="s">
        <v>174</v>
      </c>
      <c r="D114" s="59">
        <v>2.8270970235999999</v>
      </c>
      <c r="E114" s="25">
        <v>2.7071560896000002</v>
      </c>
      <c r="F114" s="25">
        <v>2.2184001337999999</v>
      </c>
      <c r="G114" s="25">
        <v>2.5043418542000002</v>
      </c>
      <c r="H114" s="25">
        <v>2.2983368552000001</v>
      </c>
      <c r="I114" s="60">
        <v>1.8963638521999999</v>
      </c>
      <c r="J114" s="62">
        <f>((D114*D112)+(E114*E112)+(F114*F112)+(G114*G112)+(H114*H112)+(I114*I112))/J112</f>
        <v>2.5158325480567196</v>
      </c>
      <c r="K114" s="373">
        <v>2.1331733641000001</v>
      </c>
    </row>
    <row r="115" spans="1:11" x14ac:dyDescent="0.2">
      <c r="A115" s="346">
        <v>111</v>
      </c>
      <c r="B115" s="552" t="s">
        <v>31</v>
      </c>
      <c r="C115" s="370" t="s">
        <v>32</v>
      </c>
      <c r="D115" s="228">
        <v>5.1946306</v>
      </c>
      <c r="E115" s="32">
        <v>5.7057568999999999</v>
      </c>
      <c r="F115" s="32">
        <v>5.8714845999999996</v>
      </c>
      <c r="G115" s="32">
        <v>6.3561372</v>
      </c>
      <c r="H115" s="32">
        <v>4.1507835000000002</v>
      </c>
      <c r="I115" s="115">
        <v>7.5043360000000003</v>
      </c>
      <c r="J115" s="396">
        <f>((D115*D15)+(E115*E15)+(F115*F15)+(G115*G15)+(H115*H15)+(I115*I15))/J15</f>
        <v>5.9874015451582423</v>
      </c>
      <c r="K115" s="397">
        <v>8.6</v>
      </c>
    </row>
    <row r="116" spans="1:11" x14ac:dyDescent="0.2">
      <c r="A116" s="346">
        <v>112</v>
      </c>
      <c r="B116" s="553"/>
      <c r="C116" s="363" t="s">
        <v>33</v>
      </c>
      <c r="D116" s="113">
        <v>10.883939</v>
      </c>
      <c r="E116" s="27">
        <v>11.233725</v>
      </c>
      <c r="F116" s="27">
        <v>11.425045000000001</v>
      </c>
      <c r="G116" s="27">
        <v>11.962952</v>
      </c>
      <c r="H116" s="27">
        <v>10.276287</v>
      </c>
      <c r="I116" s="46">
        <v>12.342320000000001</v>
      </c>
      <c r="J116" s="68">
        <f>((D116*D15)+(E116*E15)+(F116*F15)+(G116*G15)+(H116*H15)+(I116*I15))/J15</f>
        <v>11.440820235064368</v>
      </c>
      <c r="K116" s="69">
        <v>12.5</v>
      </c>
    </row>
    <row r="117" spans="1:11" x14ac:dyDescent="0.2">
      <c r="A117" s="346">
        <v>113</v>
      </c>
      <c r="B117" s="553"/>
      <c r="C117" s="378" t="s">
        <v>34</v>
      </c>
      <c r="D117" s="55">
        <v>6088.7842000000001</v>
      </c>
      <c r="E117" s="30">
        <v>6948.0712000000003</v>
      </c>
      <c r="F117" s="30">
        <v>9401.6461999999992</v>
      </c>
      <c r="G117" s="30">
        <v>8855.1489999999994</v>
      </c>
      <c r="H117" s="30">
        <v>5669.7084000000004</v>
      </c>
      <c r="I117" s="56">
        <v>10920.796</v>
      </c>
      <c r="J117" s="455">
        <f>((D117*D15)+(E117*E15)+(F117*F15)+(G117*G15)+(H117*H15)+(I117*I15))/J15</f>
        <v>8064.1378409335584</v>
      </c>
      <c r="K117" s="66">
        <v>17721</v>
      </c>
    </row>
    <row r="118" spans="1:11" x14ac:dyDescent="0.2">
      <c r="A118" s="346">
        <v>114</v>
      </c>
      <c r="B118" s="553"/>
      <c r="C118" s="376" t="s">
        <v>35</v>
      </c>
      <c r="D118" s="111">
        <v>6603.5710156973373</v>
      </c>
      <c r="E118" s="28">
        <v>7535.5079247711583</v>
      </c>
      <c r="F118" s="28">
        <v>10196.524676660572</v>
      </c>
      <c r="G118" s="28">
        <v>9603.8229234797418</v>
      </c>
      <c r="H118" s="28">
        <v>6149.0637256770779</v>
      </c>
      <c r="I118" s="48">
        <v>11844.113630097683</v>
      </c>
      <c r="J118" s="67">
        <f>((D118*D16)+(E118*E16)+(F118*F16)+(G118*G16)+(H118*H16)+(I118*I16))/J16</f>
        <v>8918.5211501165668</v>
      </c>
      <c r="K118" s="67">
        <v>19219.252666102457</v>
      </c>
    </row>
    <row r="119" spans="1:11" x14ac:dyDescent="0.2">
      <c r="A119" s="346">
        <v>115</v>
      </c>
      <c r="B119" s="553"/>
      <c r="C119" s="363" t="s">
        <v>36</v>
      </c>
      <c r="D119" s="113">
        <v>19.799078999999999</v>
      </c>
      <c r="E119" s="27">
        <v>16.479037999999999</v>
      </c>
      <c r="F119" s="27">
        <v>11.552994</v>
      </c>
      <c r="G119" s="27">
        <v>10.645514</v>
      </c>
      <c r="H119" s="27">
        <v>15.212464000000001</v>
      </c>
      <c r="I119" s="46">
        <v>12.581111</v>
      </c>
      <c r="J119" s="68">
        <f>((D119*D15)+(E119*E15)+(F119*F15)+(G119*G15)+(H119*H15)+(I119*I15))/J15</f>
        <v>15.196780218708001</v>
      </c>
      <c r="K119" s="69">
        <v>11.211</v>
      </c>
    </row>
    <row r="120" spans="1:11" x14ac:dyDescent="0.2">
      <c r="A120" s="346">
        <v>116</v>
      </c>
      <c r="B120" s="553"/>
      <c r="C120" s="348" t="s">
        <v>37</v>
      </c>
      <c r="D120" s="229">
        <v>0.50067929</v>
      </c>
      <c r="E120" s="33">
        <v>0.53309887</v>
      </c>
      <c r="F120" s="33">
        <v>0.54537117000000002</v>
      </c>
      <c r="G120" s="33">
        <v>0.58063746999999999</v>
      </c>
      <c r="H120" s="33">
        <v>0.43488295999999999</v>
      </c>
      <c r="I120" s="116">
        <v>0.64083140000000005</v>
      </c>
      <c r="J120" s="70">
        <f>((D120*D15)+(E120*E15)+(F120*F15)+(G120*G15)+(H120*H15)+(I120*I15))/J15</f>
        <v>0.5504637885405822</v>
      </c>
      <c r="K120" s="71">
        <v>0.63500000000000001</v>
      </c>
    </row>
    <row r="121" spans="1:11" x14ac:dyDescent="0.2">
      <c r="A121" s="346">
        <v>117</v>
      </c>
      <c r="B121" s="553"/>
      <c r="C121" s="348" t="s">
        <v>38</v>
      </c>
      <c r="D121" s="229">
        <v>0.58850718999999996</v>
      </c>
      <c r="E121" s="33">
        <v>0.60741484000000001</v>
      </c>
      <c r="F121" s="33">
        <v>0.65072838</v>
      </c>
      <c r="G121" s="33">
        <v>0.64215138000000005</v>
      </c>
      <c r="H121" s="33">
        <v>0.57829386999999999</v>
      </c>
      <c r="I121" s="116">
        <v>0.67218087000000004</v>
      </c>
      <c r="J121" s="70">
        <f>((D121*D15)+(E121*E15)+(F121*F15)+(G121*G15)+(H121*H15)+(I121*I15))/J15</f>
        <v>0.62494827677453801</v>
      </c>
      <c r="K121" s="71">
        <v>0.78200000000000003</v>
      </c>
    </row>
    <row r="122" spans="1:11" x14ac:dyDescent="0.2">
      <c r="A122" s="346">
        <v>118</v>
      </c>
      <c r="B122" s="553"/>
      <c r="C122" s="376" t="s">
        <v>39</v>
      </c>
      <c r="D122" s="230">
        <v>0.77980987000000002</v>
      </c>
      <c r="E122" s="34">
        <v>0.82088167999999995</v>
      </c>
      <c r="F122" s="34">
        <v>0.88182112999999995</v>
      </c>
      <c r="G122" s="34">
        <v>0.89304746000000002</v>
      </c>
      <c r="H122" s="34">
        <v>0.83655029999999997</v>
      </c>
      <c r="I122" s="117">
        <v>0.86910244000000003</v>
      </c>
      <c r="J122" s="72">
        <f>((D122*D15)+(E122*E15)+(F122*F15)+(G122*G15)+(H122*H15)+(I122*I15))/J15</f>
        <v>0.83674432425047229</v>
      </c>
      <c r="K122" s="73">
        <v>0.84099999999999997</v>
      </c>
    </row>
    <row r="123" spans="1:11" ht="12.75" thickBot="1" x14ac:dyDescent="0.25">
      <c r="A123" s="359">
        <v>119</v>
      </c>
      <c r="B123" s="554"/>
      <c r="C123" s="398" t="s">
        <v>40</v>
      </c>
      <c r="D123" s="231">
        <v>0.61249149999999997</v>
      </c>
      <c r="E123" s="35">
        <v>0.64297079999999995</v>
      </c>
      <c r="F123" s="35">
        <v>0.67892870000000005</v>
      </c>
      <c r="G123" s="35">
        <v>0.69311560000000005</v>
      </c>
      <c r="H123" s="35">
        <v>0.59475440000000002</v>
      </c>
      <c r="I123" s="118">
        <v>0.72072060000000004</v>
      </c>
      <c r="J123" s="74">
        <f>((D123*D15)+(E123*E15)+(F123*F15)+(G123*G15)+(H123*H15)+(I123*I15))/J15</f>
        <v>0.65994667180974087</v>
      </c>
      <c r="K123" s="75">
        <v>0.748</v>
      </c>
    </row>
    <row r="124" spans="1:11" x14ac:dyDescent="0.2">
      <c r="A124" s="346">
        <v>120</v>
      </c>
      <c r="B124" s="552" t="s">
        <v>41</v>
      </c>
      <c r="C124" s="363" t="s">
        <v>42</v>
      </c>
      <c r="D124" s="112">
        <v>5</v>
      </c>
      <c r="E124" s="21">
        <v>16</v>
      </c>
      <c r="F124" s="21">
        <v>65</v>
      </c>
      <c r="G124" s="21">
        <v>24</v>
      </c>
      <c r="H124" s="21">
        <v>7</v>
      </c>
      <c r="I124" s="50">
        <v>50</v>
      </c>
      <c r="J124" s="381">
        <f t="shared" ref="J124:J138" si="0">SUM(D124:I124)</f>
        <v>167</v>
      </c>
      <c r="K124" s="382">
        <v>342</v>
      </c>
    </row>
    <row r="125" spans="1:11" x14ac:dyDescent="0.2">
      <c r="A125" s="346">
        <v>121</v>
      </c>
      <c r="B125" s="553"/>
      <c r="C125" s="348" t="s">
        <v>43</v>
      </c>
      <c r="D125" s="232"/>
      <c r="E125" s="26"/>
      <c r="F125" s="26">
        <v>1</v>
      </c>
      <c r="G125" s="26">
        <v>1</v>
      </c>
      <c r="H125" s="26"/>
      <c r="I125" s="76">
        <v>2</v>
      </c>
      <c r="J125" s="276">
        <f t="shared" si="0"/>
        <v>4</v>
      </c>
      <c r="K125" s="399">
        <v>27</v>
      </c>
    </row>
    <row r="126" spans="1:11" x14ac:dyDescent="0.2">
      <c r="A126" s="346">
        <v>122</v>
      </c>
      <c r="B126" s="553"/>
      <c r="C126" s="348" t="s">
        <v>44</v>
      </c>
      <c r="D126" s="232">
        <v>4</v>
      </c>
      <c r="E126" s="26">
        <v>6</v>
      </c>
      <c r="F126" s="26">
        <v>10</v>
      </c>
      <c r="G126" s="26">
        <v>9</v>
      </c>
      <c r="H126" s="26">
        <v>1</v>
      </c>
      <c r="I126" s="76">
        <v>3</v>
      </c>
      <c r="J126" s="276">
        <f t="shared" si="0"/>
        <v>33</v>
      </c>
      <c r="K126" s="399">
        <v>56</v>
      </c>
    </row>
    <row r="127" spans="1:11" x14ac:dyDescent="0.2">
      <c r="A127" s="346">
        <v>123</v>
      </c>
      <c r="B127" s="553"/>
      <c r="C127" s="348" t="s">
        <v>45</v>
      </c>
      <c r="D127" s="232"/>
      <c r="E127" s="26"/>
      <c r="F127" s="26"/>
      <c r="G127" s="26">
        <v>2</v>
      </c>
      <c r="H127" s="26">
        <v>2</v>
      </c>
      <c r="I127" s="76">
        <v>1</v>
      </c>
      <c r="J127" s="276">
        <f t="shared" si="0"/>
        <v>5</v>
      </c>
      <c r="K127" s="399">
        <v>6</v>
      </c>
    </row>
    <row r="128" spans="1:11" x14ac:dyDescent="0.2">
      <c r="A128" s="346">
        <v>124</v>
      </c>
      <c r="B128" s="553"/>
      <c r="C128" s="348" t="s">
        <v>46</v>
      </c>
      <c r="D128" s="232"/>
      <c r="E128" s="26"/>
      <c r="F128" s="26"/>
      <c r="G128" s="26">
        <v>8</v>
      </c>
      <c r="H128" s="26">
        <v>3</v>
      </c>
      <c r="I128" s="76">
        <v>9</v>
      </c>
      <c r="J128" s="276">
        <f t="shared" si="0"/>
        <v>20</v>
      </c>
      <c r="K128" s="399">
        <v>17</v>
      </c>
    </row>
    <row r="129" spans="1:11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>
        <v>2</v>
      </c>
      <c r="H129" s="29"/>
      <c r="I129" s="104">
        <v>1</v>
      </c>
      <c r="J129" s="54">
        <f t="shared" si="0"/>
        <v>3</v>
      </c>
      <c r="K129" s="395">
        <v>3</v>
      </c>
    </row>
    <row r="130" spans="1:11" ht="12.75" thickBot="1" x14ac:dyDescent="0.25">
      <c r="A130" s="359">
        <v>126</v>
      </c>
      <c r="B130" s="554"/>
      <c r="C130" s="398" t="s">
        <v>48</v>
      </c>
      <c r="D130" s="233">
        <v>9</v>
      </c>
      <c r="E130" s="119">
        <v>22</v>
      </c>
      <c r="F130" s="119">
        <v>76</v>
      </c>
      <c r="G130" s="119">
        <f>SUM(G124:G129)</f>
        <v>46</v>
      </c>
      <c r="H130" s="119">
        <v>13</v>
      </c>
      <c r="I130" s="120">
        <v>66</v>
      </c>
      <c r="J130" s="277">
        <f t="shared" si="0"/>
        <v>232</v>
      </c>
      <c r="K130" s="400">
        <v>451</v>
      </c>
    </row>
    <row r="131" spans="1:11" x14ac:dyDescent="0.2">
      <c r="A131" s="346">
        <v>127</v>
      </c>
      <c r="B131" s="552" t="s">
        <v>49</v>
      </c>
      <c r="C131" s="363" t="s">
        <v>50</v>
      </c>
      <c r="D131" s="112">
        <v>226</v>
      </c>
      <c r="E131" s="21">
        <v>323</v>
      </c>
      <c r="F131" s="21">
        <v>763</v>
      </c>
      <c r="G131" s="21">
        <v>400</v>
      </c>
      <c r="H131" s="21">
        <v>72</v>
      </c>
      <c r="I131" s="50">
        <v>976</v>
      </c>
      <c r="J131" s="381">
        <f t="shared" si="0"/>
        <v>2760</v>
      </c>
      <c r="K131" s="382">
        <v>12818</v>
      </c>
    </row>
    <row r="132" spans="1:11" x14ac:dyDescent="0.2">
      <c r="A132" s="346">
        <v>128</v>
      </c>
      <c r="B132" s="553"/>
      <c r="C132" s="348" t="s">
        <v>51</v>
      </c>
      <c r="D132" s="232"/>
      <c r="E132" s="26"/>
      <c r="F132" s="26">
        <v>5</v>
      </c>
      <c r="G132" s="26">
        <v>15</v>
      </c>
      <c r="H132" s="26"/>
      <c r="I132" s="76">
        <v>36</v>
      </c>
      <c r="J132" s="276">
        <f t="shared" si="0"/>
        <v>56</v>
      </c>
      <c r="K132" s="399">
        <v>1115</v>
      </c>
    </row>
    <row r="133" spans="1:11" x14ac:dyDescent="0.2">
      <c r="A133" s="346">
        <v>129</v>
      </c>
      <c r="B133" s="553"/>
      <c r="C133" s="348" t="s">
        <v>52</v>
      </c>
      <c r="D133" s="232">
        <v>20</v>
      </c>
      <c r="E133" s="26">
        <v>26</v>
      </c>
      <c r="F133" s="26">
        <v>43</v>
      </c>
      <c r="G133" s="26">
        <v>47</v>
      </c>
      <c r="H133" s="26">
        <v>14</v>
      </c>
      <c r="I133" s="76">
        <v>32</v>
      </c>
      <c r="J133" s="276">
        <f t="shared" si="0"/>
        <v>182</v>
      </c>
      <c r="K133" s="399">
        <v>231</v>
      </c>
    </row>
    <row r="134" spans="1:11" x14ac:dyDescent="0.2">
      <c r="A134" s="346">
        <v>130</v>
      </c>
      <c r="B134" s="553"/>
      <c r="C134" s="348" t="s">
        <v>53</v>
      </c>
      <c r="D134" s="232"/>
      <c r="E134" s="26"/>
      <c r="F134" s="26"/>
      <c r="G134" s="26">
        <v>2</v>
      </c>
      <c r="H134" s="26">
        <v>8</v>
      </c>
      <c r="I134" s="76">
        <v>1</v>
      </c>
      <c r="J134" s="276">
        <f t="shared" si="0"/>
        <v>11</v>
      </c>
      <c r="K134" s="399">
        <v>40</v>
      </c>
    </row>
    <row r="135" spans="1:11" x14ac:dyDescent="0.2">
      <c r="A135" s="346">
        <v>131</v>
      </c>
      <c r="B135" s="553"/>
      <c r="C135" s="348" t="s">
        <v>54</v>
      </c>
      <c r="D135" s="232"/>
      <c r="E135" s="26"/>
      <c r="F135" s="26"/>
      <c r="G135" s="26">
        <v>13</v>
      </c>
      <c r="H135" s="26">
        <v>10</v>
      </c>
      <c r="I135" s="76">
        <v>125</v>
      </c>
      <c r="J135" s="276">
        <f t="shared" si="0"/>
        <v>148</v>
      </c>
      <c r="K135" s="399">
        <v>99</v>
      </c>
    </row>
    <row r="136" spans="1:11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>
        <v>2</v>
      </c>
      <c r="H136" s="29"/>
      <c r="I136" s="104">
        <v>48</v>
      </c>
      <c r="J136" s="54">
        <f t="shared" si="0"/>
        <v>50</v>
      </c>
      <c r="K136" s="395">
        <v>69</v>
      </c>
    </row>
    <row r="137" spans="1:11" ht="12.75" thickBot="1" x14ac:dyDescent="0.25">
      <c r="A137" s="359">
        <v>133</v>
      </c>
      <c r="B137" s="554"/>
      <c r="C137" s="398" t="s">
        <v>56</v>
      </c>
      <c r="D137" s="233">
        <v>246</v>
      </c>
      <c r="E137" s="119">
        <v>349</v>
      </c>
      <c r="F137" s="119">
        <v>811</v>
      </c>
      <c r="G137" s="119">
        <f>SUM(G131:G136)</f>
        <v>479</v>
      </c>
      <c r="H137" s="119">
        <v>104</v>
      </c>
      <c r="I137" s="120">
        <v>1221</v>
      </c>
      <c r="J137" s="277">
        <f t="shared" si="0"/>
        <v>3210</v>
      </c>
      <c r="K137" s="400">
        <v>14372</v>
      </c>
    </row>
    <row r="138" spans="1:11" x14ac:dyDescent="0.2">
      <c r="A138" s="346">
        <v>134</v>
      </c>
      <c r="B138" s="552" t="s">
        <v>57</v>
      </c>
      <c r="C138" s="363" t="s">
        <v>58</v>
      </c>
      <c r="D138" s="112"/>
      <c r="E138" s="21">
        <v>3</v>
      </c>
      <c r="F138" s="21">
        <v>2</v>
      </c>
      <c r="G138" s="21"/>
      <c r="H138" s="21"/>
      <c r="I138" s="50">
        <v>10</v>
      </c>
      <c r="J138" s="381">
        <f t="shared" si="0"/>
        <v>15</v>
      </c>
      <c r="K138" s="382">
        <v>57</v>
      </c>
    </row>
    <row r="139" spans="1:11" x14ac:dyDescent="0.2">
      <c r="A139" s="346">
        <v>135</v>
      </c>
      <c r="B139" s="553"/>
      <c r="C139" s="348" t="s">
        <v>59</v>
      </c>
      <c r="D139" s="232">
        <v>1</v>
      </c>
      <c r="E139" s="26"/>
      <c r="F139" s="26">
        <v>5</v>
      </c>
      <c r="G139" s="26">
        <v>4</v>
      </c>
      <c r="H139" s="26"/>
      <c r="I139" s="76">
        <v>11</v>
      </c>
      <c r="J139" s="276">
        <f t="shared" ref="J139:J143" si="1">SUM(D139:I139)</f>
        <v>21</v>
      </c>
      <c r="K139" s="399">
        <v>60</v>
      </c>
    </row>
    <row r="140" spans="1:11" x14ac:dyDescent="0.2">
      <c r="A140" s="346">
        <v>136</v>
      </c>
      <c r="B140" s="553"/>
      <c r="C140" s="348" t="s">
        <v>60</v>
      </c>
      <c r="D140" s="232"/>
      <c r="E140" s="26">
        <v>1</v>
      </c>
      <c r="F140" s="26">
        <v>9</v>
      </c>
      <c r="G140" s="26">
        <v>7</v>
      </c>
      <c r="H140" s="26">
        <v>1</v>
      </c>
      <c r="I140" s="76">
        <v>22</v>
      </c>
      <c r="J140" s="276">
        <f t="shared" si="1"/>
        <v>40</v>
      </c>
      <c r="K140" s="399">
        <v>60</v>
      </c>
    </row>
    <row r="141" spans="1:11" x14ac:dyDescent="0.2">
      <c r="A141" s="346">
        <v>137</v>
      </c>
      <c r="B141" s="553"/>
      <c r="C141" s="348" t="s">
        <v>61</v>
      </c>
      <c r="D141" s="232">
        <v>2</v>
      </c>
      <c r="E141" s="26">
        <v>3</v>
      </c>
      <c r="F141" s="26">
        <v>15</v>
      </c>
      <c r="G141" s="26">
        <v>10</v>
      </c>
      <c r="H141" s="26">
        <v>4</v>
      </c>
      <c r="I141" s="76">
        <v>15</v>
      </c>
      <c r="J141" s="276">
        <f t="shared" si="1"/>
        <v>49</v>
      </c>
      <c r="K141" s="399">
        <v>65</v>
      </c>
    </row>
    <row r="142" spans="1:11" x14ac:dyDescent="0.2">
      <c r="A142" s="346">
        <v>138</v>
      </c>
      <c r="B142" s="553"/>
      <c r="C142" s="348" t="s">
        <v>62</v>
      </c>
      <c r="D142" s="232">
        <v>1</v>
      </c>
      <c r="E142" s="26"/>
      <c r="F142" s="26">
        <v>25</v>
      </c>
      <c r="G142" s="26">
        <v>3</v>
      </c>
      <c r="H142" s="26">
        <v>4</v>
      </c>
      <c r="I142" s="76">
        <v>3</v>
      </c>
      <c r="J142" s="276">
        <f>SUM(D142:I142)</f>
        <v>36</v>
      </c>
      <c r="K142" s="399">
        <v>65</v>
      </c>
    </row>
    <row r="143" spans="1:11" x14ac:dyDescent="0.2">
      <c r="A143" s="346">
        <v>139</v>
      </c>
      <c r="B143" s="553"/>
      <c r="C143" s="376" t="s">
        <v>63</v>
      </c>
      <c r="D143" s="103">
        <v>5</v>
      </c>
      <c r="E143" s="29">
        <v>15</v>
      </c>
      <c r="F143" s="29">
        <v>20</v>
      </c>
      <c r="G143" s="29">
        <v>0</v>
      </c>
      <c r="H143" s="29">
        <v>4</v>
      </c>
      <c r="I143" s="104">
        <v>5</v>
      </c>
      <c r="J143" s="54">
        <f t="shared" si="1"/>
        <v>49</v>
      </c>
      <c r="K143" s="395">
        <v>144</v>
      </c>
    </row>
    <row r="144" spans="1:11" ht="12.75" thickBot="1" x14ac:dyDescent="0.25">
      <c r="A144" s="359">
        <v>140</v>
      </c>
      <c r="B144" s="554"/>
      <c r="C144" s="398" t="s">
        <v>64</v>
      </c>
      <c r="D144" s="233">
        <v>9</v>
      </c>
      <c r="E144" s="119">
        <v>22</v>
      </c>
      <c r="F144" s="119">
        <v>76</v>
      </c>
      <c r="G144" s="119">
        <v>24</v>
      </c>
      <c r="H144" s="119">
        <v>13</v>
      </c>
      <c r="I144" s="120">
        <v>66</v>
      </c>
      <c r="J144" s="277">
        <f t="shared" ref="J144:J155" si="2">SUM(D144:I144)</f>
        <v>210</v>
      </c>
      <c r="K144" s="400">
        <v>451</v>
      </c>
    </row>
    <row r="145" spans="1:11" x14ac:dyDescent="0.2">
      <c r="A145" s="346">
        <v>141</v>
      </c>
      <c r="B145" s="552" t="s">
        <v>65</v>
      </c>
      <c r="C145" s="363" t="s">
        <v>58</v>
      </c>
      <c r="D145" s="112"/>
      <c r="E145" s="21">
        <v>35</v>
      </c>
      <c r="F145" s="21">
        <v>25</v>
      </c>
      <c r="G145" s="172"/>
      <c r="H145" s="21"/>
      <c r="I145" s="50">
        <v>195</v>
      </c>
      <c r="J145" s="381">
        <f t="shared" si="2"/>
        <v>255</v>
      </c>
      <c r="K145" s="382">
        <v>4144</v>
      </c>
    </row>
    <row r="146" spans="1:11" x14ac:dyDescent="0.2">
      <c r="A146" s="346">
        <v>142</v>
      </c>
      <c r="B146" s="553"/>
      <c r="C146" s="348" t="s">
        <v>59</v>
      </c>
      <c r="D146" s="232">
        <v>124</v>
      </c>
      <c r="E146" s="26"/>
      <c r="F146" s="26">
        <v>62</v>
      </c>
      <c r="G146" s="173">
        <v>162</v>
      </c>
      <c r="H146" s="26"/>
      <c r="I146" s="76">
        <v>387</v>
      </c>
      <c r="J146" s="276">
        <f t="shared" si="2"/>
        <v>735</v>
      </c>
      <c r="K146" s="399">
        <v>4015</v>
      </c>
    </row>
    <row r="147" spans="1:11" x14ac:dyDescent="0.2">
      <c r="A147" s="346">
        <v>143</v>
      </c>
      <c r="B147" s="553"/>
      <c r="C147" s="348" t="s">
        <v>60</v>
      </c>
      <c r="D147" s="232"/>
      <c r="E147" s="26">
        <v>7</v>
      </c>
      <c r="F147" s="26">
        <v>108</v>
      </c>
      <c r="G147" s="173">
        <v>123</v>
      </c>
      <c r="H147" s="26">
        <v>21</v>
      </c>
      <c r="I147" s="76">
        <v>303</v>
      </c>
      <c r="J147" s="276">
        <f t="shared" si="2"/>
        <v>562</v>
      </c>
      <c r="K147" s="399">
        <v>1912</v>
      </c>
    </row>
    <row r="148" spans="1:11" x14ac:dyDescent="0.2">
      <c r="A148" s="346">
        <v>144</v>
      </c>
      <c r="B148" s="553"/>
      <c r="C148" s="348" t="s">
        <v>61</v>
      </c>
      <c r="D148" s="232">
        <v>78</v>
      </c>
      <c r="E148" s="26">
        <v>111</v>
      </c>
      <c r="F148" s="26">
        <v>261</v>
      </c>
      <c r="G148" s="173">
        <v>115</v>
      </c>
      <c r="H148" s="26">
        <v>29</v>
      </c>
      <c r="I148" s="76">
        <v>191</v>
      </c>
      <c r="J148" s="276">
        <f t="shared" si="2"/>
        <v>785</v>
      </c>
      <c r="K148" s="399">
        <v>1449</v>
      </c>
    </row>
    <row r="149" spans="1:11" x14ac:dyDescent="0.2">
      <c r="A149" s="346">
        <v>145</v>
      </c>
      <c r="B149" s="553"/>
      <c r="C149" s="348" t="s">
        <v>62</v>
      </c>
      <c r="D149" s="232">
        <v>14</v>
      </c>
      <c r="E149" s="26"/>
      <c r="F149" s="26">
        <v>196</v>
      </c>
      <c r="G149" s="173">
        <v>22</v>
      </c>
      <c r="H149" s="26">
        <v>31</v>
      </c>
      <c r="I149" s="76">
        <v>45</v>
      </c>
      <c r="J149" s="276">
        <f t="shared" si="2"/>
        <v>308</v>
      </c>
      <c r="K149" s="399">
        <v>865</v>
      </c>
    </row>
    <row r="150" spans="1:11" x14ac:dyDescent="0.2">
      <c r="A150" s="346">
        <v>146</v>
      </c>
      <c r="B150" s="553"/>
      <c r="C150" s="376" t="s">
        <v>63</v>
      </c>
      <c r="D150" s="103">
        <v>30</v>
      </c>
      <c r="E150" s="29">
        <v>196</v>
      </c>
      <c r="F150" s="29">
        <v>159</v>
      </c>
      <c r="G150" s="174">
        <v>141</v>
      </c>
      <c r="H150" s="29">
        <v>23</v>
      </c>
      <c r="I150" s="104">
        <v>100</v>
      </c>
      <c r="J150" s="54">
        <f t="shared" si="2"/>
        <v>649</v>
      </c>
      <c r="K150" s="395">
        <v>1987</v>
      </c>
    </row>
    <row r="151" spans="1:11" ht="12.75" thickBot="1" x14ac:dyDescent="0.25">
      <c r="A151" s="359">
        <v>147</v>
      </c>
      <c r="B151" s="554"/>
      <c r="C151" s="398" t="s">
        <v>66</v>
      </c>
      <c r="D151" s="233">
        <v>246</v>
      </c>
      <c r="E151" s="119">
        <v>349</v>
      </c>
      <c r="F151" s="119">
        <v>811</v>
      </c>
      <c r="G151" s="175">
        <v>479</v>
      </c>
      <c r="H151" s="119">
        <v>104</v>
      </c>
      <c r="I151" s="120">
        <v>1221</v>
      </c>
      <c r="J151" s="277">
        <f t="shared" si="2"/>
        <v>3210</v>
      </c>
      <c r="K151" s="400">
        <v>14372</v>
      </c>
    </row>
    <row r="152" spans="1:11" ht="12.75" thickBot="1" x14ac:dyDescent="0.25">
      <c r="A152" s="402">
        <v>148</v>
      </c>
      <c r="B152" s="403"/>
      <c r="C152" s="358" t="s">
        <v>67</v>
      </c>
      <c r="D152" s="234">
        <v>86</v>
      </c>
      <c r="E152" s="121">
        <v>68</v>
      </c>
      <c r="F152" s="121">
        <v>82</v>
      </c>
      <c r="G152" s="176">
        <v>81</v>
      </c>
      <c r="H152" s="121">
        <v>18</v>
      </c>
      <c r="I152" s="122">
        <v>69</v>
      </c>
      <c r="J152" s="312">
        <f t="shared" si="2"/>
        <v>404</v>
      </c>
      <c r="K152" s="404"/>
    </row>
    <row r="153" spans="1:11" x14ac:dyDescent="0.2">
      <c r="A153" s="346">
        <v>149</v>
      </c>
      <c r="B153" s="347" t="s">
        <v>166</v>
      </c>
      <c r="C153" s="363" t="s">
        <v>68</v>
      </c>
      <c r="D153" s="112">
        <v>124</v>
      </c>
      <c r="E153" s="21">
        <v>114</v>
      </c>
      <c r="F153" s="21">
        <v>45</v>
      </c>
      <c r="G153" s="172">
        <v>155</v>
      </c>
      <c r="H153" s="21">
        <v>11</v>
      </c>
      <c r="I153" s="50">
        <v>150</v>
      </c>
      <c r="J153" s="381">
        <f t="shared" si="2"/>
        <v>599</v>
      </c>
      <c r="K153" s="382">
        <v>5271</v>
      </c>
    </row>
    <row r="154" spans="1:11" x14ac:dyDescent="0.2">
      <c r="A154" s="346">
        <v>150</v>
      </c>
      <c r="B154" s="347"/>
      <c r="C154" s="348" t="s">
        <v>69</v>
      </c>
      <c r="D154" s="232"/>
      <c r="E154" s="26"/>
      <c r="F154" s="26"/>
      <c r="G154" s="173"/>
      <c r="H154" s="26"/>
      <c r="I154" s="76">
        <v>35</v>
      </c>
      <c r="J154" s="276">
        <f t="shared" si="2"/>
        <v>35</v>
      </c>
      <c r="K154" s="399">
        <v>982</v>
      </c>
    </row>
    <row r="155" spans="1:11" x14ac:dyDescent="0.2">
      <c r="A155" s="346">
        <v>151</v>
      </c>
      <c r="B155" s="347"/>
      <c r="C155" s="348" t="s">
        <v>70</v>
      </c>
      <c r="D155" s="232">
        <v>4</v>
      </c>
      <c r="E155" s="26">
        <v>10</v>
      </c>
      <c r="F155" s="26">
        <v>9</v>
      </c>
      <c r="G155" s="173"/>
      <c r="H155" s="26">
        <v>12</v>
      </c>
      <c r="I155" s="76">
        <v>20</v>
      </c>
      <c r="J155" s="276">
        <f t="shared" si="2"/>
        <v>55</v>
      </c>
      <c r="K155" s="399">
        <v>562</v>
      </c>
    </row>
    <row r="156" spans="1:11" x14ac:dyDescent="0.2">
      <c r="A156" s="346">
        <v>152</v>
      </c>
      <c r="B156" s="347"/>
      <c r="C156" s="348" t="s">
        <v>71</v>
      </c>
      <c r="D156" s="232"/>
      <c r="E156" s="26">
        <v>60</v>
      </c>
      <c r="F156" s="26">
        <v>12</v>
      </c>
      <c r="G156" s="173">
        <v>4</v>
      </c>
      <c r="H156" s="26">
        <v>6</v>
      </c>
      <c r="I156" s="76">
        <v>30</v>
      </c>
      <c r="J156" s="276">
        <f t="shared" ref="J156:J218" si="3">SUM(D156:I156)</f>
        <v>112</v>
      </c>
      <c r="K156" s="399">
        <v>1483</v>
      </c>
    </row>
    <row r="157" spans="1:11" x14ac:dyDescent="0.2">
      <c r="A157" s="346">
        <v>153</v>
      </c>
      <c r="B157" s="347"/>
      <c r="C157" s="348" t="s">
        <v>72</v>
      </c>
      <c r="D157" s="232"/>
      <c r="E157" s="26">
        <v>20</v>
      </c>
      <c r="F157" s="26"/>
      <c r="G157" s="173"/>
      <c r="H157" s="26">
        <v>6</v>
      </c>
      <c r="I157" s="76"/>
      <c r="J157" s="276">
        <f t="shared" si="3"/>
        <v>26</v>
      </c>
      <c r="K157" s="399">
        <v>245</v>
      </c>
    </row>
    <row r="158" spans="1:11" x14ac:dyDescent="0.2">
      <c r="A158" s="346">
        <v>154</v>
      </c>
      <c r="B158" s="347"/>
      <c r="C158" s="348" t="s">
        <v>73</v>
      </c>
      <c r="D158" s="232">
        <v>19496</v>
      </c>
      <c r="E158" s="26">
        <v>4444</v>
      </c>
      <c r="F158" s="26">
        <v>549</v>
      </c>
      <c r="G158" s="173">
        <v>59</v>
      </c>
      <c r="H158" s="26">
        <v>92</v>
      </c>
      <c r="I158" s="76">
        <v>345</v>
      </c>
      <c r="J158" s="276">
        <f>SUM(D158:I158)</f>
        <v>24985</v>
      </c>
      <c r="K158" s="399">
        <v>45342</v>
      </c>
    </row>
    <row r="159" spans="1:11" x14ac:dyDescent="0.2">
      <c r="A159" s="346">
        <v>155</v>
      </c>
      <c r="B159" s="347"/>
      <c r="C159" s="348" t="s">
        <v>74</v>
      </c>
      <c r="D159" s="232"/>
      <c r="E159" s="26"/>
      <c r="F159" s="26"/>
      <c r="G159" s="173"/>
      <c r="H159" s="26"/>
      <c r="I159" s="76"/>
      <c r="J159" s="276">
        <f>SUM(D159:I159)</f>
        <v>0</v>
      </c>
      <c r="K159" s="399"/>
    </row>
    <row r="160" spans="1:11" x14ac:dyDescent="0.2">
      <c r="A160" s="346">
        <v>156</v>
      </c>
      <c r="B160" s="347"/>
      <c r="C160" s="348" t="s">
        <v>75</v>
      </c>
      <c r="D160" s="232"/>
      <c r="E160" s="26">
        <v>4</v>
      </c>
      <c r="F160" s="26"/>
      <c r="G160" s="173">
        <v>20</v>
      </c>
      <c r="H160" s="26"/>
      <c r="I160" s="76">
        <v>30</v>
      </c>
      <c r="J160" s="276">
        <f t="shared" si="3"/>
        <v>54</v>
      </c>
      <c r="K160" s="399">
        <v>643</v>
      </c>
    </row>
    <row r="161" spans="1:11" x14ac:dyDescent="0.2">
      <c r="A161" s="346">
        <v>157</v>
      </c>
      <c r="B161" s="347"/>
      <c r="C161" s="348" t="s">
        <v>76</v>
      </c>
      <c r="D161" s="232">
        <v>224</v>
      </c>
      <c r="E161" s="26">
        <v>12</v>
      </c>
      <c r="F161" s="26"/>
      <c r="G161" s="173">
        <v>29</v>
      </c>
      <c r="H161" s="26">
        <v>4</v>
      </c>
      <c r="I161" s="76">
        <v>20</v>
      </c>
      <c r="J161" s="276">
        <f t="shared" si="3"/>
        <v>289</v>
      </c>
      <c r="K161" s="399">
        <v>2021</v>
      </c>
    </row>
    <row r="162" spans="1:11" x14ac:dyDescent="0.2">
      <c r="A162" s="346">
        <v>158</v>
      </c>
      <c r="B162" s="347"/>
      <c r="C162" s="348" t="s">
        <v>77</v>
      </c>
      <c r="D162" s="232"/>
      <c r="E162" s="26"/>
      <c r="F162" s="26"/>
      <c r="G162" s="173"/>
      <c r="H162" s="26"/>
      <c r="I162" s="76"/>
      <c r="J162" s="276">
        <f t="shared" si="3"/>
        <v>0</v>
      </c>
      <c r="K162" s="399">
        <v>238</v>
      </c>
    </row>
    <row r="163" spans="1:11" x14ac:dyDescent="0.2">
      <c r="A163" s="346">
        <v>159</v>
      </c>
      <c r="B163" s="347"/>
      <c r="C163" s="348" t="s">
        <v>78</v>
      </c>
      <c r="D163" s="232">
        <v>5</v>
      </c>
      <c r="E163" s="26"/>
      <c r="F163" s="26"/>
      <c r="G163" s="173"/>
      <c r="H163" s="26"/>
      <c r="I163" s="76"/>
      <c r="J163" s="276">
        <f t="shared" si="3"/>
        <v>5</v>
      </c>
      <c r="K163" s="399">
        <v>38</v>
      </c>
    </row>
    <row r="164" spans="1:11" x14ac:dyDescent="0.2">
      <c r="A164" s="346">
        <v>160</v>
      </c>
      <c r="B164" s="347"/>
      <c r="C164" s="348" t="s">
        <v>79</v>
      </c>
      <c r="D164" s="232"/>
      <c r="E164" s="26">
        <v>4</v>
      </c>
      <c r="F164" s="26"/>
      <c r="G164" s="173">
        <v>121</v>
      </c>
      <c r="H164" s="26"/>
      <c r="I164" s="76"/>
      <c r="J164" s="276">
        <f t="shared" si="3"/>
        <v>125</v>
      </c>
      <c r="K164" s="399">
        <v>478</v>
      </c>
    </row>
    <row r="165" spans="1:11" x14ac:dyDescent="0.2">
      <c r="A165" s="346">
        <v>161</v>
      </c>
      <c r="B165" s="347"/>
      <c r="C165" s="348" t="s">
        <v>80</v>
      </c>
      <c r="D165" s="232"/>
      <c r="E165" s="26">
        <v>15</v>
      </c>
      <c r="F165" s="26"/>
      <c r="G165" s="173"/>
      <c r="H165" s="26"/>
      <c r="I165" s="76">
        <v>68</v>
      </c>
      <c r="J165" s="276">
        <f t="shared" si="3"/>
        <v>83</v>
      </c>
      <c r="K165" s="399">
        <v>567</v>
      </c>
    </row>
    <row r="166" spans="1:11" x14ac:dyDescent="0.2">
      <c r="A166" s="346">
        <v>162</v>
      </c>
      <c r="B166" s="347"/>
      <c r="C166" s="348" t="s">
        <v>81</v>
      </c>
      <c r="D166" s="232"/>
      <c r="E166" s="26"/>
      <c r="F166" s="26">
        <v>3</v>
      </c>
      <c r="G166" s="173"/>
      <c r="H166" s="26"/>
      <c r="I166" s="76"/>
      <c r="J166" s="276">
        <f t="shared" si="3"/>
        <v>3</v>
      </c>
      <c r="K166" s="399">
        <v>201</v>
      </c>
    </row>
    <row r="167" spans="1:11" x14ac:dyDescent="0.2">
      <c r="A167" s="346">
        <v>163</v>
      </c>
      <c r="B167" s="347"/>
      <c r="C167" s="348" t="s">
        <v>82</v>
      </c>
      <c r="D167" s="232"/>
      <c r="E167" s="26"/>
      <c r="F167" s="26"/>
      <c r="G167" s="173"/>
      <c r="H167" s="26"/>
      <c r="I167" s="76">
        <v>20</v>
      </c>
      <c r="J167" s="276">
        <f t="shared" si="3"/>
        <v>20</v>
      </c>
      <c r="K167" s="399">
        <v>526</v>
      </c>
    </row>
    <row r="168" spans="1:11" x14ac:dyDescent="0.2">
      <c r="A168" s="346">
        <v>164</v>
      </c>
      <c r="B168" s="347"/>
      <c r="C168" s="348" t="s">
        <v>83</v>
      </c>
      <c r="D168" s="232"/>
      <c r="E168" s="26"/>
      <c r="F168" s="26"/>
      <c r="G168" s="173"/>
      <c r="H168" s="26"/>
      <c r="I168" s="76"/>
      <c r="J168" s="276">
        <f t="shared" si="3"/>
        <v>0</v>
      </c>
      <c r="K168" s="399">
        <v>6</v>
      </c>
    </row>
    <row r="169" spans="1:11" x14ac:dyDescent="0.2">
      <c r="A169" s="346">
        <v>165</v>
      </c>
      <c r="B169" s="347"/>
      <c r="C169" s="348" t="s">
        <v>84</v>
      </c>
      <c r="D169" s="232"/>
      <c r="E169" s="26"/>
      <c r="F169" s="26"/>
      <c r="G169" s="173"/>
      <c r="H169" s="26"/>
      <c r="I169" s="76"/>
      <c r="J169" s="276">
        <f t="shared" si="3"/>
        <v>0</v>
      </c>
      <c r="K169" s="399">
        <v>815</v>
      </c>
    </row>
    <row r="170" spans="1:11" x14ac:dyDescent="0.2">
      <c r="A170" s="346">
        <v>166</v>
      </c>
      <c r="B170" s="347"/>
      <c r="C170" s="348" t="s">
        <v>85</v>
      </c>
      <c r="D170" s="232"/>
      <c r="E170" s="26"/>
      <c r="F170" s="26"/>
      <c r="G170" s="173"/>
      <c r="H170" s="26"/>
      <c r="I170" s="76"/>
      <c r="J170" s="276">
        <f t="shared" si="3"/>
        <v>0</v>
      </c>
      <c r="K170" s="399"/>
    </row>
    <row r="171" spans="1:11" x14ac:dyDescent="0.2">
      <c r="A171" s="346">
        <v>167</v>
      </c>
      <c r="B171" s="347"/>
      <c r="C171" s="348" t="s">
        <v>86</v>
      </c>
      <c r="D171" s="232"/>
      <c r="E171" s="26"/>
      <c r="F171" s="26"/>
      <c r="G171" s="173"/>
      <c r="H171" s="26"/>
      <c r="I171" s="76"/>
      <c r="J171" s="276">
        <f t="shared" si="3"/>
        <v>0</v>
      </c>
      <c r="K171" s="399">
        <v>16</v>
      </c>
    </row>
    <row r="172" spans="1:11" x14ac:dyDescent="0.2">
      <c r="A172" s="346">
        <v>168</v>
      </c>
      <c r="B172" s="347"/>
      <c r="C172" s="348" t="s">
        <v>87</v>
      </c>
      <c r="D172" s="232"/>
      <c r="E172" s="26"/>
      <c r="F172" s="26"/>
      <c r="G172" s="173"/>
      <c r="H172" s="26"/>
      <c r="I172" s="76"/>
      <c r="J172" s="276">
        <f t="shared" si="3"/>
        <v>0</v>
      </c>
      <c r="K172" s="399"/>
    </row>
    <row r="173" spans="1:11" x14ac:dyDescent="0.2">
      <c r="A173" s="346">
        <v>169</v>
      </c>
      <c r="B173" s="347"/>
      <c r="C173" s="348" t="s">
        <v>88</v>
      </c>
      <c r="D173" s="232"/>
      <c r="E173" s="26">
        <v>3</v>
      </c>
      <c r="F173" s="26"/>
      <c r="G173" s="173"/>
      <c r="H173" s="26"/>
      <c r="I173" s="76"/>
      <c r="J173" s="276">
        <f t="shared" si="3"/>
        <v>3</v>
      </c>
      <c r="K173" s="399">
        <v>3</v>
      </c>
    </row>
    <row r="174" spans="1:11" x14ac:dyDescent="0.2">
      <c r="A174" s="346">
        <v>170</v>
      </c>
      <c r="B174" s="347"/>
      <c r="C174" s="348" t="s">
        <v>89</v>
      </c>
      <c r="D174" s="232"/>
      <c r="E174" s="26"/>
      <c r="F174" s="26"/>
      <c r="G174" s="173"/>
      <c r="H174" s="26"/>
      <c r="I174" s="76"/>
      <c r="J174" s="276">
        <f t="shared" si="3"/>
        <v>0</v>
      </c>
      <c r="K174" s="399">
        <v>50</v>
      </c>
    </row>
    <row r="175" spans="1:11" x14ac:dyDescent="0.2">
      <c r="A175" s="346">
        <v>171</v>
      </c>
      <c r="B175" s="347"/>
      <c r="C175" s="348" t="s">
        <v>90</v>
      </c>
      <c r="D175" s="232"/>
      <c r="E175" s="26"/>
      <c r="F175" s="26">
        <v>18</v>
      </c>
      <c r="G175" s="173"/>
      <c r="H175" s="26"/>
      <c r="I175" s="76"/>
      <c r="J175" s="276">
        <f t="shared" si="3"/>
        <v>18</v>
      </c>
      <c r="K175" s="399">
        <v>77</v>
      </c>
    </row>
    <row r="176" spans="1:11" x14ac:dyDescent="0.2">
      <c r="A176" s="346">
        <v>172</v>
      </c>
      <c r="B176" s="347"/>
      <c r="C176" s="348" t="s">
        <v>91</v>
      </c>
      <c r="D176" s="232"/>
      <c r="E176" s="26"/>
      <c r="F176" s="26"/>
      <c r="G176" s="173"/>
      <c r="H176" s="26"/>
      <c r="I176" s="76"/>
      <c r="J176" s="276">
        <f t="shared" si="3"/>
        <v>0</v>
      </c>
      <c r="K176" s="399"/>
    </row>
    <row r="177" spans="1:11" x14ac:dyDescent="0.2">
      <c r="A177" s="346">
        <v>173</v>
      </c>
      <c r="B177" s="347"/>
      <c r="C177" s="348" t="s">
        <v>92</v>
      </c>
      <c r="D177" s="232"/>
      <c r="E177" s="26"/>
      <c r="F177" s="26"/>
      <c r="G177" s="173"/>
      <c r="H177" s="26"/>
      <c r="I177" s="76"/>
      <c r="J177" s="276">
        <f t="shared" si="3"/>
        <v>0</v>
      </c>
      <c r="K177" s="399">
        <v>10</v>
      </c>
    </row>
    <row r="178" spans="1:11" x14ac:dyDescent="0.2">
      <c r="A178" s="346">
        <v>174</v>
      </c>
      <c r="B178" s="347"/>
      <c r="C178" s="348" t="s">
        <v>93</v>
      </c>
      <c r="D178" s="232"/>
      <c r="E178" s="26"/>
      <c r="F178" s="26"/>
      <c r="G178" s="173"/>
      <c r="H178" s="26"/>
      <c r="I178" s="76"/>
      <c r="J178" s="276">
        <f t="shared" si="3"/>
        <v>0</v>
      </c>
      <c r="K178" s="399"/>
    </row>
    <row r="179" spans="1:11" x14ac:dyDescent="0.2">
      <c r="A179" s="346">
        <v>175</v>
      </c>
      <c r="B179" s="347"/>
      <c r="C179" s="348" t="s">
        <v>94</v>
      </c>
      <c r="D179" s="232"/>
      <c r="E179" s="26"/>
      <c r="F179" s="26"/>
      <c r="G179" s="173"/>
      <c r="H179" s="26"/>
      <c r="I179" s="76"/>
      <c r="J179" s="276">
        <f t="shared" si="3"/>
        <v>0</v>
      </c>
      <c r="K179" s="399">
        <v>8</v>
      </c>
    </row>
    <row r="180" spans="1:11" x14ac:dyDescent="0.2">
      <c r="A180" s="346">
        <v>176</v>
      </c>
      <c r="B180" s="347"/>
      <c r="C180" s="348" t="s">
        <v>95</v>
      </c>
      <c r="D180" s="232"/>
      <c r="E180" s="26"/>
      <c r="F180" s="26"/>
      <c r="G180" s="173"/>
      <c r="H180" s="26"/>
      <c r="I180" s="76"/>
      <c r="J180" s="276">
        <f t="shared" si="3"/>
        <v>0</v>
      </c>
      <c r="K180" s="399">
        <v>9</v>
      </c>
    </row>
    <row r="181" spans="1:11" x14ac:dyDescent="0.2">
      <c r="A181" s="346">
        <v>177</v>
      </c>
      <c r="B181" s="347"/>
      <c r="C181" s="348" t="s">
        <v>96</v>
      </c>
      <c r="D181" s="232"/>
      <c r="E181" s="26"/>
      <c r="F181" s="26"/>
      <c r="G181" s="173"/>
      <c r="H181" s="26"/>
      <c r="I181" s="76"/>
      <c r="J181" s="276">
        <f t="shared" si="3"/>
        <v>0</v>
      </c>
      <c r="K181" s="399">
        <v>25</v>
      </c>
    </row>
    <row r="182" spans="1:11" x14ac:dyDescent="0.2">
      <c r="A182" s="346">
        <v>178</v>
      </c>
      <c r="B182" s="347"/>
      <c r="C182" s="348" t="s">
        <v>97</v>
      </c>
      <c r="D182" s="232"/>
      <c r="E182" s="26"/>
      <c r="F182" s="26"/>
      <c r="G182" s="173"/>
      <c r="H182" s="26"/>
      <c r="I182" s="76"/>
      <c r="J182" s="276">
        <f t="shared" si="3"/>
        <v>0</v>
      </c>
      <c r="K182" s="399"/>
    </row>
    <row r="183" spans="1:11" x14ac:dyDescent="0.2">
      <c r="A183" s="346">
        <v>179</v>
      </c>
      <c r="B183" s="347"/>
      <c r="C183" s="348" t="s">
        <v>98</v>
      </c>
      <c r="D183" s="232"/>
      <c r="E183" s="26"/>
      <c r="F183" s="26"/>
      <c r="G183" s="173"/>
      <c r="H183" s="26"/>
      <c r="I183" s="76"/>
      <c r="J183" s="276">
        <f t="shared" si="3"/>
        <v>0</v>
      </c>
      <c r="K183" s="399"/>
    </row>
    <row r="184" spans="1:11" x14ac:dyDescent="0.2">
      <c r="A184" s="346">
        <v>180</v>
      </c>
      <c r="B184" s="347"/>
      <c r="C184" s="348" t="s">
        <v>99</v>
      </c>
      <c r="D184" s="232"/>
      <c r="E184" s="26"/>
      <c r="F184" s="26"/>
      <c r="G184" s="173"/>
      <c r="H184" s="26"/>
      <c r="I184" s="76"/>
      <c r="J184" s="276">
        <f t="shared" si="3"/>
        <v>0</v>
      </c>
      <c r="K184" s="399"/>
    </row>
    <row r="185" spans="1:11" x14ac:dyDescent="0.2">
      <c r="A185" s="346">
        <v>181</v>
      </c>
      <c r="B185" s="347"/>
      <c r="C185" s="348" t="s">
        <v>100</v>
      </c>
      <c r="D185" s="232"/>
      <c r="E185" s="26"/>
      <c r="F185" s="26"/>
      <c r="G185" s="173"/>
      <c r="H185" s="26"/>
      <c r="I185" s="76"/>
      <c r="J185" s="276">
        <f t="shared" si="3"/>
        <v>0</v>
      </c>
      <c r="K185" s="399"/>
    </row>
    <row r="186" spans="1:11" x14ac:dyDescent="0.2">
      <c r="A186" s="346">
        <v>182</v>
      </c>
      <c r="B186" s="347"/>
      <c r="C186" s="348" t="s">
        <v>101</v>
      </c>
      <c r="D186" s="232"/>
      <c r="E186" s="26"/>
      <c r="F186" s="26"/>
      <c r="G186" s="173">
        <v>204</v>
      </c>
      <c r="H186" s="26"/>
      <c r="I186" s="76"/>
      <c r="J186" s="276">
        <f t="shared" si="3"/>
        <v>204</v>
      </c>
      <c r="K186" s="399">
        <v>292</v>
      </c>
    </row>
    <row r="187" spans="1:11" x14ac:dyDescent="0.2">
      <c r="A187" s="346">
        <v>183</v>
      </c>
      <c r="B187" s="347"/>
      <c r="C187" s="348" t="s">
        <v>102</v>
      </c>
      <c r="D187" s="232">
        <v>20</v>
      </c>
      <c r="E187" s="26"/>
      <c r="F187" s="26"/>
      <c r="G187" s="173"/>
      <c r="H187" s="26"/>
      <c r="I187" s="76"/>
      <c r="J187" s="276">
        <f t="shared" si="3"/>
        <v>20</v>
      </c>
      <c r="K187" s="399">
        <v>20</v>
      </c>
    </row>
    <row r="188" spans="1:11" x14ac:dyDescent="0.2">
      <c r="A188" s="346">
        <v>184</v>
      </c>
      <c r="B188" s="347"/>
      <c r="C188" s="348" t="s">
        <v>103</v>
      </c>
      <c r="D188" s="232"/>
      <c r="E188" s="26"/>
      <c r="F188" s="26"/>
      <c r="G188" s="173"/>
      <c r="H188" s="26"/>
      <c r="I188" s="76"/>
      <c r="J188" s="276">
        <f t="shared" si="3"/>
        <v>0</v>
      </c>
      <c r="K188" s="399"/>
    </row>
    <row r="189" spans="1:11" x14ac:dyDescent="0.2">
      <c r="A189" s="346">
        <v>185</v>
      </c>
      <c r="B189" s="347"/>
      <c r="C189" s="348" t="s">
        <v>104</v>
      </c>
      <c r="D189" s="232"/>
      <c r="E189" s="26"/>
      <c r="F189" s="26"/>
      <c r="G189" s="173"/>
      <c r="H189" s="26"/>
      <c r="I189" s="76"/>
      <c r="J189" s="276">
        <f t="shared" si="3"/>
        <v>0</v>
      </c>
      <c r="K189" s="399"/>
    </row>
    <row r="190" spans="1:11" x14ac:dyDescent="0.2">
      <c r="A190" s="346">
        <v>186</v>
      </c>
      <c r="B190" s="347"/>
      <c r="C190" s="348" t="s">
        <v>105</v>
      </c>
      <c r="D190" s="232"/>
      <c r="E190" s="26"/>
      <c r="F190" s="26"/>
      <c r="G190" s="173"/>
      <c r="H190" s="26"/>
      <c r="I190" s="76"/>
      <c r="J190" s="276">
        <f t="shared" si="3"/>
        <v>0</v>
      </c>
      <c r="K190" s="399"/>
    </row>
    <row r="191" spans="1:11" x14ac:dyDescent="0.2">
      <c r="A191" s="346">
        <v>187</v>
      </c>
      <c r="B191" s="347"/>
      <c r="C191" s="348" t="s">
        <v>106</v>
      </c>
      <c r="D191" s="232"/>
      <c r="E191" s="26"/>
      <c r="F191" s="26"/>
      <c r="G191" s="173"/>
      <c r="H191" s="26"/>
      <c r="I191" s="76"/>
      <c r="J191" s="276">
        <f t="shared" si="3"/>
        <v>0</v>
      </c>
      <c r="K191" s="399"/>
    </row>
    <row r="192" spans="1:11" x14ac:dyDescent="0.2">
      <c r="A192" s="346">
        <v>188</v>
      </c>
      <c r="B192" s="347"/>
      <c r="C192" s="348" t="s">
        <v>107</v>
      </c>
      <c r="D192" s="232"/>
      <c r="E192" s="26"/>
      <c r="F192" s="26"/>
      <c r="G192" s="173"/>
      <c r="H192" s="26"/>
      <c r="I192" s="76"/>
      <c r="J192" s="276">
        <f t="shared" si="3"/>
        <v>0</v>
      </c>
      <c r="K192" s="399">
        <v>66</v>
      </c>
    </row>
    <row r="193" spans="1:11" x14ac:dyDescent="0.2">
      <c r="A193" s="346">
        <v>189</v>
      </c>
      <c r="B193" s="347"/>
      <c r="C193" s="348" t="s">
        <v>108</v>
      </c>
      <c r="D193" s="232"/>
      <c r="E193" s="26"/>
      <c r="F193" s="26"/>
      <c r="G193" s="173"/>
      <c r="H193" s="26"/>
      <c r="I193" s="76"/>
      <c r="J193" s="276">
        <f t="shared" si="3"/>
        <v>0</v>
      </c>
      <c r="K193" s="399"/>
    </row>
    <row r="194" spans="1:11" x14ac:dyDescent="0.2">
      <c r="A194" s="346">
        <v>190</v>
      </c>
      <c r="B194" s="347"/>
      <c r="C194" s="348" t="s">
        <v>109</v>
      </c>
      <c r="D194" s="232"/>
      <c r="E194" s="26"/>
      <c r="F194" s="26"/>
      <c r="G194" s="173"/>
      <c r="H194" s="26"/>
      <c r="I194" s="76"/>
      <c r="J194" s="276">
        <f t="shared" si="3"/>
        <v>0</v>
      </c>
      <c r="K194" s="399"/>
    </row>
    <row r="195" spans="1:11" x14ac:dyDescent="0.2">
      <c r="A195" s="346">
        <v>191</v>
      </c>
      <c r="B195" s="347"/>
      <c r="C195" s="348" t="s">
        <v>110</v>
      </c>
      <c r="D195" s="232"/>
      <c r="E195" s="26"/>
      <c r="F195" s="26"/>
      <c r="G195" s="173"/>
      <c r="H195" s="26"/>
      <c r="I195" s="76"/>
      <c r="J195" s="276">
        <f t="shared" si="3"/>
        <v>0</v>
      </c>
      <c r="K195" s="399"/>
    </row>
    <row r="196" spans="1:11" x14ac:dyDescent="0.2">
      <c r="A196" s="346">
        <v>192</v>
      </c>
      <c r="B196" s="347"/>
      <c r="C196" s="348" t="s">
        <v>111</v>
      </c>
      <c r="D196" s="232"/>
      <c r="E196" s="26"/>
      <c r="F196" s="26"/>
      <c r="G196" s="173"/>
      <c r="H196" s="26"/>
      <c r="I196" s="76"/>
      <c r="J196" s="276">
        <f t="shared" si="3"/>
        <v>0</v>
      </c>
      <c r="K196" s="399"/>
    </row>
    <row r="197" spans="1:11" x14ac:dyDescent="0.2">
      <c r="A197" s="346">
        <v>193</v>
      </c>
      <c r="B197" s="347"/>
      <c r="C197" s="348" t="s">
        <v>112</v>
      </c>
      <c r="D197" s="232"/>
      <c r="E197" s="26"/>
      <c r="F197" s="26"/>
      <c r="G197" s="173"/>
      <c r="H197" s="26"/>
      <c r="I197" s="76"/>
      <c r="J197" s="276">
        <f t="shared" si="3"/>
        <v>0</v>
      </c>
      <c r="K197" s="399"/>
    </row>
    <row r="198" spans="1:11" x14ac:dyDescent="0.2">
      <c r="A198" s="346">
        <v>194</v>
      </c>
      <c r="B198" s="347"/>
      <c r="C198" s="348" t="s">
        <v>113</v>
      </c>
      <c r="D198" s="232"/>
      <c r="E198" s="26"/>
      <c r="F198" s="26"/>
      <c r="G198" s="173"/>
      <c r="H198" s="26"/>
      <c r="I198" s="76"/>
      <c r="J198" s="276">
        <f t="shared" si="3"/>
        <v>0</v>
      </c>
      <c r="K198" s="399"/>
    </row>
    <row r="199" spans="1:11" x14ac:dyDescent="0.2">
      <c r="A199" s="346">
        <v>195</v>
      </c>
      <c r="B199" s="347"/>
      <c r="C199" s="348" t="s">
        <v>114</v>
      </c>
      <c r="D199" s="232"/>
      <c r="E199" s="26"/>
      <c r="F199" s="26"/>
      <c r="G199" s="173"/>
      <c r="H199" s="26"/>
      <c r="I199" s="76"/>
      <c r="J199" s="276">
        <f t="shared" si="3"/>
        <v>0</v>
      </c>
      <c r="K199" s="399">
        <v>12</v>
      </c>
    </row>
    <row r="200" spans="1:11" x14ac:dyDescent="0.2">
      <c r="A200" s="346">
        <v>196</v>
      </c>
      <c r="B200" s="347"/>
      <c r="C200" s="348" t="s">
        <v>115</v>
      </c>
      <c r="D200" s="232"/>
      <c r="E200" s="26"/>
      <c r="F200" s="26"/>
      <c r="G200" s="173"/>
      <c r="H200" s="26"/>
      <c r="I200" s="76"/>
      <c r="J200" s="276">
        <f t="shared" si="3"/>
        <v>0</v>
      </c>
      <c r="K200" s="399"/>
    </row>
    <row r="201" spans="1:11" x14ac:dyDescent="0.2">
      <c r="A201" s="346">
        <v>197</v>
      </c>
      <c r="B201" s="347"/>
      <c r="C201" s="348" t="s">
        <v>116</v>
      </c>
      <c r="D201" s="232"/>
      <c r="E201" s="26"/>
      <c r="F201" s="26"/>
      <c r="G201" s="173"/>
      <c r="H201" s="26"/>
      <c r="I201" s="76"/>
      <c r="J201" s="276">
        <f t="shared" si="3"/>
        <v>0</v>
      </c>
      <c r="K201" s="399"/>
    </row>
    <row r="202" spans="1:11" x14ac:dyDescent="0.2">
      <c r="A202" s="346">
        <v>198</v>
      </c>
      <c r="B202" s="347"/>
      <c r="C202" s="348" t="s">
        <v>117</v>
      </c>
      <c r="D202" s="232"/>
      <c r="E202" s="26"/>
      <c r="F202" s="26"/>
      <c r="G202" s="173"/>
      <c r="H202" s="26"/>
      <c r="I202" s="76"/>
      <c r="J202" s="276">
        <f t="shared" si="3"/>
        <v>0</v>
      </c>
      <c r="K202" s="399"/>
    </row>
    <row r="203" spans="1:11" x14ac:dyDescent="0.2">
      <c r="A203" s="346">
        <v>199</v>
      </c>
      <c r="B203" s="347"/>
      <c r="C203" s="348" t="s">
        <v>118</v>
      </c>
      <c r="D203" s="232"/>
      <c r="E203" s="26"/>
      <c r="F203" s="26"/>
      <c r="G203" s="173"/>
      <c r="H203" s="26"/>
      <c r="I203" s="76"/>
      <c r="J203" s="276">
        <f t="shared" si="3"/>
        <v>0</v>
      </c>
      <c r="K203" s="399">
        <v>10</v>
      </c>
    </row>
    <row r="204" spans="1:11" x14ac:dyDescent="0.2">
      <c r="A204" s="346">
        <v>200</v>
      </c>
      <c r="B204" s="347"/>
      <c r="C204" s="348" t="s">
        <v>119</v>
      </c>
      <c r="D204" s="232">
        <v>4</v>
      </c>
      <c r="E204" s="26"/>
      <c r="F204" s="26"/>
      <c r="G204" s="173"/>
      <c r="H204" s="26"/>
      <c r="I204" s="76"/>
      <c r="J204" s="276">
        <f t="shared" si="3"/>
        <v>4</v>
      </c>
      <c r="K204" s="399">
        <v>4</v>
      </c>
    </row>
    <row r="205" spans="1:11" x14ac:dyDescent="0.2">
      <c r="A205" s="346">
        <v>201</v>
      </c>
      <c r="B205" s="347"/>
      <c r="C205" s="348" t="s">
        <v>120</v>
      </c>
      <c r="D205" s="232"/>
      <c r="E205" s="26"/>
      <c r="F205" s="26"/>
      <c r="G205" s="173"/>
      <c r="H205" s="26"/>
      <c r="I205" s="76"/>
      <c r="J205" s="276">
        <f t="shared" si="3"/>
        <v>0</v>
      </c>
      <c r="K205" s="399"/>
    </row>
    <row r="206" spans="1:11" x14ac:dyDescent="0.2">
      <c r="A206" s="346">
        <v>202</v>
      </c>
      <c r="B206" s="347"/>
      <c r="C206" s="348" t="s">
        <v>121</v>
      </c>
      <c r="D206" s="232"/>
      <c r="E206" s="26"/>
      <c r="F206" s="26"/>
      <c r="G206" s="173"/>
      <c r="H206" s="26"/>
      <c r="I206" s="76"/>
      <c r="J206" s="276">
        <f t="shared" si="3"/>
        <v>0</v>
      </c>
      <c r="K206" s="399"/>
    </row>
    <row r="207" spans="1:11" x14ac:dyDescent="0.2">
      <c r="A207" s="346">
        <v>203</v>
      </c>
      <c r="B207" s="347"/>
      <c r="C207" s="348" t="s">
        <v>122</v>
      </c>
      <c r="D207" s="232"/>
      <c r="E207" s="26"/>
      <c r="F207" s="26"/>
      <c r="G207" s="173"/>
      <c r="H207" s="26"/>
      <c r="I207" s="76"/>
      <c r="J207" s="276">
        <f t="shared" si="3"/>
        <v>0</v>
      </c>
      <c r="K207" s="399"/>
    </row>
    <row r="208" spans="1:11" x14ac:dyDescent="0.2">
      <c r="A208" s="346">
        <v>204</v>
      </c>
      <c r="B208" s="347"/>
      <c r="C208" s="348" t="s">
        <v>123</v>
      </c>
      <c r="D208" s="232"/>
      <c r="E208" s="26"/>
      <c r="F208" s="26"/>
      <c r="G208" s="173"/>
      <c r="H208" s="26"/>
      <c r="I208" s="76"/>
      <c r="J208" s="276">
        <f t="shared" si="3"/>
        <v>0</v>
      </c>
      <c r="K208" s="399"/>
    </row>
    <row r="209" spans="1:11" x14ac:dyDescent="0.2">
      <c r="A209" s="346">
        <v>205</v>
      </c>
      <c r="B209" s="347"/>
      <c r="C209" s="348" t="s">
        <v>124</v>
      </c>
      <c r="D209" s="232"/>
      <c r="E209" s="26"/>
      <c r="F209" s="26"/>
      <c r="G209" s="173"/>
      <c r="H209" s="26"/>
      <c r="I209" s="76"/>
      <c r="J209" s="276">
        <f>SUM(D209:I209)</f>
        <v>0</v>
      </c>
      <c r="K209" s="399"/>
    </row>
    <row r="210" spans="1:11" x14ac:dyDescent="0.2">
      <c r="A210" s="346">
        <v>206</v>
      </c>
      <c r="B210" s="347"/>
      <c r="C210" s="348" t="s">
        <v>125</v>
      </c>
      <c r="D210" s="232"/>
      <c r="E210" s="26"/>
      <c r="F210" s="26"/>
      <c r="G210" s="173"/>
      <c r="H210" s="26"/>
      <c r="I210" s="76"/>
      <c r="J210" s="276">
        <f t="shared" si="3"/>
        <v>0</v>
      </c>
      <c r="K210" s="399"/>
    </row>
    <row r="211" spans="1:11" x14ac:dyDescent="0.2">
      <c r="A211" s="346">
        <v>207</v>
      </c>
      <c r="B211" s="347"/>
      <c r="C211" s="348" t="s">
        <v>126</v>
      </c>
      <c r="D211" s="232"/>
      <c r="E211" s="26"/>
      <c r="F211" s="26"/>
      <c r="G211" s="173"/>
      <c r="H211" s="26"/>
      <c r="I211" s="76"/>
      <c r="J211" s="276">
        <f t="shared" si="3"/>
        <v>0</v>
      </c>
      <c r="K211" s="399"/>
    </row>
    <row r="212" spans="1:11" x14ac:dyDescent="0.2">
      <c r="A212" s="346">
        <v>208</v>
      </c>
      <c r="B212" s="347"/>
      <c r="C212" s="348" t="s">
        <v>127</v>
      </c>
      <c r="D212" s="232"/>
      <c r="E212" s="26"/>
      <c r="F212" s="26"/>
      <c r="G212" s="173"/>
      <c r="H212" s="26"/>
      <c r="I212" s="76"/>
      <c r="J212" s="276">
        <f t="shared" si="3"/>
        <v>0</v>
      </c>
      <c r="K212" s="399"/>
    </row>
    <row r="213" spans="1:11" x14ac:dyDescent="0.2">
      <c r="A213" s="346">
        <v>209</v>
      </c>
      <c r="B213" s="347"/>
      <c r="C213" s="348" t="s">
        <v>128</v>
      </c>
      <c r="D213" s="232"/>
      <c r="E213" s="26"/>
      <c r="F213" s="26"/>
      <c r="G213" s="173"/>
      <c r="H213" s="26"/>
      <c r="I213" s="76"/>
      <c r="J213" s="276">
        <f t="shared" si="3"/>
        <v>0</v>
      </c>
      <c r="K213" s="399"/>
    </row>
    <row r="214" spans="1:11" x14ac:dyDescent="0.2">
      <c r="A214" s="346">
        <v>210</v>
      </c>
      <c r="B214" s="347"/>
      <c r="C214" s="348" t="s">
        <v>129</v>
      </c>
      <c r="D214" s="232"/>
      <c r="E214" s="26"/>
      <c r="F214" s="26"/>
      <c r="G214" s="173"/>
      <c r="H214" s="26"/>
      <c r="I214" s="76"/>
      <c r="J214" s="276">
        <f t="shared" si="3"/>
        <v>0</v>
      </c>
      <c r="K214" s="399"/>
    </row>
    <row r="215" spans="1:11" x14ac:dyDescent="0.2">
      <c r="A215" s="346">
        <v>211</v>
      </c>
      <c r="B215" s="347"/>
      <c r="C215" s="348" t="s">
        <v>130</v>
      </c>
      <c r="D215" s="232"/>
      <c r="E215" s="26"/>
      <c r="F215" s="26"/>
      <c r="G215" s="173"/>
      <c r="H215" s="26"/>
      <c r="I215" s="76"/>
      <c r="J215" s="276">
        <f t="shared" si="3"/>
        <v>0</v>
      </c>
      <c r="K215" s="399"/>
    </row>
    <row r="216" spans="1:11" x14ac:dyDescent="0.2">
      <c r="A216" s="346">
        <v>212</v>
      </c>
      <c r="B216" s="347"/>
      <c r="C216" s="348" t="s">
        <v>131</v>
      </c>
      <c r="D216" s="232"/>
      <c r="E216" s="26"/>
      <c r="F216" s="26"/>
      <c r="G216" s="173"/>
      <c r="H216" s="26"/>
      <c r="I216" s="76">
        <v>4</v>
      </c>
      <c r="J216" s="276">
        <f t="shared" si="3"/>
        <v>4</v>
      </c>
      <c r="K216" s="399">
        <v>4</v>
      </c>
    </row>
    <row r="217" spans="1:11" x14ac:dyDescent="0.2">
      <c r="A217" s="346">
        <v>213</v>
      </c>
      <c r="B217" s="347"/>
      <c r="C217" s="348" t="s">
        <v>132</v>
      </c>
      <c r="D217" s="232"/>
      <c r="E217" s="26"/>
      <c r="F217" s="26"/>
      <c r="G217" s="173"/>
      <c r="H217" s="26"/>
      <c r="I217" s="76"/>
      <c r="J217" s="276">
        <f t="shared" si="3"/>
        <v>0</v>
      </c>
      <c r="K217" s="399"/>
    </row>
    <row r="218" spans="1:11" x14ac:dyDescent="0.2">
      <c r="A218" s="346">
        <v>214</v>
      </c>
      <c r="B218" s="347"/>
      <c r="C218" s="376" t="s">
        <v>133</v>
      </c>
      <c r="D218" s="103"/>
      <c r="E218" s="29"/>
      <c r="F218" s="29"/>
      <c r="G218" s="174"/>
      <c r="H218" s="29"/>
      <c r="I218" s="104"/>
      <c r="J218" s="53">
        <f t="shared" si="3"/>
        <v>0</v>
      </c>
      <c r="K218" s="395"/>
    </row>
    <row r="219" spans="1:11" ht="12.75" thickBot="1" x14ac:dyDescent="0.25">
      <c r="A219" s="359">
        <v>215</v>
      </c>
      <c r="B219" s="360"/>
      <c r="C219" s="398" t="s">
        <v>134</v>
      </c>
      <c r="D219" s="233">
        <v>19877</v>
      </c>
      <c r="E219" s="119">
        <v>4686</v>
      </c>
      <c r="F219" s="119">
        <v>636</v>
      </c>
      <c r="G219" s="175">
        <v>557</v>
      </c>
      <c r="H219" s="119">
        <v>131</v>
      </c>
      <c r="I219" s="120">
        <v>722</v>
      </c>
      <c r="J219" s="277">
        <f>SUM(D219:I219)</f>
        <v>26609</v>
      </c>
      <c r="K219" s="400">
        <f>SUM(K153:K218)</f>
        <v>60024</v>
      </c>
    </row>
    <row r="220" spans="1:11" x14ac:dyDescent="0.2">
      <c r="A220" s="346">
        <v>216</v>
      </c>
      <c r="B220" s="552" t="s">
        <v>135</v>
      </c>
      <c r="C220" s="363" t="s">
        <v>136</v>
      </c>
      <c r="D220" s="235"/>
      <c r="E220" s="38" t="s">
        <v>155</v>
      </c>
      <c r="F220" s="38" t="s">
        <v>155</v>
      </c>
      <c r="G220" s="177" t="s">
        <v>155</v>
      </c>
      <c r="H220" s="38" t="s">
        <v>155</v>
      </c>
      <c r="I220" s="123"/>
      <c r="J220" s="406">
        <f>COUNTA(D220:I220)</f>
        <v>4</v>
      </c>
      <c r="K220" s="407"/>
    </row>
    <row r="221" spans="1:11" x14ac:dyDescent="0.2">
      <c r="A221" s="346">
        <v>217</v>
      </c>
      <c r="B221" s="553"/>
      <c r="C221" s="376" t="s">
        <v>137</v>
      </c>
      <c r="D221" s="236" t="s">
        <v>155</v>
      </c>
      <c r="E221" s="39"/>
      <c r="F221" s="39"/>
      <c r="G221" s="178"/>
      <c r="H221" s="39" t="s">
        <v>632</v>
      </c>
      <c r="I221" s="124" t="s">
        <v>155</v>
      </c>
      <c r="J221" s="279"/>
      <c r="K221" s="310"/>
    </row>
    <row r="222" spans="1:11" x14ac:dyDescent="0.2">
      <c r="A222" s="346">
        <v>218</v>
      </c>
      <c r="B222" s="553"/>
      <c r="C222" s="378" t="s">
        <v>138</v>
      </c>
      <c r="D222" s="237" t="s">
        <v>192</v>
      </c>
      <c r="E222" s="40" t="s">
        <v>652</v>
      </c>
      <c r="F222" s="40" t="s">
        <v>156</v>
      </c>
      <c r="G222" s="179" t="s">
        <v>641</v>
      </c>
      <c r="H222" s="179" t="s">
        <v>641</v>
      </c>
      <c r="I222" s="125" t="s">
        <v>192</v>
      </c>
      <c r="J222" s="280"/>
      <c r="K222" s="309"/>
    </row>
    <row r="223" spans="1:11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2">
        <v>2011</v>
      </c>
      <c r="F223" s="41" t="s">
        <v>323</v>
      </c>
      <c r="G223" s="180" t="s">
        <v>348</v>
      </c>
      <c r="H223" s="41" t="s">
        <v>159</v>
      </c>
      <c r="I223" s="126" t="s">
        <v>158</v>
      </c>
      <c r="J223" s="456"/>
      <c r="K223" s="410"/>
    </row>
    <row r="224" spans="1:11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181">
        <v>1</v>
      </c>
      <c r="H224" s="36">
        <v>1</v>
      </c>
      <c r="I224" s="77"/>
      <c r="J224" s="282">
        <f>SUM(D224:I224)</f>
        <v>2</v>
      </c>
      <c r="K224" s="412"/>
    </row>
    <row r="225" spans="1:11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>
        <v>1</v>
      </c>
      <c r="F225" s="43">
        <v>3</v>
      </c>
      <c r="G225" s="182">
        <v>1</v>
      </c>
      <c r="H225" s="43">
        <v>1</v>
      </c>
      <c r="I225" s="127">
        <v>2</v>
      </c>
      <c r="J225" s="283">
        <f>SUM(D225:I225)</f>
        <v>10</v>
      </c>
      <c r="K225" s="413"/>
    </row>
    <row r="226" spans="1:11" ht="12.75" thickBot="1" x14ac:dyDescent="0.25">
      <c r="A226" s="346">
        <v>222</v>
      </c>
      <c r="B226" s="554"/>
      <c r="C226" s="363" t="s">
        <v>143</v>
      </c>
      <c r="D226" s="235">
        <v>2</v>
      </c>
      <c r="E226" s="38">
        <v>0</v>
      </c>
      <c r="F226" s="38">
        <v>3</v>
      </c>
      <c r="G226" s="172">
        <v>2</v>
      </c>
      <c r="H226" s="38">
        <v>1</v>
      </c>
      <c r="I226" s="123">
        <v>2</v>
      </c>
      <c r="J226" s="406">
        <f>SUM(D226:I226)</f>
        <v>10</v>
      </c>
      <c r="K226" s="407"/>
    </row>
    <row r="227" spans="1:11" ht="12.75" thickBot="1" x14ac:dyDescent="0.25">
      <c r="A227" s="402">
        <v>223</v>
      </c>
      <c r="B227" s="403"/>
      <c r="C227" s="411" t="s">
        <v>659</v>
      </c>
      <c r="D227" s="239"/>
      <c r="E227" s="36"/>
      <c r="F227" s="36"/>
      <c r="G227" s="181">
        <v>1</v>
      </c>
      <c r="H227" s="36"/>
      <c r="I227" s="77"/>
      <c r="J227" s="282">
        <f>SUM(D227:I227)</f>
        <v>1</v>
      </c>
      <c r="K227" s="412"/>
    </row>
    <row r="228" spans="1:11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147">
        <v>1</v>
      </c>
      <c r="G228" s="147">
        <v>1</v>
      </c>
      <c r="H228" s="147">
        <v>1</v>
      </c>
      <c r="I228" s="147">
        <v>1</v>
      </c>
      <c r="J228" s="451">
        <v>1</v>
      </c>
      <c r="K228" s="417">
        <v>1</v>
      </c>
    </row>
    <row r="229" spans="1:11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148">
        <v>1</v>
      </c>
      <c r="G229" s="148">
        <v>1</v>
      </c>
      <c r="H229" s="148">
        <v>1</v>
      </c>
      <c r="I229" s="148">
        <v>1</v>
      </c>
      <c r="J229" s="419">
        <v>1</v>
      </c>
      <c r="K229" s="420">
        <v>1</v>
      </c>
    </row>
    <row r="230" spans="1:11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1</v>
      </c>
      <c r="F230" s="149">
        <v>0</v>
      </c>
      <c r="G230" s="149">
        <v>1</v>
      </c>
      <c r="H230" s="149">
        <v>1</v>
      </c>
      <c r="I230" s="149">
        <v>1</v>
      </c>
      <c r="J230" s="421">
        <v>0.83</v>
      </c>
      <c r="K230" s="438">
        <v>0.89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79998168889431442"/>
  </sheetPr>
  <dimension ref="A2:H230"/>
  <sheetViews>
    <sheetView zoomScaleNormal="100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customWidth="1"/>
    <col min="6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622</v>
      </c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5"/>
      <c r="G4" s="312" t="s">
        <v>167</v>
      </c>
      <c r="H4" s="404" t="s">
        <v>529</v>
      </c>
    </row>
    <row r="5" spans="1:8" x14ac:dyDescent="0.2">
      <c r="A5" s="338">
        <v>1</v>
      </c>
      <c r="B5" s="339"/>
      <c r="C5" s="340" t="s">
        <v>0</v>
      </c>
      <c r="D5" s="341">
        <v>91</v>
      </c>
      <c r="E5" s="342">
        <v>92</v>
      </c>
      <c r="F5" s="343">
        <v>93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195</v>
      </c>
      <c r="E6" s="350" t="s">
        <v>195</v>
      </c>
      <c r="F6" s="351" t="s">
        <v>195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196</v>
      </c>
      <c r="E7" s="350" t="s">
        <v>196</v>
      </c>
      <c r="F7" s="351" t="s">
        <v>196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442</v>
      </c>
      <c r="E8" s="350" t="s">
        <v>442</v>
      </c>
      <c r="F8" s="351" t="s">
        <v>442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443</v>
      </c>
      <c r="E9" s="350" t="s">
        <v>443</v>
      </c>
      <c r="F9" s="351" t="s">
        <v>443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 t="s">
        <v>444</v>
      </c>
      <c r="E10" s="350"/>
      <c r="F10" s="351"/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 t="s">
        <v>181</v>
      </c>
      <c r="E11" s="350"/>
      <c r="F11" s="351"/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442" t="s">
        <v>445</v>
      </c>
      <c r="E12" s="355" t="s">
        <v>446</v>
      </c>
      <c r="F12" s="356" t="s">
        <v>447</v>
      </c>
      <c r="G12" s="135"/>
      <c r="H12" s="352"/>
    </row>
    <row r="13" spans="1:8" ht="12.75" thickBot="1" x14ac:dyDescent="0.25">
      <c r="A13" s="346">
        <v>9</v>
      </c>
      <c r="B13" s="347"/>
      <c r="C13" s="358" t="s">
        <v>194</v>
      </c>
      <c r="D13" s="234" t="s">
        <v>448</v>
      </c>
      <c r="E13" s="512" t="s">
        <v>449</v>
      </c>
      <c r="F13" s="122" t="s">
        <v>450</v>
      </c>
      <c r="G13" s="135"/>
      <c r="H13" s="352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513" t="s">
        <v>243</v>
      </c>
      <c r="F14" s="514" t="s">
        <v>243</v>
      </c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16203</v>
      </c>
      <c r="E15" s="313">
        <v>28263</v>
      </c>
      <c r="F15" s="50">
        <v>32000</v>
      </c>
      <c r="G15" s="381">
        <f>SUM(D15:F15)</f>
        <v>76466</v>
      </c>
      <c r="H15" s="382">
        <v>1362303</v>
      </c>
    </row>
    <row r="16" spans="1:8" x14ac:dyDescent="0.2">
      <c r="A16" s="346">
        <v>12</v>
      </c>
      <c r="B16" s="553"/>
      <c r="C16" s="365" t="s">
        <v>164</v>
      </c>
      <c r="D16" s="207">
        <v>19495</v>
      </c>
      <c r="E16" s="314">
        <v>32714</v>
      </c>
      <c r="F16" s="98">
        <v>39111</v>
      </c>
      <c r="G16" s="367">
        <f>SUM(D16:F16)</f>
        <v>91320</v>
      </c>
      <c r="H16" s="444">
        <v>1587251</v>
      </c>
    </row>
    <row r="17" spans="1:8" ht="12.75" thickBot="1" x14ac:dyDescent="0.25">
      <c r="A17" s="359">
        <v>13</v>
      </c>
      <c r="B17" s="554"/>
      <c r="C17" s="361" t="s">
        <v>10</v>
      </c>
      <c r="D17" s="244">
        <v>0.2031</v>
      </c>
      <c r="E17" s="315">
        <v>0.15740000000000001</v>
      </c>
      <c r="F17" s="161">
        <f>(F16/F15)-1</f>
        <v>0.22221874999999991</v>
      </c>
      <c r="G17" s="515">
        <f>(G16/G15)-1</f>
        <v>0.19425627076086105</v>
      </c>
      <c r="H17" s="210">
        <f>(H16/H15)-1</f>
        <v>0.16512332425312137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1100</v>
      </c>
      <c r="E18" s="322">
        <v>2040.94</v>
      </c>
      <c r="F18" s="160" t="s">
        <v>653</v>
      </c>
      <c r="G18" s="428">
        <f>SUM(D18:F18)</f>
        <v>3140.94</v>
      </c>
      <c r="H18" s="371">
        <v>50350</v>
      </c>
    </row>
    <row r="19" spans="1:8" ht="13.5" thickBot="1" x14ac:dyDescent="0.25">
      <c r="A19" s="359">
        <v>15</v>
      </c>
      <c r="B19" s="557"/>
      <c r="C19" s="361" t="s">
        <v>11</v>
      </c>
      <c r="D19" s="59">
        <v>20.9</v>
      </c>
      <c r="E19" s="288"/>
      <c r="F19" s="60"/>
      <c r="G19" s="62"/>
      <c r="H19" s="373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343</v>
      </c>
      <c r="E20" s="317">
        <v>170</v>
      </c>
      <c r="F20" s="318"/>
      <c r="G20" s="381">
        <f>SUM(D20:F20)</f>
        <v>513</v>
      </c>
      <c r="H20" s="382">
        <v>7182</v>
      </c>
    </row>
    <row r="21" spans="1:8" x14ac:dyDescent="0.2">
      <c r="A21" s="346">
        <v>17</v>
      </c>
      <c r="B21" s="553"/>
      <c r="C21" s="348" t="s">
        <v>176</v>
      </c>
      <c r="D21" s="232">
        <v>18737</v>
      </c>
      <c r="E21" s="319">
        <v>18521</v>
      </c>
      <c r="F21" s="320">
        <v>11048</v>
      </c>
      <c r="G21" s="276">
        <f>SUM(D21:F21)</f>
        <v>48306</v>
      </c>
      <c r="H21" s="399"/>
    </row>
    <row r="22" spans="1:8" ht="12.75" thickBot="1" x14ac:dyDescent="0.25">
      <c r="A22" s="359">
        <v>18</v>
      </c>
      <c r="B22" s="554"/>
      <c r="C22" s="361" t="s">
        <v>14</v>
      </c>
      <c r="D22" s="244">
        <v>0.54571354571354569</v>
      </c>
      <c r="E22" s="316">
        <v>0.56610000000000005</v>
      </c>
      <c r="F22" s="159">
        <v>0.3662522791314437</v>
      </c>
      <c r="G22" s="161">
        <f>G21/G16</f>
        <v>0.52897503285151115</v>
      </c>
      <c r="H22" s="21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45.2</v>
      </c>
      <c r="E23" s="289">
        <v>47.9</v>
      </c>
      <c r="F23" s="46"/>
      <c r="G23" s="68">
        <f>(G25/$G$15)*100</f>
        <v>24.879031203410669</v>
      </c>
      <c r="H23" s="69">
        <v>34.626804756399999</v>
      </c>
    </row>
    <row r="24" spans="1:8" x14ac:dyDescent="0.2">
      <c r="A24" s="346">
        <v>20</v>
      </c>
      <c r="B24" s="553"/>
      <c r="C24" s="376" t="s">
        <v>170</v>
      </c>
      <c r="D24" s="111">
        <v>35.393143467999998</v>
      </c>
      <c r="E24" s="293">
        <v>32.200000000000003</v>
      </c>
      <c r="F24" s="48">
        <v>78.2</v>
      </c>
      <c r="G24" s="49">
        <f>(G26/$G$16)*100</f>
        <v>48.346473937801136</v>
      </c>
      <c r="H24" s="67">
        <v>33.432204484300001</v>
      </c>
    </row>
    <row r="25" spans="1:8" x14ac:dyDescent="0.2">
      <c r="A25" s="346">
        <v>21</v>
      </c>
      <c r="B25" s="553"/>
      <c r="C25" s="363" t="s">
        <v>171</v>
      </c>
      <c r="D25" s="112">
        <v>6315</v>
      </c>
      <c r="E25" s="295">
        <v>12709</v>
      </c>
      <c r="F25" s="50"/>
      <c r="G25" s="381">
        <f>SUM(D25:F25)</f>
        <v>19024</v>
      </c>
      <c r="H25" s="382">
        <v>471722</v>
      </c>
    </row>
    <row r="26" spans="1:8" x14ac:dyDescent="0.2">
      <c r="A26" s="346">
        <v>22</v>
      </c>
      <c r="B26" s="553"/>
      <c r="C26" s="376" t="s">
        <v>172</v>
      </c>
      <c r="D26" s="103">
        <v>8199</v>
      </c>
      <c r="E26" s="296">
        <v>12366</v>
      </c>
      <c r="F26" s="104">
        <v>23585</v>
      </c>
      <c r="G26" s="54">
        <f>SUM(D26:F26)</f>
        <v>44150</v>
      </c>
      <c r="H26" s="395">
        <v>530653</v>
      </c>
    </row>
    <row r="27" spans="1:8" x14ac:dyDescent="0.2">
      <c r="A27" s="346">
        <v>23</v>
      </c>
      <c r="B27" s="553"/>
      <c r="C27" s="378" t="s">
        <v>173</v>
      </c>
      <c r="D27" s="55">
        <v>2.0041247368000001</v>
      </c>
      <c r="E27" s="294">
        <v>2.63</v>
      </c>
      <c r="F27" s="56"/>
      <c r="G27" s="58">
        <f>((D27*D25)+(E27*E25)+(F27*F25))/G25</f>
        <v>2.4222412590880995</v>
      </c>
      <c r="H27" s="66">
        <v>2.4535853321999999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2.3213645350999998</v>
      </c>
      <c r="E28" s="292">
        <v>2.5</v>
      </c>
      <c r="F28" s="60">
        <v>2.7468602029999998</v>
      </c>
      <c r="G28" s="62">
        <f>((D28*D26)+(E28*E26)+(F28*F26))/G26</f>
        <v>2.5986991101028289</v>
      </c>
      <c r="H28" s="373">
        <v>2.3141601741</v>
      </c>
    </row>
    <row r="29" spans="1:8" x14ac:dyDescent="0.2">
      <c r="A29" s="346">
        <v>25</v>
      </c>
      <c r="B29" s="347" t="s">
        <v>16</v>
      </c>
      <c r="C29" s="363" t="s">
        <v>169</v>
      </c>
      <c r="D29" s="238">
        <v>0.06</v>
      </c>
      <c r="E29" s="289">
        <v>10.3</v>
      </c>
      <c r="F29" s="46"/>
      <c r="G29" s="68">
        <f>(G31/$G$15)*100</f>
        <v>4.658279496769806</v>
      </c>
      <c r="H29" s="69">
        <v>6.4258832287000001</v>
      </c>
    </row>
    <row r="30" spans="1:8" x14ac:dyDescent="0.2">
      <c r="A30" s="346">
        <v>26</v>
      </c>
      <c r="B30" s="347"/>
      <c r="C30" s="376" t="s">
        <v>170</v>
      </c>
      <c r="D30" s="286">
        <v>3.44E-2</v>
      </c>
      <c r="E30" s="293">
        <v>5.3</v>
      </c>
      <c r="F30" s="48">
        <v>35.313961100299998</v>
      </c>
      <c r="G30" s="49">
        <f>(G32/$G$16)*100</f>
        <v>14.78318002628121</v>
      </c>
      <c r="H30" s="67">
        <v>5.6243152469000002</v>
      </c>
    </row>
    <row r="31" spans="1:8" x14ac:dyDescent="0.2">
      <c r="A31" s="346">
        <v>27</v>
      </c>
      <c r="B31" s="347"/>
      <c r="C31" s="363" t="s">
        <v>171</v>
      </c>
      <c r="D31" s="112">
        <v>834</v>
      </c>
      <c r="E31" s="295">
        <v>2728</v>
      </c>
      <c r="F31" s="50"/>
      <c r="G31" s="381">
        <f>SUM(D31:F31)</f>
        <v>3562</v>
      </c>
      <c r="H31" s="382">
        <v>87540</v>
      </c>
    </row>
    <row r="32" spans="1:8" x14ac:dyDescent="0.2">
      <c r="A32" s="346">
        <v>28</v>
      </c>
      <c r="B32" s="347"/>
      <c r="C32" s="376" t="s">
        <v>172</v>
      </c>
      <c r="D32" s="103">
        <v>797</v>
      </c>
      <c r="E32" s="296">
        <v>2051</v>
      </c>
      <c r="F32" s="104">
        <v>10652</v>
      </c>
      <c r="G32" s="54">
        <f>SUM(D32:F32)</f>
        <v>13500</v>
      </c>
      <c r="H32" s="395">
        <v>89272</v>
      </c>
    </row>
    <row r="33" spans="1:8" x14ac:dyDescent="0.2">
      <c r="A33" s="346">
        <v>29</v>
      </c>
      <c r="B33" s="347"/>
      <c r="C33" s="378" t="s">
        <v>173</v>
      </c>
      <c r="D33" s="55">
        <v>3.7</v>
      </c>
      <c r="E33" s="294">
        <v>3.7</v>
      </c>
      <c r="F33" s="56"/>
      <c r="G33" s="58">
        <f>((D33*D31)+(E33*E31)+(F33*F31))/G31</f>
        <v>3.7000000000000006</v>
      </c>
      <c r="H33" s="66">
        <v>3.6288530353000001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3.5958370974</v>
      </c>
      <c r="E34" s="292">
        <v>3.4</v>
      </c>
      <c r="F34" s="60">
        <v>3.5293054768999998</v>
      </c>
      <c r="G34" s="62">
        <f>((D34*D32)+(E34*E32)+(F34*F32))/G32</f>
        <v>3.5135884523382668</v>
      </c>
      <c r="H34" s="373">
        <v>3.501911555</v>
      </c>
    </row>
    <row r="35" spans="1:8" x14ac:dyDescent="0.2">
      <c r="A35" s="346">
        <v>31</v>
      </c>
      <c r="B35" s="347" t="s">
        <v>17</v>
      </c>
      <c r="C35" s="363" t="s">
        <v>169</v>
      </c>
      <c r="D35" s="113">
        <v>41.970857426099997</v>
      </c>
      <c r="E35" s="289">
        <v>35.6</v>
      </c>
      <c r="F35" s="46"/>
      <c r="G35" s="68">
        <f>(G37/$G$15)*100</f>
        <v>23.337169460936888</v>
      </c>
      <c r="H35" s="69">
        <v>28.200921527799999</v>
      </c>
    </row>
    <row r="36" spans="1:8" x14ac:dyDescent="0.2">
      <c r="A36" s="346">
        <v>32</v>
      </c>
      <c r="B36" s="347"/>
      <c r="C36" s="376" t="s">
        <v>170</v>
      </c>
      <c r="D36" s="111">
        <v>31.950701564700001</v>
      </c>
      <c r="E36" s="293">
        <v>26.9</v>
      </c>
      <c r="F36" s="48">
        <v>42.872744091999998</v>
      </c>
      <c r="G36" s="49">
        <f>(G38/$G$16)*100</f>
        <v>33.563293911519935</v>
      </c>
      <c r="H36" s="67">
        <v>27.807889237400001</v>
      </c>
    </row>
    <row r="37" spans="1:8" x14ac:dyDescent="0.2">
      <c r="A37" s="346">
        <v>33</v>
      </c>
      <c r="B37" s="347"/>
      <c r="C37" s="363" t="s">
        <v>171</v>
      </c>
      <c r="D37" s="112">
        <v>7864</v>
      </c>
      <c r="E37" s="295">
        <v>9981</v>
      </c>
      <c r="F37" s="50"/>
      <c r="G37" s="381">
        <f>SUM(D37:F37)</f>
        <v>17845</v>
      </c>
      <c r="H37" s="382">
        <v>384182</v>
      </c>
    </row>
    <row r="38" spans="1:8" x14ac:dyDescent="0.2">
      <c r="A38" s="346">
        <v>34</v>
      </c>
      <c r="B38" s="347"/>
      <c r="C38" s="376" t="s">
        <v>172</v>
      </c>
      <c r="D38" s="103">
        <v>7402</v>
      </c>
      <c r="E38" s="296">
        <v>10315</v>
      </c>
      <c r="F38" s="104">
        <v>12933</v>
      </c>
      <c r="G38" s="54">
        <f>SUM(D38:F38)</f>
        <v>30650</v>
      </c>
      <c r="H38" s="395">
        <v>441381</v>
      </c>
    </row>
    <row r="39" spans="1:8" x14ac:dyDescent="0.2">
      <c r="A39" s="346">
        <v>35</v>
      </c>
      <c r="B39" s="347"/>
      <c r="C39" s="378" t="s">
        <v>173</v>
      </c>
      <c r="D39" s="55">
        <v>1.8105549107000001</v>
      </c>
      <c r="E39" s="294">
        <v>2.2999999999999998</v>
      </c>
      <c r="F39" s="56"/>
      <c r="G39" s="58">
        <f>((D39*D37)+(E39*E37)+(F39*F37))/G37</f>
        <v>2.0843095442838218</v>
      </c>
      <c r="H39" s="66">
        <v>2.1857502011999999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2.1838904577</v>
      </c>
      <c r="E40" s="292">
        <v>2.2999999999999998</v>
      </c>
      <c r="F40" s="60">
        <v>2.1020639605999998</v>
      </c>
      <c r="G40" s="62">
        <f>((D40*D38)+(E40*E38)+(F40*F38))/G38</f>
        <v>2.1884388375313275</v>
      </c>
      <c r="H40" s="373">
        <v>2.0738953015999999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41.270262430000002</v>
      </c>
      <c r="E41" s="289">
        <v>44.2</v>
      </c>
      <c r="F41" s="46"/>
      <c r="G41" s="68">
        <f>(G43/$G$15)*100</f>
        <v>26.322810137839042</v>
      </c>
      <c r="H41" s="69">
        <v>36.077436517400002</v>
      </c>
    </row>
    <row r="42" spans="1:8" x14ac:dyDescent="0.2">
      <c r="A42" s="346">
        <v>38</v>
      </c>
      <c r="B42" s="553"/>
      <c r="C42" s="376" t="s">
        <v>170</v>
      </c>
      <c r="D42" s="111">
        <v>49.742792617900001</v>
      </c>
      <c r="E42" s="293">
        <v>58.2</v>
      </c>
      <c r="F42" s="48">
        <v>12.9037133012</v>
      </c>
      <c r="G42" s="49">
        <f>(G44/$G$16)*100</f>
        <v>41.351292159439332</v>
      </c>
      <c r="H42" s="67">
        <v>36.0830769676</v>
      </c>
    </row>
    <row r="43" spans="1:8" x14ac:dyDescent="0.2">
      <c r="A43" s="346">
        <v>39</v>
      </c>
      <c r="B43" s="553"/>
      <c r="C43" s="363" t="s">
        <v>171</v>
      </c>
      <c r="D43" s="112">
        <v>7733</v>
      </c>
      <c r="E43" s="295">
        <v>12395</v>
      </c>
      <c r="F43" s="50"/>
      <c r="G43" s="381">
        <f>SUM(D43:F43)</f>
        <v>20128</v>
      </c>
      <c r="H43" s="382">
        <v>491484</v>
      </c>
    </row>
    <row r="44" spans="1:8" x14ac:dyDescent="0.2">
      <c r="A44" s="346">
        <v>40</v>
      </c>
      <c r="B44" s="553"/>
      <c r="C44" s="376" t="s">
        <v>172</v>
      </c>
      <c r="D44" s="103">
        <v>11523</v>
      </c>
      <c r="E44" s="296">
        <v>22347</v>
      </c>
      <c r="F44" s="104">
        <v>3892</v>
      </c>
      <c r="G44" s="54">
        <f>SUM(D44:F44)</f>
        <v>37762</v>
      </c>
      <c r="H44" s="395">
        <v>572729</v>
      </c>
    </row>
    <row r="45" spans="1:8" x14ac:dyDescent="0.2">
      <c r="A45" s="346">
        <v>41</v>
      </c>
      <c r="B45" s="553"/>
      <c r="C45" s="378" t="s">
        <v>173</v>
      </c>
      <c r="D45" s="55">
        <v>1.8051137448000001</v>
      </c>
      <c r="E45" s="294">
        <v>2.1</v>
      </c>
      <c r="F45" s="56"/>
      <c r="G45" s="58">
        <f>((D45*D43)+(E45*E43)+(F45*F43))/G43</f>
        <v>1.9867073026897062</v>
      </c>
      <c r="H45" s="66">
        <v>1.9458094102000001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1.9492700940000001</v>
      </c>
      <c r="E46" s="292">
        <v>2</v>
      </c>
      <c r="F46" s="60">
        <v>1.9098452265000001</v>
      </c>
      <c r="G46" s="62">
        <f>((D46*D44)+(E46*E44)+(F46*F44))/G44</f>
        <v>1.9752279252873257</v>
      </c>
      <c r="H46" s="373">
        <v>1.7909765553999999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3.1183097200000001</v>
      </c>
      <c r="E47" s="289">
        <v>2.0099999999999998</v>
      </c>
      <c r="F47" s="212"/>
      <c r="G47" s="429">
        <f>(G49/$G$15)*100</f>
        <v>1.5300918055083303</v>
      </c>
      <c r="H47" s="384">
        <v>4.7385199914999996</v>
      </c>
    </row>
    <row r="48" spans="1:8" x14ac:dyDescent="0.2">
      <c r="A48" s="346">
        <v>44</v>
      </c>
      <c r="B48" s="347"/>
      <c r="C48" s="385" t="s">
        <v>170</v>
      </c>
      <c r="D48" s="225">
        <v>3.3980837693999999</v>
      </c>
      <c r="E48" s="290">
        <v>1</v>
      </c>
      <c r="F48" s="215">
        <v>2.5205743965999998</v>
      </c>
      <c r="G48" s="430">
        <f>(G50/$G$16)*100</f>
        <v>2.0970214629872972</v>
      </c>
      <c r="H48" s="392">
        <v>5.8084071139000004</v>
      </c>
    </row>
    <row r="49" spans="1:8" x14ac:dyDescent="0.2">
      <c r="A49" s="346">
        <v>45</v>
      </c>
      <c r="B49" s="347"/>
      <c r="C49" s="385" t="s">
        <v>171</v>
      </c>
      <c r="D49" s="226">
        <v>584</v>
      </c>
      <c r="E49" s="290">
        <v>586</v>
      </c>
      <c r="F49" s="216"/>
      <c r="G49" s="431">
        <f>SUM(D49:F49)</f>
        <v>1170</v>
      </c>
      <c r="H49" s="394">
        <v>64553</v>
      </c>
    </row>
    <row r="50" spans="1:8" ht="12.75" thickBot="1" x14ac:dyDescent="0.25">
      <c r="A50" s="359">
        <v>46</v>
      </c>
      <c r="B50" s="360"/>
      <c r="C50" s="388" t="s">
        <v>172</v>
      </c>
      <c r="D50" s="227">
        <v>787</v>
      </c>
      <c r="E50" s="292">
        <v>368</v>
      </c>
      <c r="F50" s="217">
        <v>760</v>
      </c>
      <c r="G50" s="432">
        <f>SUM(D50:F50)</f>
        <v>1915</v>
      </c>
      <c r="H50" s="389">
        <v>92194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8.4665239407000001</v>
      </c>
      <c r="E51" s="289">
        <v>8.4</v>
      </c>
      <c r="F51" s="212"/>
      <c r="G51" s="429">
        <f>(G53/$G$15)*100</f>
        <v>5.159155703188345</v>
      </c>
      <c r="H51" s="384">
        <v>24.5572387347</v>
      </c>
    </row>
    <row r="52" spans="1:8" x14ac:dyDescent="0.2">
      <c r="A52" s="346">
        <v>48</v>
      </c>
      <c r="B52" s="553"/>
      <c r="C52" s="385" t="s">
        <v>170</v>
      </c>
      <c r="D52" s="225">
        <v>11.4659801447</v>
      </c>
      <c r="E52" s="290">
        <v>8.6</v>
      </c>
      <c r="F52" s="215">
        <v>6.3890071098999996</v>
      </c>
      <c r="G52" s="430">
        <f>(G54/$G$16)*100</f>
        <v>8.6410424879544472</v>
      </c>
      <c r="H52" s="392">
        <v>24.6763114341</v>
      </c>
    </row>
    <row r="53" spans="1:8" x14ac:dyDescent="0.2">
      <c r="A53" s="346">
        <v>49</v>
      </c>
      <c r="B53" s="553"/>
      <c r="C53" s="385" t="s">
        <v>171</v>
      </c>
      <c r="D53" s="226">
        <v>1586</v>
      </c>
      <c r="E53" s="291">
        <v>2359</v>
      </c>
      <c r="F53" s="216"/>
      <c r="G53" s="431">
        <f>SUM(D53:F53)</f>
        <v>3945</v>
      </c>
      <c r="H53" s="394">
        <v>334544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2656</v>
      </c>
      <c r="E54" s="297">
        <v>3308</v>
      </c>
      <c r="F54" s="217">
        <v>1927</v>
      </c>
      <c r="G54" s="432">
        <f>SUM(D54:F54)</f>
        <v>7891</v>
      </c>
      <c r="H54" s="389">
        <v>391675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23.405636105799999</v>
      </c>
      <c r="E55" s="289">
        <v>22.7</v>
      </c>
      <c r="F55" s="46"/>
      <c r="G55" s="68">
        <f>(G57/$G$15)*100</f>
        <v>14.071613527580887</v>
      </c>
      <c r="H55" s="69">
        <v>18.349221869200001</v>
      </c>
    </row>
    <row r="56" spans="1:8" x14ac:dyDescent="0.2">
      <c r="A56" s="346">
        <v>52</v>
      </c>
      <c r="B56" s="553"/>
      <c r="C56" s="376" t="s">
        <v>170</v>
      </c>
      <c r="D56" s="111">
        <v>19.493401524100001</v>
      </c>
      <c r="E56" s="293">
        <v>18.3</v>
      </c>
      <c r="F56" s="48">
        <v>20</v>
      </c>
      <c r="G56" s="49">
        <f>(G58/$G$16)*100</f>
        <v>19.901445466491456</v>
      </c>
      <c r="H56" s="67">
        <v>14.9669459966</v>
      </c>
    </row>
    <row r="57" spans="1:8" x14ac:dyDescent="0.2">
      <c r="A57" s="346">
        <v>53</v>
      </c>
      <c r="B57" s="553"/>
      <c r="C57" s="363" t="s">
        <v>171</v>
      </c>
      <c r="D57" s="112">
        <v>4386</v>
      </c>
      <c r="E57" s="295">
        <v>6374</v>
      </c>
      <c r="F57" s="50"/>
      <c r="G57" s="381">
        <f>SUM(D57:F57)</f>
        <v>10760</v>
      </c>
      <c r="H57" s="382">
        <v>249972</v>
      </c>
    </row>
    <row r="58" spans="1:8" x14ac:dyDescent="0.2">
      <c r="A58" s="346">
        <v>54</v>
      </c>
      <c r="B58" s="553"/>
      <c r="C58" s="376" t="s">
        <v>172</v>
      </c>
      <c r="D58" s="103">
        <v>4516</v>
      </c>
      <c r="E58" s="296">
        <v>7040</v>
      </c>
      <c r="F58" s="104">
        <v>6618</v>
      </c>
      <c r="G58" s="54">
        <f>SUM(D58:F58)</f>
        <v>18174</v>
      </c>
      <c r="H58" s="395">
        <v>237563</v>
      </c>
    </row>
    <row r="59" spans="1:8" x14ac:dyDescent="0.2">
      <c r="A59" s="346">
        <v>55</v>
      </c>
      <c r="B59" s="553"/>
      <c r="C59" s="378" t="s">
        <v>173</v>
      </c>
      <c r="D59" s="55">
        <v>2.7461489103000001</v>
      </c>
      <c r="E59" s="294">
        <v>3.3</v>
      </c>
      <c r="F59" s="56"/>
      <c r="G59" s="58">
        <f>((D59*D57)+(E59*E57)+(F59*F57))/G57</f>
        <v>3.074238765852769</v>
      </c>
      <c r="H59" s="66">
        <v>2.8207106610000001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2.9124469766000001</v>
      </c>
      <c r="E60" s="292">
        <v>3.1</v>
      </c>
      <c r="F60" s="60">
        <v>3.4394899639999998</v>
      </c>
      <c r="G60" s="62">
        <f>((D60*D58)+(E60*E58)+(F60*F58))/G58</f>
        <v>3.1770196504939805</v>
      </c>
      <c r="H60" s="373">
        <v>2.7826688714999999</v>
      </c>
    </row>
    <row r="61" spans="1:8" x14ac:dyDescent="0.2">
      <c r="A61" s="346">
        <v>57</v>
      </c>
      <c r="B61" s="552" t="s">
        <v>22</v>
      </c>
      <c r="C61" s="363" t="s">
        <v>169</v>
      </c>
      <c r="D61" s="113">
        <v>13.9382044662</v>
      </c>
      <c r="E61" s="289">
        <v>33.299999999999997</v>
      </c>
      <c r="F61" s="46"/>
      <c r="G61" s="68">
        <f>(G63/$G$15)*100</f>
        <v>15.647477310177072</v>
      </c>
      <c r="H61" s="69">
        <v>24.3161763572</v>
      </c>
    </row>
    <row r="62" spans="1:8" x14ac:dyDescent="0.2">
      <c r="A62" s="346">
        <v>58</v>
      </c>
      <c r="B62" s="553"/>
      <c r="C62" s="376" t="s">
        <v>170</v>
      </c>
      <c r="D62" s="321">
        <v>15.56</v>
      </c>
      <c r="E62" s="298">
        <v>17.100000000000001</v>
      </c>
      <c r="F62" s="48">
        <v>6.8006771788</v>
      </c>
      <c r="G62" s="49">
        <f>(G64/$G$16)*100</f>
        <v>12.761717038983795</v>
      </c>
      <c r="H62" s="67">
        <v>16.349210049300002</v>
      </c>
    </row>
    <row r="63" spans="1:8" x14ac:dyDescent="0.2">
      <c r="A63" s="346">
        <v>59</v>
      </c>
      <c r="B63" s="553"/>
      <c r="C63" s="363" t="s">
        <v>171</v>
      </c>
      <c r="D63" s="112">
        <v>2612</v>
      </c>
      <c r="E63" s="295">
        <v>9353</v>
      </c>
      <c r="F63" s="50"/>
      <c r="G63" s="381">
        <f>SUM(D63:F63)</f>
        <v>11965</v>
      </c>
      <c r="H63" s="382">
        <v>331260</v>
      </c>
    </row>
    <row r="64" spans="1:8" x14ac:dyDescent="0.2">
      <c r="A64" s="346">
        <v>60</v>
      </c>
      <c r="B64" s="553"/>
      <c r="C64" s="376" t="s">
        <v>172</v>
      </c>
      <c r="D64" s="103">
        <v>3033</v>
      </c>
      <c r="E64" s="299">
        <v>6570</v>
      </c>
      <c r="F64" s="104">
        <v>2051</v>
      </c>
      <c r="G64" s="54">
        <f>SUM(D64:F64)</f>
        <v>11654</v>
      </c>
      <c r="H64" s="395">
        <v>259503</v>
      </c>
    </row>
    <row r="65" spans="1:8" x14ac:dyDescent="0.2">
      <c r="A65" s="346">
        <v>61</v>
      </c>
      <c r="B65" s="553"/>
      <c r="C65" s="378" t="s">
        <v>173</v>
      </c>
      <c r="D65" s="55">
        <v>2.8733155291000001</v>
      </c>
      <c r="E65" s="294">
        <v>2.9</v>
      </c>
      <c r="F65" s="56"/>
      <c r="G65" s="58">
        <f>((D65*D63)+(E65*E63)+(F65*F63))/G63</f>
        <v>2.8941746896789975</v>
      </c>
      <c r="H65" s="66">
        <v>2.6792823505999999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3.0372548645999999</v>
      </c>
      <c r="E66" s="292">
        <v>2.7</v>
      </c>
      <c r="F66" s="60">
        <v>3.3872154698000001</v>
      </c>
      <c r="G66" s="62">
        <f>((D66*D64)+(E66*E64)+(F66*F64))/G64</f>
        <v>2.9087157141660889</v>
      </c>
      <c r="H66" s="373">
        <v>2.7164956669000002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73.999902824100005</v>
      </c>
      <c r="E67" s="289">
        <v>77.099999999999994</v>
      </c>
      <c r="F67" s="46"/>
      <c r="G67" s="68">
        <f>(G69/$G$15)*100</f>
        <v>46.427170245599356</v>
      </c>
      <c r="H67" s="69">
        <v>53.766893268300002</v>
      </c>
    </row>
    <row r="68" spans="1:8" x14ac:dyDescent="0.2">
      <c r="A68" s="346">
        <v>64</v>
      </c>
      <c r="B68" s="553"/>
      <c r="C68" s="376" t="s">
        <v>170</v>
      </c>
      <c r="D68" s="111">
        <v>68.540902262100005</v>
      </c>
      <c r="E68" s="293">
        <v>80.3</v>
      </c>
      <c r="F68" s="48">
        <v>82.004364094600007</v>
      </c>
      <c r="G68" s="49">
        <f>(G70/$G$16)*100</f>
        <v>78.235873850197109</v>
      </c>
      <c r="H68" s="67">
        <v>52.176435863000002</v>
      </c>
    </row>
    <row r="69" spans="1:8" x14ac:dyDescent="0.2">
      <c r="A69" s="346">
        <v>65</v>
      </c>
      <c r="B69" s="553"/>
      <c r="C69" s="363" t="s">
        <v>171</v>
      </c>
      <c r="D69" s="112">
        <v>13865</v>
      </c>
      <c r="E69" s="295">
        <v>21636</v>
      </c>
      <c r="F69" s="50"/>
      <c r="G69" s="381">
        <f>SUM(D69:F69)</f>
        <v>35501</v>
      </c>
      <c r="H69" s="382">
        <v>732468</v>
      </c>
    </row>
    <row r="70" spans="1:8" x14ac:dyDescent="0.2">
      <c r="A70" s="346">
        <v>66</v>
      </c>
      <c r="B70" s="553"/>
      <c r="C70" s="376" t="s">
        <v>172</v>
      </c>
      <c r="D70" s="103">
        <v>15878</v>
      </c>
      <c r="E70" s="296">
        <v>30830</v>
      </c>
      <c r="F70" s="104">
        <v>24737</v>
      </c>
      <c r="G70" s="54">
        <f>SUM(D70:F70)</f>
        <v>71445</v>
      </c>
      <c r="H70" s="395">
        <v>828171</v>
      </c>
    </row>
    <row r="71" spans="1:8" x14ac:dyDescent="0.2">
      <c r="A71" s="346">
        <v>67</v>
      </c>
      <c r="B71" s="553"/>
      <c r="C71" s="378" t="s">
        <v>173</v>
      </c>
      <c r="D71" s="55">
        <v>2.0341664461</v>
      </c>
      <c r="E71" s="184">
        <v>2.6</v>
      </c>
      <c r="F71" s="56"/>
      <c r="G71" s="58">
        <f>((D71*D69)+(E71*E69)+(F71*F69))/G69</f>
        <v>2.3790123595159716</v>
      </c>
      <c r="H71" s="66">
        <v>2.4539383543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2.2472088513999999</v>
      </c>
      <c r="E72" s="185">
        <v>2.2999999999999998</v>
      </c>
      <c r="F72" s="60">
        <v>2.7170591052000002</v>
      </c>
      <c r="G72" s="62">
        <f>((D72*D70)+(E72*E70)+(F72*F70))/G70</f>
        <v>2.4326695112024859</v>
      </c>
      <c r="H72" s="373">
        <v>2.2762489509999999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31.190131191700001</v>
      </c>
      <c r="E73" s="289">
        <v>47.8</v>
      </c>
      <c r="F73" s="46"/>
      <c r="G73" s="68">
        <f>(G75/$G$15)*100</f>
        <v>25.179818481416579</v>
      </c>
      <c r="H73" s="69">
        <v>21.681226570100002</v>
      </c>
    </row>
    <row r="74" spans="1:8" x14ac:dyDescent="0.2">
      <c r="A74" s="346">
        <v>70</v>
      </c>
      <c r="B74" s="553"/>
      <c r="C74" s="376" t="s">
        <v>170</v>
      </c>
      <c r="D74" s="111">
        <v>33.212875315799998</v>
      </c>
      <c r="E74" s="293">
        <v>39.299999999999997</v>
      </c>
      <c r="F74" s="48">
        <v>29.470940922099999</v>
      </c>
      <c r="G74" s="49">
        <f>(G76/$G$16)*100</f>
        <v>34.694480946123527</v>
      </c>
      <c r="H74" s="67">
        <v>17.9955785191</v>
      </c>
    </row>
    <row r="75" spans="1:8" x14ac:dyDescent="0.2">
      <c r="A75" s="346">
        <v>71</v>
      </c>
      <c r="B75" s="553"/>
      <c r="C75" s="363" t="s">
        <v>171</v>
      </c>
      <c r="D75" s="112">
        <v>5844</v>
      </c>
      <c r="E75" s="295">
        <v>13410</v>
      </c>
      <c r="F75" s="50"/>
      <c r="G75" s="381">
        <f>SUM(D75:F75)</f>
        <v>19254</v>
      </c>
      <c r="H75" s="382">
        <v>295364</v>
      </c>
    </row>
    <row r="76" spans="1:8" x14ac:dyDescent="0.2">
      <c r="A76" s="346">
        <v>72</v>
      </c>
      <c r="B76" s="553"/>
      <c r="C76" s="376" t="s">
        <v>172</v>
      </c>
      <c r="D76" s="103">
        <v>7694</v>
      </c>
      <c r="E76" s="296">
        <v>15099</v>
      </c>
      <c r="F76" s="104">
        <v>8890</v>
      </c>
      <c r="G76" s="54">
        <f>SUM(D76:F76)</f>
        <v>31683</v>
      </c>
      <c r="H76" s="395">
        <v>285635</v>
      </c>
    </row>
    <row r="77" spans="1:8" x14ac:dyDescent="0.2">
      <c r="A77" s="346">
        <v>73</v>
      </c>
      <c r="B77" s="553"/>
      <c r="C77" s="378" t="s">
        <v>173</v>
      </c>
      <c r="D77" s="55">
        <v>2.5287000087</v>
      </c>
      <c r="E77" s="294">
        <v>2.8</v>
      </c>
      <c r="F77" s="56"/>
      <c r="G77" s="58">
        <f>((D77*D75)+(E77*E75)+(F77*F75))/G75</f>
        <v>2.7176546614128392</v>
      </c>
      <c r="H77" s="66">
        <v>2.9779605168000001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2.7308568270000002</v>
      </c>
      <c r="E78" s="292">
        <v>2.7</v>
      </c>
      <c r="F78" s="60">
        <v>3.4556985019000002</v>
      </c>
      <c r="G78" s="62">
        <f>((D78*D76)+(E78*E76)+(F78*F76))/G76</f>
        <v>2.9195364109720989</v>
      </c>
      <c r="H78" s="373">
        <v>2.8628270613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17.322152017200001</v>
      </c>
      <c r="E79" s="289">
        <v>17.7</v>
      </c>
      <c r="F79" s="46"/>
      <c r="G79" s="68">
        <f>(G81/$G$15)*100</f>
        <v>10.745952449454659</v>
      </c>
      <c r="H79" s="69">
        <v>15.2348633161</v>
      </c>
    </row>
    <row r="80" spans="1:8" x14ac:dyDescent="0.2">
      <c r="A80" s="346">
        <v>76</v>
      </c>
      <c r="B80" s="553"/>
      <c r="C80" s="376" t="s">
        <v>170</v>
      </c>
      <c r="D80" s="111">
        <v>27.438758883199998</v>
      </c>
      <c r="E80" s="293">
        <v>28.6</v>
      </c>
      <c r="F80" s="48">
        <v>63.207131664400002</v>
      </c>
      <c r="G80" s="49">
        <f>(G82/$G$16)*100</f>
        <v>39.863118703460358</v>
      </c>
      <c r="H80" s="67">
        <v>18.753807683800002</v>
      </c>
    </row>
    <row r="81" spans="1:8" x14ac:dyDescent="0.2">
      <c r="A81" s="346">
        <v>77</v>
      </c>
      <c r="B81" s="553"/>
      <c r="C81" s="363" t="s">
        <v>171</v>
      </c>
      <c r="D81" s="112">
        <v>3246</v>
      </c>
      <c r="E81" s="295">
        <v>4971</v>
      </c>
      <c r="F81" s="50"/>
      <c r="G81" s="381">
        <f>SUM(D81:F81)</f>
        <v>8217</v>
      </c>
      <c r="H81" s="382">
        <v>207545</v>
      </c>
    </row>
    <row r="82" spans="1:8" x14ac:dyDescent="0.2">
      <c r="A82" s="346">
        <v>78</v>
      </c>
      <c r="B82" s="553"/>
      <c r="C82" s="376" t="s">
        <v>172</v>
      </c>
      <c r="D82" s="103">
        <v>6356</v>
      </c>
      <c r="E82" s="296">
        <v>10981</v>
      </c>
      <c r="F82" s="104">
        <v>19066</v>
      </c>
      <c r="G82" s="54">
        <f>SUM(D82:F82)</f>
        <v>36403</v>
      </c>
      <c r="H82" s="395">
        <v>297670</v>
      </c>
    </row>
    <row r="83" spans="1:8" x14ac:dyDescent="0.2">
      <c r="A83" s="346">
        <v>79</v>
      </c>
      <c r="B83" s="553"/>
      <c r="C83" s="378" t="s">
        <v>173</v>
      </c>
      <c r="D83" s="55">
        <v>3.1616453097999999</v>
      </c>
      <c r="E83" s="294">
        <v>3.4</v>
      </c>
      <c r="F83" s="56"/>
      <c r="G83" s="58">
        <f>((D83*D81)+(E83*E81)+(F83*F81))/G81</f>
        <v>3.3058416302313249</v>
      </c>
      <c r="H83" s="66">
        <v>3.1182244995000001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2.9336260532999998</v>
      </c>
      <c r="E84" s="292">
        <v>3.1</v>
      </c>
      <c r="F84" s="60">
        <v>3.0568224709999998</v>
      </c>
      <c r="G84" s="62">
        <f>((D84*D82)+(E84*E82)+(F84*F82))/G82</f>
        <v>3.0483367971557502</v>
      </c>
      <c r="H84" s="373">
        <v>2.9514875673000001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9.0818440671000005</v>
      </c>
      <c r="E85" s="289">
        <v>15.3</v>
      </c>
      <c r="F85" s="46"/>
      <c r="G85" s="68">
        <f>(G87/$G$15)*100</f>
        <v>7.8492401851803422</v>
      </c>
      <c r="H85" s="69">
        <v>21.807556762400001</v>
      </c>
    </row>
    <row r="86" spans="1:8" x14ac:dyDescent="0.2">
      <c r="A86" s="346">
        <v>82</v>
      </c>
      <c r="B86" s="553"/>
      <c r="C86" s="376" t="s">
        <v>170</v>
      </c>
      <c r="D86" s="111">
        <v>17.390420081599999</v>
      </c>
      <c r="E86" s="293">
        <v>12.6</v>
      </c>
      <c r="F86" s="48">
        <v>35.992432260299999</v>
      </c>
      <c r="G86" s="49">
        <f>(G88/$G$16)*100</f>
        <v>21.61629434954008</v>
      </c>
      <c r="H86" s="67">
        <v>21.749112144200001</v>
      </c>
    </row>
    <row r="87" spans="1:8" x14ac:dyDescent="0.2">
      <c r="A87" s="346">
        <v>83</v>
      </c>
      <c r="B87" s="553"/>
      <c r="C87" s="363" t="s">
        <v>171</v>
      </c>
      <c r="D87" s="112">
        <v>1702</v>
      </c>
      <c r="E87" s="295">
        <v>4300</v>
      </c>
      <c r="F87" s="50"/>
      <c r="G87" s="381">
        <f>SUM(D87:F87)</f>
        <v>6002</v>
      </c>
      <c r="H87" s="382">
        <v>297085</v>
      </c>
    </row>
    <row r="88" spans="1:8" x14ac:dyDescent="0.2">
      <c r="A88" s="346">
        <v>84</v>
      </c>
      <c r="B88" s="553"/>
      <c r="C88" s="376" t="s">
        <v>172</v>
      </c>
      <c r="D88" s="103">
        <v>4029</v>
      </c>
      <c r="E88" s="296">
        <v>4854</v>
      </c>
      <c r="F88" s="104">
        <v>10857</v>
      </c>
      <c r="G88" s="54">
        <f>SUM(D88:F88)</f>
        <v>19740</v>
      </c>
      <c r="H88" s="395">
        <v>345213</v>
      </c>
    </row>
    <row r="89" spans="1:8" x14ac:dyDescent="0.2">
      <c r="A89" s="346">
        <v>85</v>
      </c>
      <c r="B89" s="553"/>
      <c r="C89" s="378" t="s">
        <v>173</v>
      </c>
      <c r="D89" s="55">
        <v>3.6606734821</v>
      </c>
      <c r="E89" s="294">
        <v>3.8</v>
      </c>
      <c r="F89" s="56"/>
      <c r="G89" s="58">
        <f>((D89*D87)+(E89*E87)+(F89*F87))/G87</f>
        <v>3.7604908807954347</v>
      </c>
      <c r="H89" s="66">
        <v>3.0263610361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3.0759241767000001</v>
      </c>
      <c r="E90" s="292">
        <v>3.1</v>
      </c>
      <c r="F90" s="60">
        <v>3.4550352595999998</v>
      </c>
      <c r="G90" s="62">
        <f>((D90*D88)+(E90*E88)+(F90*F88))/G88</f>
        <v>3.2903554367477961</v>
      </c>
      <c r="H90" s="373">
        <v>2.5296793983999999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88.415166339300001</v>
      </c>
      <c r="E91" s="289">
        <v>89.5</v>
      </c>
      <c r="F91" s="46"/>
      <c r="G91" s="68">
        <f>(G93/$G$15)*100</f>
        <v>54.49480815002746</v>
      </c>
      <c r="H91" s="69">
        <v>70.704241273799994</v>
      </c>
    </row>
    <row r="92" spans="1:8" x14ac:dyDescent="0.2">
      <c r="A92" s="346">
        <v>88</v>
      </c>
      <c r="B92" s="553"/>
      <c r="C92" s="376" t="s">
        <v>170</v>
      </c>
      <c r="D92" s="111">
        <v>85.135936085899999</v>
      </c>
      <c r="E92" s="293">
        <v>90.4</v>
      </c>
      <c r="F92" s="48">
        <v>91.090418493499996</v>
      </c>
      <c r="G92" s="49">
        <f>(G94/$G$16)*100</f>
        <v>89.698861147612789</v>
      </c>
      <c r="H92" s="67">
        <v>69.515281451999996</v>
      </c>
    </row>
    <row r="93" spans="1:8" x14ac:dyDescent="0.2">
      <c r="A93" s="346">
        <v>89</v>
      </c>
      <c r="B93" s="553"/>
      <c r="C93" s="363" t="s">
        <v>171</v>
      </c>
      <c r="D93" s="112">
        <v>16566</v>
      </c>
      <c r="E93" s="295">
        <v>25104</v>
      </c>
      <c r="F93" s="50"/>
      <c r="G93" s="381">
        <f>SUM(D93:F93)</f>
        <v>41670</v>
      </c>
      <c r="H93" s="382">
        <v>963206</v>
      </c>
    </row>
    <row r="94" spans="1:8" x14ac:dyDescent="0.2">
      <c r="A94" s="346">
        <v>90</v>
      </c>
      <c r="B94" s="553"/>
      <c r="C94" s="376" t="s">
        <v>172</v>
      </c>
      <c r="D94" s="103">
        <v>19723</v>
      </c>
      <c r="E94" s="296">
        <v>34713</v>
      </c>
      <c r="F94" s="104">
        <v>27477</v>
      </c>
      <c r="G94" s="54">
        <f>SUM(D94:F94)</f>
        <v>81913</v>
      </c>
      <c r="H94" s="395">
        <v>1103382</v>
      </c>
    </row>
    <row r="95" spans="1:8" x14ac:dyDescent="0.2">
      <c r="A95" s="346">
        <v>91</v>
      </c>
      <c r="B95" s="553"/>
      <c r="C95" s="378" t="s">
        <v>173</v>
      </c>
      <c r="D95" s="55">
        <v>1.9107340705</v>
      </c>
      <c r="E95" s="294">
        <v>2.4</v>
      </c>
      <c r="F95" s="56"/>
      <c r="G95" s="58">
        <f>((D95*D93)+(E95*E93)+(F95*F93))/G93</f>
        <v>2.2054912553852413</v>
      </c>
      <c r="H95" s="66">
        <v>2.1944360812000001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2.1041215012999999</v>
      </c>
      <c r="E96" s="292">
        <v>2.2000000000000002</v>
      </c>
      <c r="F96" s="60">
        <v>2.6283313433000002</v>
      </c>
      <c r="G96" s="62">
        <f>((D96*D94)+(E96*E94)+(F96*F94))/G94</f>
        <v>2.3205943951508798</v>
      </c>
      <c r="H96" s="373">
        <v>2.0425881517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20.484590037099998</v>
      </c>
      <c r="E97" s="289">
        <v>37.6</v>
      </c>
      <c r="F97" s="46"/>
      <c r="G97" s="68">
        <f>(G99/$G$15)*100</f>
        <v>18.818821436978524</v>
      </c>
      <c r="H97" s="69">
        <v>23.3325478987</v>
      </c>
    </row>
    <row r="98" spans="1:8" x14ac:dyDescent="0.2">
      <c r="A98" s="346">
        <v>94</v>
      </c>
      <c r="B98" s="553"/>
      <c r="C98" s="376" t="s">
        <v>170</v>
      </c>
      <c r="D98" s="111">
        <v>27.9401768283</v>
      </c>
      <c r="E98" s="293">
        <v>32.299999999999997</v>
      </c>
      <c r="F98" s="48">
        <v>48.528038943699997</v>
      </c>
      <c r="G98" s="49">
        <f>(G100/$G$16)*100</f>
        <v>36.699518177836183</v>
      </c>
      <c r="H98" s="67">
        <v>20.779700249000001</v>
      </c>
    </row>
    <row r="99" spans="1:8" x14ac:dyDescent="0.2">
      <c r="A99" s="346">
        <v>95</v>
      </c>
      <c r="B99" s="553"/>
      <c r="C99" s="363" t="s">
        <v>171</v>
      </c>
      <c r="D99" s="112">
        <v>3838</v>
      </c>
      <c r="E99" s="295">
        <v>10552</v>
      </c>
      <c r="F99" s="50"/>
      <c r="G99" s="381">
        <f>SUM(D99:F99)</f>
        <v>14390</v>
      </c>
      <c r="H99" s="382">
        <v>317860</v>
      </c>
    </row>
    <row r="100" spans="1:8" x14ac:dyDescent="0.2">
      <c r="A100" s="346">
        <v>96</v>
      </c>
      <c r="B100" s="553"/>
      <c r="C100" s="376" t="s">
        <v>172</v>
      </c>
      <c r="D100" s="103">
        <v>6473</v>
      </c>
      <c r="E100" s="296">
        <v>12403</v>
      </c>
      <c r="F100" s="104">
        <v>14638</v>
      </c>
      <c r="G100" s="54">
        <f>SUM(D100:F100)</f>
        <v>33514</v>
      </c>
      <c r="H100" s="395">
        <v>329826</v>
      </c>
    </row>
    <row r="101" spans="1:8" x14ac:dyDescent="0.2">
      <c r="A101" s="346">
        <v>97</v>
      </c>
      <c r="B101" s="553"/>
      <c r="C101" s="378" t="s">
        <v>173</v>
      </c>
      <c r="D101" s="55">
        <v>3.5232821315999998</v>
      </c>
      <c r="E101" s="294">
        <v>3.5</v>
      </c>
      <c r="F101" s="56"/>
      <c r="G101" s="58">
        <f>((D101*D99)+(E101*E99)+(F101*F99))/G99</f>
        <v>3.5062096470521751</v>
      </c>
      <c r="H101" s="66">
        <v>3.5311278299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3.4204203528999999</v>
      </c>
      <c r="E102" s="292">
        <v>3.3</v>
      </c>
      <c r="F102" s="60">
        <v>3.5049273534999998</v>
      </c>
      <c r="G102" s="62">
        <f>((D102*D100)+(E102*E100)+(F102*F100))/G100</f>
        <v>3.4127650398297633</v>
      </c>
      <c r="H102" s="373">
        <v>3.414573061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50.263213629299997</v>
      </c>
      <c r="E103" s="289">
        <v>47.4</v>
      </c>
      <c r="F103" s="46"/>
      <c r="G103" s="68">
        <f>(G105/$G$15)*100</f>
        <v>29.703397588470693</v>
      </c>
      <c r="H103" s="69">
        <v>39.365324747899997</v>
      </c>
    </row>
    <row r="104" spans="1:8" x14ac:dyDescent="0.2">
      <c r="A104" s="346">
        <v>100</v>
      </c>
      <c r="B104" s="553"/>
      <c r="C104" s="376" t="s">
        <v>170</v>
      </c>
      <c r="D104" s="111">
        <v>38.791227237400001</v>
      </c>
      <c r="E104" s="293">
        <v>33.200000000000003</v>
      </c>
      <c r="F104" s="48">
        <v>80.707279588999995</v>
      </c>
      <c r="G104" s="49">
        <f>(G106/$G$16)*100</f>
        <v>50.443495400788443</v>
      </c>
      <c r="H104" s="67">
        <v>39.240611598299999</v>
      </c>
    </row>
    <row r="105" spans="1:8" x14ac:dyDescent="0.2">
      <c r="A105" s="346">
        <v>101</v>
      </c>
      <c r="B105" s="553"/>
      <c r="C105" s="363" t="s">
        <v>171</v>
      </c>
      <c r="D105" s="112">
        <v>9418</v>
      </c>
      <c r="E105" s="295">
        <v>13295</v>
      </c>
      <c r="F105" s="50"/>
      <c r="G105" s="381">
        <f>SUM(D105:F105)</f>
        <v>22713</v>
      </c>
      <c r="H105" s="382">
        <v>536275</v>
      </c>
    </row>
    <row r="106" spans="1:8" x14ac:dyDescent="0.2">
      <c r="A106" s="346">
        <v>102</v>
      </c>
      <c r="B106" s="553"/>
      <c r="C106" s="376" t="s">
        <v>172</v>
      </c>
      <c r="D106" s="103">
        <v>8986</v>
      </c>
      <c r="E106" s="296">
        <v>12734</v>
      </c>
      <c r="F106" s="104">
        <v>24345</v>
      </c>
      <c r="G106" s="54">
        <f>SUM(D106:F106)</f>
        <v>46065</v>
      </c>
      <c r="H106" s="395">
        <v>622847</v>
      </c>
    </row>
    <row r="107" spans="1:8" x14ac:dyDescent="0.2">
      <c r="A107" s="346">
        <v>103</v>
      </c>
      <c r="B107" s="553"/>
      <c r="C107" s="378" t="s">
        <v>173</v>
      </c>
      <c r="D107" s="55">
        <v>1.8797792826999999</v>
      </c>
      <c r="E107" s="294">
        <v>2.5</v>
      </c>
      <c r="F107" s="56"/>
      <c r="G107" s="58">
        <f>((D107*D105)+(E107*E105)+(F107*F105))/G105</f>
        <v>2.2428239899823272</v>
      </c>
      <c r="H107" s="66">
        <v>2.1582735822000001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2.1180031278999998</v>
      </c>
      <c r="E108" s="292">
        <v>2.4</v>
      </c>
      <c r="F108" s="60">
        <v>2.6610934127000001</v>
      </c>
      <c r="G108" s="62">
        <f>((D108*D106)+(E108*E106)+(F108*F106))/G106</f>
        <v>2.4829761258979897</v>
      </c>
      <c r="H108" s="373">
        <v>1.9716279784999999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15.0086475784</v>
      </c>
      <c r="E109" s="289">
        <v>15.7</v>
      </c>
      <c r="F109" s="46"/>
      <c r="G109" s="68">
        <f>(G111/$G$15)*100</f>
        <v>9.4381816755159154</v>
      </c>
      <c r="H109" s="69">
        <v>12.0542199497</v>
      </c>
    </row>
    <row r="110" spans="1:8" x14ac:dyDescent="0.2">
      <c r="A110" s="346">
        <v>106</v>
      </c>
      <c r="B110" s="553"/>
      <c r="C110" s="376" t="s">
        <v>170</v>
      </c>
      <c r="D110" s="111">
        <v>7.2936916088999997</v>
      </c>
      <c r="E110" s="293">
        <v>9</v>
      </c>
      <c r="F110" s="48">
        <v>56.192025507700002</v>
      </c>
      <c r="G110" s="49">
        <f>(G112/$G$16)*100</f>
        <v>24.211563731931669</v>
      </c>
      <c r="H110" s="67">
        <v>11.171327030200001</v>
      </c>
    </row>
    <row r="111" spans="1:8" x14ac:dyDescent="0.2">
      <c r="A111" s="346">
        <v>107</v>
      </c>
      <c r="B111" s="553"/>
      <c r="C111" s="363" t="s">
        <v>171</v>
      </c>
      <c r="D111" s="112">
        <v>2812</v>
      </c>
      <c r="E111" s="295">
        <v>4405</v>
      </c>
      <c r="F111" s="50"/>
      <c r="G111" s="381">
        <f>SUM(D111:F111)</f>
        <v>7217</v>
      </c>
      <c r="H111" s="382">
        <v>164215</v>
      </c>
    </row>
    <row r="112" spans="1:8" x14ac:dyDescent="0.2">
      <c r="A112" s="346">
        <v>108</v>
      </c>
      <c r="B112" s="553"/>
      <c r="C112" s="376" t="s">
        <v>172</v>
      </c>
      <c r="D112" s="103">
        <v>1690</v>
      </c>
      <c r="E112" s="296">
        <v>3470</v>
      </c>
      <c r="F112" s="104">
        <v>16950</v>
      </c>
      <c r="G112" s="54">
        <f>SUM(D112:F112)</f>
        <v>22110</v>
      </c>
      <c r="H112" s="395">
        <v>177317</v>
      </c>
    </row>
    <row r="113" spans="1:8" x14ac:dyDescent="0.2">
      <c r="A113" s="346">
        <v>109</v>
      </c>
      <c r="B113" s="553"/>
      <c r="C113" s="378" t="s">
        <v>173</v>
      </c>
      <c r="D113" s="55">
        <v>2.1232873422999998</v>
      </c>
      <c r="E113" s="294">
        <v>2.9</v>
      </c>
      <c r="F113" s="56"/>
      <c r="G113" s="58">
        <f>((D113*D111)+(E113*E111)+(F113*F111))/G111</f>
        <v>2.5973651110638212</v>
      </c>
      <c r="H113" s="66">
        <v>2.6080739888000002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2.4413047684000002</v>
      </c>
      <c r="E114" s="292">
        <v>2.7</v>
      </c>
      <c r="F114" s="60">
        <v>2.8650288870999998</v>
      </c>
      <c r="G114" s="62">
        <f>((D114*D112)+(E114*E112)+(F114*F112))/G112</f>
        <v>2.8067410535929893</v>
      </c>
      <c r="H114" s="373">
        <v>2.4949375444999999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8.5</v>
      </c>
      <c r="E115" s="289">
        <v>8.4</v>
      </c>
      <c r="F115" s="115">
        <v>8.6300000000000008</v>
      </c>
      <c r="G115" s="396">
        <f>((D115*D15)+(E115*E15)+(F115*F15))/G15</f>
        <v>8.5174417388120212</v>
      </c>
      <c r="H115" s="397">
        <v>8.9</v>
      </c>
    </row>
    <row r="116" spans="1:8" x14ac:dyDescent="0.2">
      <c r="A116" s="346">
        <v>112</v>
      </c>
      <c r="B116" s="553"/>
      <c r="C116" s="363" t="s">
        <v>33</v>
      </c>
      <c r="D116" s="113">
        <v>10.944467</v>
      </c>
      <c r="E116" s="293">
        <v>11.6</v>
      </c>
      <c r="F116" s="46">
        <v>13.098455</v>
      </c>
      <c r="G116" s="68">
        <f>((D116*D15)+(E116*E15)+(F116*F15))/G15</f>
        <v>12.088177213415113</v>
      </c>
      <c r="H116" s="69">
        <v>11</v>
      </c>
    </row>
    <row r="117" spans="1:8" x14ac:dyDescent="0.2">
      <c r="A117" s="346">
        <v>113</v>
      </c>
      <c r="B117" s="553"/>
      <c r="C117" s="378" t="s">
        <v>34</v>
      </c>
      <c r="D117" s="55">
        <v>12831.767</v>
      </c>
      <c r="E117" s="295">
        <v>16961</v>
      </c>
      <c r="F117" s="56">
        <v>12477.313</v>
      </c>
      <c r="G117" s="58">
        <f>((D117*D15)+(E117*E15)+(F117*F15))/G15</f>
        <v>14209.660237242695</v>
      </c>
      <c r="H117" s="66">
        <v>21536</v>
      </c>
    </row>
    <row r="118" spans="1:8" x14ac:dyDescent="0.2">
      <c r="A118" s="346">
        <v>114</v>
      </c>
      <c r="B118" s="553"/>
      <c r="C118" s="376" t="s">
        <v>35</v>
      </c>
      <c r="D118" s="111">
        <v>13916.650986149512</v>
      </c>
      <c r="E118" s="300">
        <v>10751.17</v>
      </c>
      <c r="F118" s="48">
        <v>13532.229058238521</v>
      </c>
      <c r="G118" s="49">
        <f>((D118*D16)+(E118*E16)+(F118*F16))/G16</f>
        <v>12618.023401793163</v>
      </c>
      <c r="H118" s="67">
        <v>23356.798454781474</v>
      </c>
    </row>
    <row r="119" spans="1:8" x14ac:dyDescent="0.2">
      <c r="A119" s="346">
        <v>115</v>
      </c>
      <c r="B119" s="553"/>
      <c r="C119" s="363" t="s">
        <v>36</v>
      </c>
      <c r="D119" s="113">
        <v>20.708331000000001</v>
      </c>
      <c r="E119" s="294">
        <v>14.4</v>
      </c>
      <c r="F119" s="46">
        <v>11.18</v>
      </c>
      <c r="G119" s="68">
        <f>((D119*D15)+(E119*E15)+(F119*F15))/G15</f>
        <v>14.38919633815029</v>
      </c>
      <c r="H119" s="69">
        <v>9.8330000000000002</v>
      </c>
    </row>
    <row r="120" spans="1:8" x14ac:dyDescent="0.2">
      <c r="A120" s="346">
        <v>116</v>
      </c>
      <c r="B120" s="553"/>
      <c r="C120" s="348" t="s">
        <v>37</v>
      </c>
      <c r="D120" s="229">
        <v>0.60732697999999996</v>
      </c>
      <c r="E120" s="290">
        <v>0.60399999999999998</v>
      </c>
      <c r="F120" s="116">
        <v>0.86099999999999999</v>
      </c>
      <c r="G120" s="70">
        <f>((D120*D15)+(E120*E15)+(F120*F15))/G15</f>
        <v>0.71225604918447416</v>
      </c>
      <c r="H120" s="71">
        <v>0.60499999999999998</v>
      </c>
    </row>
    <row r="121" spans="1:8" x14ac:dyDescent="0.2">
      <c r="A121" s="346">
        <v>117</v>
      </c>
      <c r="B121" s="553"/>
      <c r="C121" s="348" t="s">
        <v>38</v>
      </c>
      <c r="D121" s="229">
        <v>0.69527625999999998</v>
      </c>
      <c r="E121" s="290">
        <v>0.81</v>
      </c>
      <c r="F121" s="116">
        <v>0.73099999999999998</v>
      </c>
      <c r="G121" s="70">
        <f>((D121*D15)+(E121*E15)+(F121*F15))/G15</f>
        <v>0.75262981247587168</v>
      </c>
      <c r="H121" s="71">
        <v>0.81200000000000006</v>
      </c>
    </row>
    <row r="122" spans="1:8" x14ac:dyDescent="0.2">
      <c r="A122" s="346">
        <v>118</v>
      </c>
      <c r="B122" s="553"/>
      <c r="C122" s="376" t="s">
        <v>39</v>
      </c>
      <c r="D122" s="230">
        <v>0.76856163</v>
      </c>
      <c r="E122" s="293">
        <v>0.89200000000000002</v>
      </c>
      <c r="F122" s="117">
        <v>0.86599999999999999</v>
      </c>
      <c r="G122" s="72">
        <f>((D122*D15)+(E122*E15)+(F122*F15))/G15</f>
        <v>0.85496299127573039</v>
      </c>
      <c r="H122" s="73">
        <v>0.84499999999999997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0.68720479999999995</v>
      </c>
      <c r="E123" s="187">
        <v>759</v>
      </c>
      <c r="F123" s="118">
        <v>0.74798659999999995</v>
      </c>
      <c r="G123" s="74">
        <f>((D123*D15)+(E123*E15)+(F123*F15))/G15</f>
        <v>280.99661745840501</v>
      </c>
      <c r="H123" s="75">
        <v>0.746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39</v>
      </c>
      <c r="E124" s="289">
        <v>60</v>
      </c>
      <c r="F124" s="50">
        <v>21</v>
      </c>
      <c r="G124" s="364">
        <f>SUM(D124:F124)</f>
        <v>120</v>
      </c>
      <c r="H124" s="382">
        <v>729</v>
      </c>
    </row>
    <row r="125" spans="1:8" ht="12.75" x14ac:dyDescent="0.2">
      <c r="A125" s="346">
        <v>121</v>
      </c>
      <c r="B125" s="553"/>
      <c r="C125" s="348" t="s">
        <v>43</v>
      </c>
      <c r="D125" s="232"/>
      <c r="E125" s="301"/>
      <c r="F125" s="76"/>
      <c r="G125" s="267">
        <f t="shared" ref="G125:G127" si="0">SUM(D125:F125)</f>
        <v>0</v>
      </c>
      <c r="H125" s="399">
        <v>0</v>
      </c>
    </row>
    <row r="126" spans="1:8" x14ac:dyDescent="0.2">
      <c r="A126" s="346">
        <v>122</v>
      </c>
      <c r="B126" s="553"/>
      <c r="C126" s="348" t="s">
        <v>44</v>
      </c>
      <c r="D126" s="232">
        <v>8</v>
      </c>
      <c r="E126" s="290">
        <v>21</v>
      </c>
      <c r="F126" s="76">
        <v>15</v>
      </c>
      <c r="G126" s="267">
        <f t="shared" si="0"/>
        <v>44</v>
      </c>
      <c r="H126" s="399">
        <v>109</v>
      </c>
    </row>
    <row r="127" spans="1:8" ht="12.75" x14ac:dyDescent="0.2">
      <c r="A127" s="346">
        <v>123</v>
      </c>
      <c r="B127" s="553"/>
      <c r="C127" s="348" t="s">
        <v>45</v>
      </c>
      <c r="D127" s="232"/>
      <c r="E127" s="301"/>
      <c r="F127" s="76"/>
      <c r="G127" s="267">
        <f t="shared" si="0"/>
        <v>0</v>
      </c>
      <c r="H127" s="399">
        <v>0</v>
      </c>
    </row>
    <row r="128" spans="1:8" ht="12.75" x14ac:dyDescent="0.2">
      <c r="A128" s="346">
        <v>124</v>
      </c>
      <c r="B128" s="553"/>
      <c r="C128" s="348" t="s">
        <v>46</v>
      </c>
      <c r="D128" s="232"/>
      <c r="E128" s="301"/>
      <c r="F128" s="76">
        <v>11</v>
      </c>
      <c r="G128" s="267">
        <f>SUM(D128:F128)</f>
        <v>11</v>
      </c>
      <c r="H128" s="399">
        <v>14</v>
      </c>
    </row>
    <row r="129" spans="1:8" ht="24" x14ac:dyDescent="0.2">
      <c r="A129" s="346">
        <v>125</v>
      </c>
      <c r="B129" s="553"/>
      <c r="C129" s="376" t="s">
        <v>47</v>
      </c>
      <c r="D129" s="103">
        <v>10</v>
      </c>
      <c r="E129" s="293">
        <v>63</v>
      </c>
      <c r="F129" s="104"/>
      <c r="G129" s="366">
        <f>SUM(D129:F129)</f>
        <v>73</v>
      </c>
      <c r="H129" s="395">
        <v>111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57</v>
      </c>
      <c r="E130" s="119">
        <f t="shared" ref="E130:F130" si="1">SUM(E124:E129)</f>
        <v>144</v>
      </c>
      <c r="F130" s="268">
        <f t="shared" si="1"/>
        <v>47</v>
      </c>
      <c r="G130" s="447">
        <f>SUM(D130:F130)</f>
        <v>248</v>
      </c>
      <c r="H130" s="400">
        <v>963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3486</v>
      </c>
      <c r="E131" s="302">
        <v>5736</v>
      </c>
      <c r="F131" s="50">
        <v>336</v>
      </c>
      <c r="G131" s="364">
        <f>SUM(D131:F131)</f>
        <v>9558</v>
      </c>
      <c r="H131" s="382">
        <v>94331</v>
      </c>
    </row>
    <row r="132" spans="1:8" ht="12.75" x14ac:dyDescent="0.2">
      <c r="A132" s="346">
        <v>128</v>
      </c>
      <c r="B132" s="553"/>
      <c r="C132" s="348" t="s">
        <v>51</v>
      </c>
      <c r="D132" s="232"/>
      <c r="E132" s="301"/>
      <c r="F132" s="76"/>
      <c r="G132" s="267">
        <f>SUM(D132:F132)</f>
        <v>0</v>
      </c>
      <c r="H132" s="399">
        <v>0</v>
      </c>
    </row>
    <row r="133" spans="1:8" x14ac:dyDescent="0.2">
      <c r="A133" s="346">
        <v>129</v>
      </c>
      <c r="B133" s="553"/>
      <c r="C133" s="348" t="s">
        <v>52</v>
      </c>
      <c r="D133" s="232">
        <v>89</v>
      </c>
      <c r="E133" s="290">
        <v>302</v>
      </c>
      <c r="F133" s="76">
        <v>115</v>
      </c>
      <c r="G133" s="267">
        <f t="shared" ref="G133:G135" si="2">SUM(D133:F133)</f>
        <v>506</v>
      </c>
      <c r="H133" s="399">
        <v>1177</v>
      </c>
    </row>
    <row r="134" spans="1:8" ht="12.75" x14ac:dyDescent="0.2">
      <c r="A134" s="346">
        <v>130</v>
      </c>
      <c r="B134" s="553"/>
      <c r="C134" s="348" t="s">
        <v>53</v>
      </c>
      <c r="D134" s="232"/>
      <c r="E134" s="301"/>
      <c r="F134" s="76"/>
      <c r="G134" s="267">
        <f t="shared" si="2"/>
        <v>0</v>
      </c>
      <c r="H134" s="399">
        <v>0</v>
      </c>
    </row>
    <row r="135" spans="1:8" ht="12.75" x14ac:dyDescent="0.2">
      <c r="A135" s="346">
        <v>131</v>
      </c>
      <c r="B135" s="553"/>
      <c r="C135" s="348" t="s">
        <v>54</v>
      </c>
      <c r="D135" s="232"/>
      <c r="E135" s="301"/>
      <c r="F135" s="76">
        <v>64</v>
      </c>
      <c r="G135" s="267">
        <f t="shared" si="2"/>
        <v>64</v>
      </c>
      <c r="H135" s="399">
        <v>112</v>
      </c>
    </row>
    <row r="136" spans="1:8" ht="24" x14ac:dyDescent="0.2">
      <c r="A136" s="346">
        <v>132</v>
      </c>
      <c r="B136" s="553"/>
      <c r="C136" s="376" t="s">
        <v>55</v>
      </c>
      <c r="D136" s="103">
        <v>149</v>
      </c>
      <c r="E136" s="296">
        <v>1044</v>
      </c>
      <c r="F136" s="104"/>
      <c r="G136" s="366">
        <f>SUM(D136:F136)</f>
        <v>1193</v>
      </c>
      <c r="H136" s="395">
        <v>1986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3724</v>
      </c>
      <c r="E137" s="119">
        <f t="shared" ref="E137:F137" si="3">SUM(E131:E136)</f>
        <v>7082</v>
      </c>
      <c r="F137" s="268">
        <f t="shared" si="3"/>
        <v>515</v>
      </c>
      <c r="G137" s="447">
        <f>SUM(D137:F137)</f>
        <v>11321</v>
      </c>
      <c r="H137" s="400">
        <v>97606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>
        <v>12</v>
      </c>
      <c r="E138" s="289">
        <v>10</v>
      </c>
      <c r="F138" s="50">
        <v>2</v>
      </c>
      <c r="G138" s="364">
        <f>SUM(D138:F138)</f>
        <v>24</v>
      </c>
      <c r="H138" s="382">
        <v>226</v>
      </c>
    </row>
    <row r="139" spans="1:8" x14ac:dyDescent="0.2">
      <c r="A139" s="346">
        <v>135</v>
      </c>
      <c r="B139" s="553"/>
      <c r="C139" s="348" t="s">
        <v>59</v>
      </c>
      <c r="D139" s="232">
        <v>4</v>
      </c>
      <c r="E139" s="290">
        <v>10</v>
      </c>
      <c r="F139" s="76">
        <v>1</v>
      </c>
      <c r="G139" s="267">
        <f>SUM(D139:F139)</f>
        <v>15</v>
      </c>
      <c r="H139" s="399">
        <v>115</v>
      </c>
    </row>
    <row r="140" spans="1:8" x14ac:dyDescent="0.2">
      <c r="A140" s="346">
        <v>136</v>
      </c>
      <c r="B140" s="553"/>
      <c r="C140" s="348" t="s">
        <v>60</v>
      </c>
      <c r="D140" s="232">
        <v>11</v>
      </c>
      <c r="E140" s="290">
        <v>23</v>
      </c>
      <c r="F140" s="76">
        <v>11</v>
      </c>
      <c r="G140" s="267">
        <f t="shared" ref="G140:G143" si="4">SUM(D140:F140)</f>
        <v>45</v>
      </c>
      <c r="H140" s="399">
        <v>258</v>
      </c>
    </row>
    <row r="141" spans="1:8" x14ac:dyDescent="0.2">
      <c r="A141" s="346">
        <v>137</v>
      </c>
      <c r="B141" s="553"/>
      <c r="C141" s="348" t="s">
        <v>61</v>
      </c>
      <c r="D141" s="232">
        <v>8</v>
      </c>
      <c r="E141" s="290">
        <v>5</v>
      </c>
      <c r="F141" s="76">
        <v>6</v>
      </c>
      <c r="G141" s="267">
        <f t="shared" si="4"/>
        <v>19</v>
      </c>
      <c r="H141" s="399">
        <v>75</v>
      </c>
    </row>
    <row r="142" spans="1:8" x14ac:dyDescent="0.2">
      <c r="A142" s="346">
        <v>138</v>
      </c>
      <c r="B142" s="553"/>
      <c r="C142" s="348" t="s">
        <v>62</v>
      </c>
      <c r="D142" s="232">
        <v>4</v>
      </c>
      <c r="E142" s="290">
        <v>1</v>
      </c>
      <c r="F142" s="76">
        <v>1</v>
      </c>
      <c r="G142" s="267">
        <f t="shared" si="4"/>
        <v>6</v>
      </c>
      <c r="H142" s="399">
        <v>27</v>
      </c>
    </row>
    <row r="143" spans="1:8" x14ac:dyDescent="0.2">
      <c r="A143" s="346">
        <v>139</v>
      </c>
      <c r="B143" s="553"/>
      <c r="C143" s="376" t="s">
        <v>63</v>
      </c>
      <c r="D143" s="103">
        <v>18</v>
      </c>
      <c r="E143" s="293">
        <v>95</v>
      </c>
      <c r="F143" s="104">
        <v>26</v>
      </c>
      <c r="G143" s="267">
        <f t="shared" si="4"/>
        <v>139</v>
      </c>
      <c r="H143" s="395">
        <v>262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57</v>
      </c>
      <c r="E144" s="119">
        <f t="shared" ref="E144:F144" si="5">SUM(E138:E143)</f>
        <v>144</v>
      </c>
      <c r="F144" s="119">
        <f t="shared" si="5"/>
        <v>47</v>
      </c>
      <c r="G144" s="401">
        <f>SUM(D144:F144)</f>
        <v>248</v>
      </c>
      <c r="H144" s="400">
        <v>963</v>
      </c>
    </row>
    <row r="145" spans="1:8" x14ac:dyDescent="0.2">
      <c r="A145" s="346">
        <v>141</v>
      </c>
      <c r="B145" s="552" t="s">
        <v>65</v>
      </c>
      <c r="C145" s="363" t="s">
        <v>58</v>
      </c>
      <c r="D145" s="112">
        <v>2784</v>
      </c>
      <c r="E145" s="302">
        <v>4541</v>
      </c>
      <c r="F145" s="50">
        <v>41</v>
      </c>
      <c r="G145" s="364">
        <f>SUM(D145:F145)</f>
        <v>7366</v>
      </c>
      <c r="H145" s="382">
        <v>70752</v>
      </c>
    </row>
    <row r="146" spans="1:8" x14ac:dyDescent="0.2">
      <c r="A146" s="346">
        <v>142</v>
      </c>
      <c r="B146" s="553"/>
      <c r="C146" s="348" t="s">
        <v>59</v>
      </c>
      <c r="D146" s="232">
        <v>155</v>
      </c>
      <c r="E146" s="290">
        <v>633</v>
      </c>
      <c r="F146" s="76">
        <v>8</v>
      </c>
      <c r="G146" s="267">
        <f>SUM(D146:F146)</f>
        <v>796</v>
      </c>
      <c r="H146" s="399">
        <v>12418</v>
      </c>
    </row>
    <row r="147" spans="1:8" x14ac:dyDescent="0.2">
      <c r="A147" s="346">
        <v>143</v>
      </c>
      <c r="B147" s="553"/>
      <c r="C147" s="348" t="s">
        <v>60</v>
      </c>
      <c r="D147" s="232">
        <v>287</v>
      </c>
      <c r="E147" s="290">
        <v>391</v>
      </c>
      <c r="F147" s="76">
        <v>151</v>
      </c>
      <c r="G147" s="267">
        <f t="shared" ref="G147:G149" si="6">SUM(D147:F147)</f>
        <v>829</v>
      </c>
      <c r="H147" s="399">
        <v>8797</v>
      </c>
    </row>
    <row r="148" spans="1:8" x14ac:dyDescent="0.2">
      <c r="A148" s="346">
        <v>144</v>
      </c>
      <c r="B148" s="553"/>
      <c r="C148" s="348" t="s">
        <v>61</v>
      </c>
      <c r="D148" s="232">
        <v>191</v>
      </c>
      <c r="E148" s="290">
        <v>45</v>
      </c>
      <c r="F148" s="76">
        <v>83</v>
      </c>
      <c r="G148" s="267">
        <f t="shared" si="6"/>
        <v>319</v>
      </c>
      <c r="H148" s="399">
        <v>1504</v>
      </c>
    </row>
    <row r="149" spans="1:8" x14ac:dyDescent="0.2">
      <c r="A149" s="346">
        <v>145</v>
      </c>
      <c r="B149" s="553"/>
      <c r="C149" s="348" t="s">
        <v>62</v>
      </c>
      <c r="D149" s="232">
        <v>69</v>
      </c>
      <c r="E149" s="290">
        <v>36</v>
      </c>
      <c r="F149" s="76">
        <v>53</v>
      </c>
      <c r="G149" s="267">
        <f t="shared" si="6"/>
        <v>158</v>
      </c>
      <c r="H149" s="399">
        <v>588</v>
      </c>
    </row>
    <row r="150" spans="1:8" x14ac:dyDescent="0.2">
      <c r="A150" s="346">
        <v>146</v>
      </c>
      <c r="B150" s="553"/>
      <c r="C150" s="376" t="s">
        <v>63</v>
      </c>
      <c r="D150" s="103">
        <v>238</v>
      </c>
      <c r="E150" s="291">
        <v>1436</v>
      </c>
      <c r="F150" s="104">
        <v>179</v>
      </c>
      <c r="G150" s="366">
        <f>SUM(D150:F150)</f>
        <v>1853</v>
      </c>
      <c r="H150" s="395">
        <v>3547</v>
      </c>
    </row>
    <row r="151" spans="1:8" ht="12.75" thickBot="1" x14ac:dyDescent="0.25">
      <c r="A151" s="359">
        <v>147</v>
      </c>
      <c r="B151" s="554"/>
      <c r="C151" s="398" t="s">
        <v>66</v>
      </c>
      <c r="D151" s="233">
        <f>SUM(D145:D150)</f>
        <v>3724</v>
      </c>
      <c r="E151" s="303">
        <f t="shared" ref="E151:F151" si="7">SUM(E145:E150)</f>
        <v>7082</v>
      </c>
      <c r="F151" s="119">
        <f t="shared" si="7"/>
        <v>515</v>
      </c>
      <c r="G151" s="277">
        <f>SUM(D151:F151)</f>
        <v>11321</v>
      </c>
      <c r="H151" s="400">
        <v>97606</v>
      </c>
    </row>
    <row r="152" spans="1:8" ht="12.75" thickBot="1" x14ac:dyDescent="0.25">
      <c r="A152" s="402">
        <v>148</v>
      </c>
      <c r="B152" s="403"/>
      <c r="C152" s="358" t="s">
        <v>67</v>
      </c>
      <c r="D152" s="234">
        <v>98</v>
      </c>
      <c r="E152" s="189">
        <v>143</v>
      </c>
      <c r="F152" s="122">
        <v>20</v>
      </c>
      <c r="G152" s="312">
        <f>SUM(D152:F152)</f>
        <v>261</v>
      </c>
      <c r="H152" s="404"/>
    </row>
    <row r="153" spans="1:8" x14ac:dyDescent="0.2">
      <c r="A153" s="346">
        <v>149</v>
      </c>
      <c r="B153" s="347" t="s">
        <v>166</v>
      </c>
      <c r="C153" s="363" t="s">
        <v>68</v>
      </c>
      <c r="D153" s="112">
        <v>24</v>
      </c>
      <c r="E153" s="289">
        <v>30</v>
      </c>
      <c r="F153" s="50">
        <v>108</v>
      </c>
      <c r="G153" s="381">
        <f>SUM(D153:F153)</f>
        <v>162</v>
      </c>
      <c r="H153" s="382">
        <v>4758</v>
      </c>
    </row>
    <row r="154" spans="1:8" x14ac:dyDescent="0.2">
      <c r="A154" s="346">
        <v>150</v>
      </c>
      <c r="B154" s="347"/>
      <c r="C154" s="348" t="s">
        <v>69</v>
      </c>
      <c r="D154" s="232">
        <v>4228</v>
      </c>
      <c r="E154" s="291">
        <v>16911</v>
      </c>
      <c r="F154" s="76">
        <v>14643</v>
      </c>
      <c r="G154" s="276">
        <f>SUM(D154:F154)</f>
        <v>35782</v>
      </c>
      <c r="H154" s="399">
        <v>428038</v>
      </c>
    </row>
    <row r="155" spans="1:8" x14ac:dyDescent="0.2">
      <c r="A155" s="346">
        <v>151</v>
      </c>
      <c r="B155" s="347"/>
      <c r="C155" s="348" t="s">
        <v>70</v>
      </c>
      <c r="D155" s="232"/>
      <c r="E155" s="290">
        <v>3</v>
      </c>
      <c r="F155" s="76">
        <v>21</v>
      </c>
      <c r="G155" s="276">
        <f t="shared" ref="G155:G218" si="8">SUM(D155:F155)</f>
        <v>24</v>
      </c>
      <c r="H155" s="399">
        <v>1027</v>
      </c>
    </row>
    <row r="156" spans="1:8" x14ac:dyDescent="0.2">
      <c r="A156" s="346">
        <v>152</v>
      </c>
      <c r="B156" s="347"/>
      <c r="C156" s="348" t="s">
        <v>71</v>
      </c>
      <c r="D156" s="232">
        <v>86</v>
      </c>
      <c r="E156" s="290">
        <v>35</v>
      </c>
      <c r="F156" s="76">
        <v>42</v>
      </c>
      <c r="G156" s="276">
        <f t="shared" si="8"/>
        <v>163</v>
      </c>
      <c r="H156" s="399">
        <v>3465</v>
      </c>
    </row>
    <row r="157" spans="1:8" x14ac:dyDescent="0.2">
      <c r="A157" s="346">
        <v>153</v>
      </c>
      <c r="B157" s="347"/>
      <c r="C157" s="348" t="s">
        <v>72</v>
      </c>
      <c r="D157" s="232">
        <v>649</v>
      </c>
      <c r="E157" s="290">
        <v>263</v>
      </c>
      <c r="F157" s="76">
        <v>84</v>
      </c>
      <c r="G157" s="276">
        <f t="shared" si="8"/>
        <v>996</v>
      </c>
      <c r="H157" s="399">
        <v>10238</v>
      </c>
    </row>
    <row r="158" spans="1:8" ht="12.75" x14ac:dyDescent="0.2">
      <c r="A158" s="346">
        <v>154</v>
      </c>
      <c r="B158" s="347"/>
      <c r="C158" s="348" t="s">
        <v>73</v>
      </c>
      <c r="D158" s="232"/>
      <c r="E158" s="301"/>
      <c r="F158" s="76"/>
      <c r="G158" s="276">
        <f>SUM(D158:F158)</f>
        <v>0</v>
      </c>
      <c r="H158" s="399">
        <v>67</v>
      </c>
    </row>
    <row r="159" spans="1:8" x14ac:dyDescent="0.2">
      <c r="A159" s="346">
        <v>155</v>
      </c>
      <c r="B159" s="347"/>
      <c r="C159" s="348" t="s">
        <v>74</v>
      </c>
      <c r="D159" s="232">
        <v>140</v>
      </c>
      <c r="E159" s="290">
        <v>111</v>
      </c>
      <c r="F159" s="76">
        <v>118</v>
      </c>
      <c r="G159" s="276">
        <f t="shared" si="8"/>
        <v>369</v>
      </c>
      <c r="H159" s="399">
        <v>8687</v>
      </c>
    </row>
    <row r="160" spans="1:8" x14ac:dyDescent="0.2">
      <c r="A160" s="346">
        <v>156</v>
      </c>
      <c r="B160" s="347"/>
      <c r="C160" s="348" t="s">
        <v>75</v>
      </c>
      <c r="D160" s="232">
        <v>8</v>
      </c>
      <c r="E160" s="290">
        <v>31</v>
      </c>
      <c r="F160" s="76">
        <v>241</v>
      </c>
      <c r="G160" s="276">
        <f t="shared" si="8"/>
        <v>280</v>
      </c>
      <c r="H160" s="399">
        <v>1698</v>
      </c>
    </row>
    <row r="161" spans="1:8" ht="12.75" x14ac:dyDescent="0.2">
      <c r="A161" s="346">
        <v>157</v>
      </c>
      <c r="B161" s="347"/>
      <c r="C161" s="348" t="s">
        <v>76</v>
      </c>
      <c r="D161" s="232">
        <v>14</v>
      </c>
      <c r="E161" s="301"/>
      <c r="F161" s="76"/>
      <c r="G161" s="276">
        <f t="shared" si="8"/>
        <v>14</v>
      </c>
      <c r="H161" s="399">
        <v>308</v>
      </c>
    </row>
    <row r="162" spans="1:8" ht="12.75" x14ac:dyDescent="0.2">
      <c r="A162" s="346">
        <v>158</v>
      </c>
      <c r="B162" s="347"/>
      <c r="C162" s="348" t="s">
        <v>77</v>
      </c>
      <c r="D162" s="232">
        <v>30</v>
      </c>
      <c r="E162" s="301"/>
      <c r="F162" s="76">
        <v>6</v>
      </c>
      <c r="G162" s="276">
        <f t="shared" si="8"/>
        <v>36</v>
      </c>
      <c r="H162" s="399">
        <v>296</v>
      </c>
    </row>
    <row r="163" spans="1:8" x14ac:dyDescent="0.2">
      <c r="A163" s="346">
        <v>159</v>
      </c>
      <c r="B163" s="347"/>
      <c r="C163" s="348" t="s">
        <v>78</v>
      </c>
      <c r="D163" s="232">
        <v>114</v>
      </c>
      <c r="E163" s="290">
        <v>181</v>
      </c>
      <c r="F163" s="76">
        <v>305</v>
      </c>
      <c r="G163" s="276">
        <f t="shared" si="8"/>
        <v>600</v>
      </c>
      <c r="H163" s="399">
        <v>8678</v>
      </c>
    </row>
    <row r="164" spans="1:8" ht="12.75" x14ac:dyDescent="0.2">
      <c r="A164" s="346">
        <v>160</v>
      </c>
      <c r="B164" s="347"/>
      <c r="C164" s="348" t="s">
        <v>79</v>
      </c>
      <c r="D164" s="232"/>
      <c r="E164" s="301"/>
      <c r="F164" s="76">
        <v>15</v>
      </c>
      <c r="G164" s="276">
        <f t="shared" si="8"/>
        <v>15</v>
      </c>
      <c r="H164" s="399">
        <v>19</v>
      </c>
    </row>
    <row r="165" spans="1:8" ht="12.75" x14ac:dyDescent="0.2">
      <c r="A165" s="346">
        <v>161</v>
      </c>
      <c r="B165" s="347"/>
      <c r="C165" s="348" t="s">
        <v>80</v>
      </c>
      <c r="D165" s="232"/>
      <c r="E165" s="301"/>
      <c r="F165" s="76"/>
      <c r="G165" s="276">
        <f t="shared" si="8"/>
        <v>0</v>
      </c>
      <c r="H165" s="399">
        <v>196</v>
      </c>
    </row>
    <row r="166" spans="1:8" ht="12.75" x14ac:dyDescent="0.2">
      <c r="A166" s="346">
        <v>162</v>
      </c>
      <c r="B166" s="347"/>
      <c r="C166" s="348" t="s">
        <v>81</v>
      </c>
      <c r="D166" s="232"/>
      <c r="E166" s="301"/>
      <c r="F166" s="76"/>
      <c r="G166" s="276">
        <f t="shared" si="8"/>
        <v>0</v>
      </c>
      <c r="H166" s="399">
        <v>364</v>
      </c>
    </row>
    <row r="167" spans="1:8" x14ac:dyDescent="0.2">
      <c r="A167" s="346">
        <v>163</v>
      </c>
      <c r="B167" s="347"/>
      <c r="C167" s="348" t="s">
        <v>82</v>
      </c>
      <c r="D167" s="232">
        <v>34</v>
      </c>
      <c r="E167" s="290">
        <v>27</v>
      </c>
      <c r="F167" s="76"/>
      <c r="G167" s="276">
        <f t="shared" si="8"/>
        <v>61</v>
      </c>
      <c r="H167" s="399">
        <v>1872</v>
      </c>
    </row>
    <row r="168" spans="1:8" ht="12.75" x14ac:dyDescent="0.2">
      <c r="A168" s="346">
        <v>164</v>
      </c>
      <c r="B168" s="347"/>
      <c r="C168" s="348" t="s">
        <v>83</v>
      </c>
      <c r="D168" s="232"/>
      <c r="E168" s="301"/>
      <c r="F168" s="76"/>
      <c r="G168" s="276">
        <f t="shared" si="8"/>
        <v>0</v>
      </c>
      <c r="H168" s="399">
        <v>125</v>
      </c>
    </row>
    <row r="169" spans="1:8" ht="12.75" x14ac:dyDescent="0.2">
      <c r="A169" s="346">
        <v>165</v>
      </c>
      <c r="B169" s="347"/>
      <c r="C169" s="348" t="s">
        <v>84</v>
      </c>
      <c r="D169" s="232">
        <v>8</v>
      </c>
      <c r="E169" s="301"/>
      <c r="F169" s="76"/>
      <c r="G169" s="276">
        <f t="shared" si="8"/>
        <v>8</v>
      </c>
      <c r="H169" s="399">
        <v>12</v>
      </c>
    </row>
    <row r="170" spans="1:8" ht="12.75" x14ac:dyDescent="0.2">
      <c r="A170" s="346">
        <v>166</v>
      </c>
      <c r="B170" s="347"/>
      <c r="C170" s="348" t="s">
        <v>85</v>
      </c>
      <c r="D170" s="232"/>
      <c r="E170" s="301"/>
      <c r="F170" s="76"/>
      <c r="G170" s="276">
        <f t="shared" si="8"/>
        <v>0</v>
      </c>
      <c r="H170" s="399"/>
    </row>
    <row r="171" spans="1:8" x14ac:dyDescent="0.2">
      <c r="A171" s="346">
        <v>167</v>
      </c>
      <c r="B171" s="347"/>
      <c r="C171" s="348" t="s">
        <v>86</v>
      </c>
      <c r="D171" s="232">
        <v>16</v>
      </c>
      <c r="E171" s="290">
        <v>12</v>
      </c>
      <c r="F171" s="76">
        <v>123</v>
      </c>
      <c r="G171" s="276">
        <f t="shared" si="8"/>
        <v>151</v>
      </c>
      <c r="H171" s="399">
        <v>3760</v>
      </c>
    </row>
    <row r="172" spans="1:8" ht="12.75" x14ac:dyDescent="0.2">
      <c r="A172" s="346">
        <v>168</v>
      </c>
      <c r="B172" s="347"/>
      <c r="C172" s="348" t="s">
        <v>87</v>
      </c>
      <c r="D172" s="232"/>
      <c r="E172" s="301"/>
      <c r="F172" s="76"/>
      <c r="G172" s="276">
        <f t="shared" si="8"/>
        <v>0</v>
      </c>
      <c r="H172" s="399"/>
    </row>
    <row r="173" spans="1:8" ht="12.75" x14ac:dyDescent="0.2">
      <c r="A173" s="346">
        <v>169</v>
      </c>
      <c r="B173" s="347"/>
      <c r="C173" s="348" t="s">
        <v>88</v>
      </c>
      <c r="D173" s="232"/>
      <c r="E173" s="301"/>
      <c r="F173" s="76"/>
      <c r="G173" s="276">
        <f t="shared" si="8"/>
        <v>0</v>
      </c>
      <c r="H173" s="399"/>
    </row>
    <row r="174" spans="1:8" x14ac:dyDescent="0.2">
      <c r="A174" s="346">
        <v>170</v>
      </c>
      <c r="B174" s="347"/>
      <c r="C174" s="348" t="s">
        <v>89</v>
      </c>
      <c r="D174" s="232">
        <v>2</v>
      </c>
      <c r="E174" s="290">
        <v>30</v>
      </c>
      <c r="F174" s="76"/>
      <c r="G174" s="276">
        <f t="shared" si="8"/>
        <v>32</v>
      </c>
      <c r="H174" s="399">
        <v>473</v>
      </c>
    </row>
    <row r="175" spans="1:8" x14ac:dyDescent="0.2">
      <c r="A175" s="346">
        <v>171</v>
      </c>
      <c r="B175" s="347"/>
      <c r="C175" s="348" t="s">
        <v>90</v>
      </c>
      <c r="D175" s="232"/>
      <c r="E175" s="290">
        <v>20</v>
      </c>
      <c r="F175" s="76">
        <v>4</v>
      </c>
      <c r="G175" s="276">
        <f t="shared" si="8"/>
        <v>24</v>
      </c>
      <c r="H175" s="399">
        <v>197</v>
      </c>
    </row>
    <row r="176" spans="1:8" ht="12.75" x14ac:dyDescent="0.2">
      <c r="A176" s="346">
        <v>172</v>
      </c>
      <c r="B176" s="347"/>
      <c r="C176" s="348" t="s">
        <v>91</v>
      </c>
      <c r="D176" s="232"/>
      <c r="E176" s="301"/>
      <c r="F176" s="76"/>
      <c r="G176" s="276">
        <f t="shared" si="8"/>
        <v>0</v>
      </c>
      <c r="H176" s="399">
        <v>41</v>
      </c>
    </row>
    <row r="177" spans="1:8" ht="12.75" x14ac:dyDescent="0.2">
      <c r="A177" s="346">
        <v>173</v>
      </c>
      <c r="B177" s="347"/>
      <c r="C177" s="348" t="s">
        <v>92</v>
      </c>
      <c r="D177" s="232"/>
      <c r="E177" s="301"/>
      <c r="F177" s="76"/>
      <c r="G177" s="276">
        <f t="shared" si="8"/>
        <v>0</v>
      </c>
      <c r="H177" s="399"/>
    </row>
    <row r="178" spans="1:8" ht="12.75" x14ac:dyDescent="0.2">
      <c r="A178" s="346">
        <v>174</v>
      </c>
      <c r="B178" s="347"/>
      <c r="C178" s="348" t="s">
        <v>93</v>
      </c>
      <c r="D178" s="232"/>
      <c r="E178" s="301"/>
      <c r="F178" s="76"/>
      <c r="G178" s="276">
        <f t="shared" si="8"/>
        <v>0</v>
      </c>
      <c r="H178" s="399"/>
    </row>
    <row r="179" spans="1:8" ht="12.75" x14ac:dyDescent="0.2">
      <c r="A179" s="346">
        <v>175</v>
      </c>
      <c r="B179" s="347"/>
      <c r="C179" s="348" t="s">
        <v>94</v>
      </c>
      <c r="D179" s="232"/>
      <c r="E179" s="301"/>
      <c r="F179" s="76">
        <v>3</v>
      </c>
      <c r="G179" s="276">
        <f t="shared" si="8"/>
        <v>3</v>
      </c>
      <c r="H179" s="399">
        <v>3</v>
      </c>
    </row>
    <row r="180" spans="1:8" ht="12.75" x14ac:dyDescent="0.2">
      <c r="A180" s="346">
        <v>176</v>
      </c>
      <c r="B180" s="347"/>
      <c r="C180" s="348" t="s">
        <v>95</v>
      </c>
      <c r="D180" s="232"/>
      <c r="E180" s="301"/>
      <c r="F180" s="76"/>
      <c r="G180" s="276">
        <f t="shared" si="8"/>
        <v>0</v>
      </c>
      <c r="H180" s="399">
        <v>32</v>
      </c>
    </row>
    <row r="181" spans="1:8" ht="12.75" x14ac:dyDescent="0.2">
      <c r="A181" s="346">
        <v>177</v>
      </c>
      <c r="B181" s="347"/>
      <c r="C181" s="348" t="s">
        <v>96</v>
      </c>
      <c r="D181" s="232"/>
      <c r="E181" s="301"/>
      <c r="F181" s="76"/>
      <c r="G181" s="276">
        <f t="shared" si="8"/>
        <v>0</v>
      </c>
      <c r="H181" s="399">
        <v>8</v>
      </c>
    </row>
    <row r="182" spans="1:8" ht="12.75" x14ac:dyDescent="0.2">
      <c r="A182" s="346">
        <v>178</v>
      </c>
      <c r="B182" s="347"/>
      <c r="C182" s="348" t="s">
        <v>97</v>
      </c>
      <c r="D182" s="232"/>
      <c r="E182" s="301"/>
      <c r="F182" s="76">
        <v>15</v>
      </c>
      <c r="G182" s="276">
        <f t="shared" si="8"/>
        <v>15</v>
      </c>
      <c r="H182" s="399">
        <v>29</v>
      </c>
    </row>
    <row r="183" spans="1:8" ht="12.75" x14ac:dyDescent="0.2">
      <c r="A183" s="346">
        <v>179</v>
      </c>
      <c r="B183" s="347"/>
      <c r="C183" s="348" t="s">
        <v>98</v>
      </c>
      <c r="D183" s="232">
        <v>73</v>
      </c>
      <c r="E183" s="301"/>
      <c r="F183" s="76">
        <v>1584</v>
      </c>
      <c r="G183" s="276">
        <f t="shared" si="8"/>
        <v>1657</v>
      </c>
      <c r="H183" s="399">
        <v>3500</v>
      </c>
    </row>
    <row r="184" spans="1:8" ht="12.75" x14ac:dyDescent="0.2">
      <c r="A184" s="346">
        <v>180</v>
      </c>
      <c r="B184" s="347"/>
      <c r="C184" s="348" t="s">
        <v>99</v>
      </c>
      <c r="D184" s="232"/>
      <c r="E184" s="301"/>
      <c r="F184" s="76"/>
      <c r="G184" s="276">
        <f t="shared" si="8"/>
        <v>0</v>
      </c>
      <c r="H184" s="399">
        <v>127</v>
      </c>
    </row>
    <row r="185" spans="1:8" ht="12.75" x14ac:dyDescent="0.2">
      <c r="A185" s="346">
        <v>181</v>
      </c>
      <c r="B185" s="347"/>
      <c r="C185" s="348" t="s">
        <v>100</v>
      </c>
      <c r="D185" s="232"/>
      <c r="E185" s="301"/>
      <c r="F185" s="76">
        <v>12</v>
      </c>
      <c r="G185" s="276">
        <f t="shared" si="8"/>
        <v>12</v>
      </c>
      <c r="H185" s="399">
        <v>12</v>
      </c>
    </row>
    <row r="186" spans="1:8" ht="12.75" x14ac:dyDescent="0.2">
      <c r="A186" s="346">
        <v>182</v>
      </c>
      <c r="B186" s="347"/>
      <c r="C186" s="348" t="s">
        <v>101</v>
      </c>
      <c r="D186" s="232"/>
      <c r="E186" s="301"/>
      <c r="F186" s="76"/>
      <c r="G186" s="276">
        <f t="shared" si="8"/>
        <v>0</v>
      </c>
      <c r="H186" s="399"/>
    </row>
    <row r="187" spans="1:8" ht="12.75" x14ac:dyDescent="0.2">
      <c r="A187" s="346">
        <v>183</v>
      </c>
      <c r="B187" s="347"/>
      <c r="C187" s="348" t="s">
        <v>102</v>
      </c>
      <c r="D187" s="232"/>
      <c r="E187" s="301"/>
      <c r="F187" s="76"/>
      <c r="G187" s="276">
        <f t="shared" si="8"/>
        <v>0</v>
      </c>
      <c r="H187" s="399">
        <v>74</v>
      </c>
    </row>
    <row r="188" spans="1:8" ht="12.75" x14ac:dyDescent="0.2">
      <c r="A188" s="346">
        <v>184</v>
      </c>
      <c r="B188" s="347"/>
      <c r="C188" s="348" t="s">
        <v>103</v>
      </c>
      <c r="D188" s="232"/>
      <c r="E188" s="301"/>
      <c r="F188" s="76"/>
      <c r="G188" s="276">
        <f t="shared" si="8"/>
        <v>0</v>
      </c>
      <c r="H188" s="399"/>
    </row>
    <row r="189" spans="1:8" ht="12.75" x14ac:dyDescent="0.2">
      <c r="A189" s="346">
        <v>185</v>
      </c>
      <c r="B189" s="347"/>
      <c r="C189" s="348" t="s">
        <v>104</v>
      </c>
      <c r="D189" s="232"/>
      <c r="E189" s="301"/>
      <c r="F189" s="76">
        <v>1495</v>
      </c>
      <c r="G189" s="276">
        <f t="shared" si="8"/>
        <v>1495</v>
      </c>
      <c r="H189" s="399">
        <v>2439</v>
      </c>
    </row>
    <row r="190" spans="1:8" ht="12.75" x14ac:dyDescent="0.2">
      <c r="A190" s="346">
        <v>186</v>
      </c>
      <c r="B190" s="347"/>
      <c r="C190" s="348" t="s">
        <v>105</v>
      </c>
      <c r="D190" s="232"/>
      <c r="E190" s="301"/>
      <c r="F190" s="76"/>
      <c r="G190" s="276">
        <f t="shared" si="8"/>
        <v>0</v>
      </c>
      <c r="H190" s="399"/>
    </row>
    <row r="191" spans="1:8" ht="12.75" x14ac:dyDescent="0.2">
      <c r="A191" s="346">
        <v>187</v>
      </c>
      <c r="B191" s="347"/>
      <c r="C191" s="348" t="s">
        <v>106</v>
      </c>
      <c r="D191" s="232"/>
      <c r="E191" s="301"/>
      <c r="F191" s="76"/>
      <c r="G191" s="276">
        <f t="shared" si="8"/>
        <v>0</v>
      </c>
      <c r="H191" s="399"/>
    </row>
    <row r="192" spans="1:8" ht="12.75" x14ac:dyDescent="0.2">
      <c r="A192" s="346">
        <v>188</v>
      </c>
      <c r="B192" s="347"/>
      <c r="C192" s="348" t="s">
        <v>107</v>
      </c>
      <c r="D192" s="232"/>
      <c r="E192" s="301"/>
      <c r="F192" s="76"/>
      <c r="G192" s="276">
        <f t="shared" si="8"/>
        <v>0</v>
      </c>
      <c r="H192" s="399"/>
    </row>
    <row r="193" spans="1:8" x14ac:dyDescent="0.2">
      <c r="A193" s="346">
        <v>189</v>
      </c>
      <c r="B193" s="347"/>
      <c r="C193" s="348" t="s">
        <v>108</v>
      </c>
      <c r="D193" s="232">
        <v>10</v>
      </c>
      <c r="E193" s="290">
        <v>12</v>
      </c>
      <c r="F193" s="76">
        <v>6</v>
      </c>
      <c r="G193" s="276">
        <f t="shared" si="8"/>
        <v>28</v>
      </c>
      <c r="H193" s="399">
        <v>108</v>
      </c>
    </row>
    <row r="194" spans="1:8" ht="12.75" x14ac:dyDescent="0.2">
      <c r="A194" s="346">
        <v>190</v>
      </c>
      <c r="B194" s="347"/>
      <c r="C194" s="348" t="s">
        <v>109</v>
      </c>
      <c r="D194" s="232"/>
      <c r="E194" s="301"/>
      <c r="F194" s="76"/>
      <c r="G194" s="276">
        <f t="shared" si="8"/>
        <v>0</v>
      </c>
      <c r="H194" s="399"/>
    </row>
    <row r="195" spans="1:8" ht="12.75" x14ac:dyDescent="0.2">
      <c r="A195" s="346">
        <v>191</v>
      </c>
      <c r="B195" s="347"/>
      <c r="C195" s="348" t="s">
        <v>110</v>
      </c>
      <c r="D195" s="232"/>
      <c r="E195" s="301"/>
      <c r="F195" s="76">
        <v>12</v>
      </c>
      <c r="G195" s="276">
        <f t="shared" si="8"/>
        <v>12</v>
      </c>
      <c r="H195" s="399">
        <v>267</v>
      </c>
    </row>
    <row r="196" spans="1:8" ht="12.75" x14ac:dyDescent="0.2">
      <c r="A196" s="346">
        <v>192</v>
      </c>
      <c r="B196" s="347"/>
      <c r="C196" s="348" t="s">
        <v>111</v>
      </c>
      <c r="D196" s="232"/>
      <c r="E196" s="301"/>
      <c r="F196" s="76"/>
      <c r="G196" s="276">
        <f t="shared" si="8"/>
        <v>0</v>
      </c>
      <c r="H196" s="399"/>
    </row>
    <row r="197" spans="1:8" ht="12.75" x14ac:dyDescent="0.2">
      <c r="A197" s="346">
        <v>193</v>
      </c>
      <c r="B197" s="347"/>
      <c r="C197" s="348" t="s">
        <v>112</v>
      </c>
      <c r="D197" s="232"/>
      <c r="E197" s="301"/>
      <c r="F197" s="76"/>
      <c r="G197" s="276">
        <f t="shared" si="8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90">
        <v>3</v>
      </c>
      <c r="F198" s="76">
        <v>474</v>
      </c>
      <c r="G198" s="276">
        <f t="shared" si="8"/>
        <v>477</v>
      </c>
      <c r="H198" s="399">
        <v>480</v>
      </c>
    </row>
    <row r="199" spans="1:8" ht="12.75" x14ac:dyDescent="0.2">
      <c r="A199" s="346">
        <v>195</v>
      </c>
      <c r="B199" s="347"/>
      <c r="C199" s="348" t="s">
        <v>114</v>
      </c>
      <c r="D199" s="232"/>
      <c r="E199" s="301"/>
      <c r="F199" s="76">
        <v>16</v>
      </c>
      <c r="G199" s="276">
        <f t="shared" si="8"/>
        <v>16</v>
      </c>
      <c r="H199" s="399">
        <v>65</v>
      </c>
    </row>
    <row r="200" spans="1:8" ht="12.75" x14ac:dyDescent="0.2">
      <c r="A200" s="346">
        <v>196</v>
      </c>
      <c r="B200" s="347"/>
      <c r="C200" s="348" t="s">
        <v>115</v>
      </c>
      <c r="D200" s="232"/>
      <c r="E200" s="301"/>
      <c r="F200" s="76"/>
      <c r="G200" s="276">
        <f t="shared" si="8"/>
        <v>0</v>
      </c>
      <c r="H200" s="399"/>
    </row>
    <row r="201" spans="1:8" ht="12.75" x14ac:dyDescent="0.2">
      <c r="A201" s="346">
        <v>197</v>
      </c>
      <c r="B201" s="347"/>
      <c r="C201" s="348" t="s">
        <v>116</v>
      </c>
      <c r="D201" s="232"/>
      <c r="E201" s="301"/>
      <c r="F201" s="76"/>
      <c r="G201" s="276">
        <f t="shared" si="8"/>
        <v>0</v>
      </c>
      <c r="H201" s="399"/>
    </row>
    <row r="202" spans="1:8" ht="12.75" x14ac:dyDescent="0.2">
      <c r="A202" s="346">
        <v>198</v>
      </c>
      <c r="B202" s="347"/>
      <c r="C202" s="348" t="s">
        <v>117</v>
      </c>
      <c r="D202" s="232"/>
      <c r="E202" s="301"/>
      <c r="F202" s="76">
        <v>11</v>
      </c>
      <c r="G202" s="276">
        <f t="shared" si="8"/>
        <v>11</v>
      </c>
      <c r="H202" s="399">
        <v>194</v>
      </c>
    </row>
    <row r="203" spans="1:8" ht="12.75" x14ac:dyDescent="0.2">
      <c r="A203" s="346">
        <v>199</v>
      </c>
      <c r="B203" s="347"/>
      <c r="C203" s="348" t="s">
        <v>118</v>
      </c>
      <c r="D203" s="232"/>
      <c r="E203" s="301"/>
      <c r="F203" s="76"/>
      <c r="G203" s="276">
        <f t="shared" si="8"/>
        <v>0</v>
      </c>
      <c r="H203" s="399"/>
    </row>
    <row r="204" spans="1:8" ht="12.75" x14ac:dyDescent="0.2">
      <c r="A204" s="346">
        <v>200</v>
      </c>
      <c r="B204" s="347"/>
      <c r="C204" s="348" t="s">
        <v>119</v>
      </c>
      <c r="D204" s="232"/>
      <c r="E204" s="301"/>
      <c r="F204" s="76"/>
      <c r="G204" s="276">
        <f t="shared" si="8"/>
        <v>0</v>
      </c>
      <c r="H204" s="399"/>
    </row>
    <row r="205" spans="1:8" ht="12.75" x14ac:dyDescent="0.2">
      <c r="A205" s="346">
        <v>201</v>
      </c>
      <c r="B205" s="347"/>
      <c r="C205" s="348" t="s">
        <v>120</v>
      </c>
      <c r="D205" s="232"/>
      <c r="E205" s="301"/>
      <c r="F205" s="76"/>
      <c r="G205" s="276">
        <f t="shared" si="8"/>
        <v>0</v>
      </c>
      <c r="H205" s="399"/>
    </row>
    <row r="206" spans="1:8" ht="12.75" x14ac:dyDescent="0.2">
      <c r="A206" s="346">
        <v>202</v>
      </c>
      <c r="B206" s="347"/>
      <c r="C206" s="348" t="s">
        <v>121</v>
      </c>
      <c r="D206" s="232"/>
      <c r="E206" s="301"/>
      <c r="F206" s="76"/>
      <c r="G206" s="276">
        <f t="shared" si="8"/>
        <v>0</v>
      </c>
      <c r="H206" s="399"/>
    </row>
    <row r="207" spans="1:8" ht="12.75" x14ac:dyDescent="0.2">
      <c r="A207" s="346">
        <v>203</v>
      </c>
      <c r="B207" s="347"/>
      <c r="C207" s="348" t="s">
        <v>122</v>
      </c>
      <c r="D207" s="232"/>
      <c r="E207" s="301"/>
      <c r="F207" s="76"/>
      <c r="G207" s="276">
        <f t="shared" si="8"/>
        <v>0</v>
      </c>
      <c r="H207" s="399"/>
    </row>
    <row r="208" spans="1:8" ht="12.75" x14ac:dyDescent="0.2">
      <c r="A208" s="346">
        <v>204</v>
      </c>
      <c r="B208" s="347"/>
      <c r="C208" s="348" t="s">
        <v>123</v>
      </c>
      <c r="D208" s="232"/>
      <c r="E208" s="301"/>
      <c r="F208" s="76"/>
      <c r="G208" s="276">
        <f t="shared" si="8"/>
        <v>0</v>
      </c>
      <c r="H208" s="399"/>
    </row>
    <row r="209" spans="1:8" ht="12.75" x14ac:dyDescent="0.2">
      <c r="A209" s="346">
        <v>205</v>
      </c>
      <c r="B209" s="347"/>
      <c r="C209" s="348" t="s">
        <v>124</v>
      </c>
      <c r="D209" s="232"/>
      <c r="E209" s="301"/>
      <c r="F209" s="76"/>
      <c r="G209" s="276">
        <f t="shared" si="8"/>
        <v>0</v>
      </c>
      <c r="H209" s="399"/>
    </row>
    <row r="210" spans="1:8" ht="12.75" x14ac:dyDescent="0.2">
      <c r="A210" s="346">
        <v>206</v>
      </c>
      <c r="B210" s="347"/>
      <c r="C210" s="348" t="s">
        <v>125</v>
      </c>
      <c r="D210" s="232"/>
      <c r="E210" s="301"/>
      <c r="F210" s="76"/>
      <c r="G210" s="276">
        <f t="shared" si="8"/>
        <v>0</v>
      </c>
      <c r="H210" s="399"/>
    </row>
    <row r="211" spans="1:8" ht="12.75" x14ac:dyDescent="0.2">
      <c r="A211" s="346">
        <v>207</v>
      </c>
      <c r="B211" s="347"/>
      <c r="C211" s="348" t="s">
        <v>126</v>
      </c>
      <c r="D211" s="232">
        <v>4</v>
      </c>
      <c r="E211" s="301"/>
      <c r="F211" s="76">
        <v>117</v>
      </c>
      <c r="G211" s="276">
        <f t="shared" si="8"/>
        <v>121</v>
      </c>
      <c r="H211" s="399">
        <v>121</v>
      </c>
    </row>
    <row r="212" spans="1:8" ht="12.75" x14ac:dyDescent="0.2">
      <c r="A212" s="346">
        <v>208</v>
      </c>
      <c r="B212" s="347"/>
      <c r="C212" s="348" t="s">
        <v>127</v>
      </c>
      <c r="D212" s="232"/>
      <c r="E212" s="301"/>
      <c r="F212" s="76"/>
      <c r="G212" s="276">
        <f t="shared" si="8"/>
        <v>0</v>
      </c>
      <c r="H212" s="399"/>
    </row>
    <row r="213" spans="1:8" ht="12.75" x14ac:dyDescent="0.2">
      <c r="A213" s="346">
        <v>209</v>
      </c>
      <c r="B213" s="347"/>
      <c r="C213" s="348" t="s">
        <v>128</v>
      </c>
      <c r="D213" s="232"/>
      <c r="E213" s="301"/>
      <c r="F213" s="76"/>
      <c r="G213" s="276">
        <f t="shared" si="8"/>
        <v>0</v>
      </c>
      <c r="H213" s="399"/>
    </row>
    <row r="214" spans="1:8" ht="12.75" x14ac:dyDescent="0.2">
      <c r="A214" s="346">
        <v>210</v>
      </c>
      <c r="B214" s="347"/>
      <c r="C214" s="348" t="s">
        <v>129</v>
      </c>
      <c r="D214" s="232"/>
      <c r="E214" s="304"/>
      <c r="F214" s="76"/>
      <c r="G214" s="276">
        <f t="shared" si="8"/>
        <v>0</v>
      </c>
      <c r="H214" s="399"/>
    </row>
    <row r="215" spans="1:8" ht="12.75" x14ac:dyDescent="0.2">
      <c r="A215" s="346">
        <v>211</v>
      </c>
      <c r="B215" s="347"/>
      <c r="C215" s="348" t="s">
        <v>130</v>
      </c>
      <c r="D215" s="232"/>
      <c r="E215" s="304"/>
      <c r="F215" s="76"/>
      <c r="G215" s="276">
        <f t="shared" si="8"/>
        <v>0</v>
      </c>
      <c r="H215" s="399"/>
    </row>
    <row r="216" spans="1:8" ht="12.75" x14ac:dyDescent="0.2">
      <c r="A216" s="346">
        <v>212</v>
      </c>
      <c r="B216" s="347"/>
      <c r="C216" s="348" t="s">
        <v>131</v>
      </c>
      <c r="D216" s="232"/>
      <c r="E216" s="301"/>
      <c r="F216" s="76"/>
      <c r="G216" s="276">
        <f t="shared" si="8"/>
        <v>0</v>
      </c>
      <c r="H216" s="399"/>
    </row>
    <row r="217" spans="1:8" ht="12.75" x14ac:dyDescent="0.2">
      <c r="A217" s="346">
        <v>213</v>
      </c>
      <c r="B217" s="347"/>
      <c r="C217" s="348" t="s">
        <v>132</v>
      </c>
      <c r="D217" s="232"/>
      <c r="E217" s="301"/>
      <c r="F217" s="76"/>
      <c r="G217" s="276">
        <f t="shared" si="8"/>
        <v>0</v>
      </c>
      <c r="H217" s="399"/>
    </row>
    <row r="218" spans="1:8" ht="12.75" x14ac:dyDescent="0.2">
      <c r="A218" s="346">
        <v>214</v>
      </c>
      <c r="B218" s="347"/>
      <c r="C218" s="376" t="s">
        <v>133</v>
      </c>
      <c r="D218" s="103"/>
      <c r="E218" s="305"/>
      <c r="F218" s="104"/>
      <c r="G218" s="405">
        <f t="shared" si="8"/>
        <v>0</v>
      </c>
      <c r="H218" s="395"/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5440</v>
      </c>
      <c r="E219" s="119">
        <f t="shared" ref="E219:F219" si="9">SUM(E153:E218)</f>
        <v>17669</v>
      </c>
      <c r="F219" s="119">
        <f t="shared" si="9"/>
        <v>19455</v>
      </c>
      <c r="G219" s="447">
        <f>SUM(D219:F219)</f>
        <v>42564</v>
      </c>
      <c r="H219" s="400">
        <f>SUM(H153:H218)</f>
        <v>481778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183" t="s">
        <v>155</v>
      </c>
      <c r="F220" s="123" t="s">
        <v>155</v>
      </c>
      <c r="G220" s="406">
        <f>COUNTA(D220:F220)</f>
        <v>3</v>
      </c>
      <c r="H220" s="407"/>
    </row>
    <row r="221" spans="1:8" ht="12.75" x14ac:dyDescent="0.2">
      <c r="A221" s="346">
        <v>217</v>
      </c>
      <c r="B221" s="553"/>
      <c r="C221" s="376" t="s">
        <v>137</v>
      </c>
      <c r="D221" s="236" t="s">
        <v>632</v>
      </c>
      <c r="E221" s="188"/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87" t="s">
        <v>156</v>
      </c>
      <c r="E222" s="184" t="s">
        <v>156</v>
      </c>
      <c r="F222" s="125" t="s">
        <v>156</v>
      </c>
      <c r="G222" s="280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159</v>
      </c>
      <c r="E223" s="186">
        <v>2015</v>
      </c>
      <c r="F223" s="190">
        <v>2007</v>
      </c>
      <c r="G223" s="456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191">
        <v>3</v>
      </c>
      <c r="F224" s="77"/>
      <c r="G224" s="516">
        <f>SUM(D224:F224)</f>
        <v>3</v>
      </c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>
        <v>4</v>
      </c>
      <c r="E225" s="183">
        <v>1</v>
      </c>
      <c r="F225" s="127">
        <v>1</v>
      </c>
      <c r="G225" s="283">
        <f>SUM(D225:F225)</f>
        <v>6</v>
      </c>
      <c r="H225" s="413"/>
    </row>
    <row r="226" spans="1:8" ht="12.75" thickBot="1" x14ac:dyDescent="0.25">
      <c r="A226" s="346">
        <v>222</v>
      </c>
      <c r="B226" s="554"/>
      <c r="C226" s="363" t="s">
        <v>143</v>
      </c>
      <c r="D226" s="235">
        <v>4</v>
      </c>
      <c r="E226" s="186">
        <v>1</v>
      </c>
      <c r="F226" s="123">
        <v>1</v>
      </c>
      <c r="G226" s="406">
        <f>SUM(D226:F226)</f>
        <v>6</v>
      </c>
      <c r="H226" s="407"/>
    </row>
    <row r="227" spans="1:8" ht="12.75" thickBot="1" x14ac:dyDescent="0.25">
      <c r="A227" s="402">
        <v>223</v>
      </c>
      <c r="B227" s="403"/>
      <c r="C227" s="411" t="s">
        <v>659</v>
      </c>
      <c r="D227" s="239">
        <v>4</v>
      </c>
      <c r="E227" s="191">
        <v>1</v>
      </c>
      <c r="F227" s="77">
        <v>1</v>
      </c>
      <c r="G227" s="282">
        <f>SUM(D227:F227)</f>
        <v>6</v>
      </c>
      <c r="H227" s="412"/>
    </row>
    <row r="228" spans="1:8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63">
        <v>1</v>
      </c>
      <c r="F228" s="147">
        <v>1</v>
      </c>
      <c r="G228" s="451">
        <v>1</v>
      </c>
      <c r="H228" s="417">
        <v>1</v>
      </c>
    </row>
    <row r="229" spans="1:8" x14ac:dyDescent="0.2">
      <c r="A229" s="418">
        <v>225</v>
      </c>
      <c r="B229" s="560"/>
      <c r="C229" s="385" t="s">
        <v>634</v>
      </c>
      <c r="D229" s="242">
        <v>1</v>
      </c>
      <c r="E229" s="306">
        <v>1</v>
      </c>
      <c r="F229" s="148">
        <v>1</v>
      </c>
      <c r="G229" s="419">
        <v>1</v>
      </c>
      <c r="H229" s="420">
        <v>0.91</v>
      </c>
    </row>
    <row r="230" spans="1:8" ht="12.75" thickBot="1" x14ac:dyDescent="0.25">
      <c r="A230" s="359">
        <v>226</v>
      </c>
      <c r="B230" s="561"/>
      <c r="C230" s="388" t="s">
        <v>635</v>
      </c>
      <c r="D230" s="243">
        <v>1</v>
      </c>
      <c r="E230" s="307">
        <v>1</v>
      </c>
      <c r="F230" s="149">
        <v>1</v>
      </c>
      <c r="G230" s="421">
        <v>1</v>
      </c>
      <c r="H230" s="438">
        <v>0.91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59999389629810485"/>
    <pageSetUpPr fitToPage="1"/>
  </sheetPr>
  <dimension ref="A2:H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623</v>
      </c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5"/>
      <c r="G4" s="312" t="s">
        <v>167</v>
      </c>
      <c r="H4" s="404" t="s">
        <v>529</v>
      </c>
    </row>
    <row r="5" spans="1:8" x14ac:dyDescent="0.2">
      <c r="A5" s="338">
        <v>1</v>
      </c>
      <c r="B5" s="339"/>
      <c r="C5" s="340" t="s">
        <v>0</v>
      </c>
      <c r="D5" s="341">
        <v>94</v>
      </c>
      <c r="E5" s="342">
        <v>95</v>
      </c>
      <c r="F5" s="343">
        <v>96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1" t="s">
        <v>145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1" t="s">
        <v>146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326</v>
      </c>
      <c r="E8" s="350" t="s">
        <v>326</v>
      </c>
      <c r="F8" s="351" t="s">
        <v>326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451</v>
      </c>
      <c r="E9" s="350" t="s">
        <v>451</v>
      </c>
      <c r="F9" s="351" t="s">
        <v>451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/>
      <c r="E10" s="350"/>
      <c r="F10" s="351"/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/>
      <c r="E11" s="350"/>
      <c r="F11" s="351"/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442" t="s">
        <v>452</v>
      </c>
      <c r="E12" s="355" t="s">
        <v>453</v>
      </c>
      <c r="F12" s="356" t="s">
        <v>454</v>
      </c>
      <c r="G12" s="135"/>
      <c r="H12" s="352"/>
    </row>
    <row r="13" spans="1:8" ht="12.75" thickBot="1" x14ac:dyDescent="0.25">
      <c r="A13" s="346">
        <v>9</v>
      </c>
      <c r="B13" s="347"/>
      <c r="C13" s="358" t="s">
        <v>194</v>
      </c>
      <c r="D13" s="234" t="s">
        <v>455</v>
      </c>
      <c r="E13" s="121" t="s">
        <v>456</v>
      </c>
      <c r="F13" s="122" t="s">
        <v>457</v>
      </c>
      <c r="G13" s="135"/>
      <c r="H13" s="352"/>
    </row>
    <row r="14" spans="1:8" ht="12.75" thickBot="1" x14ac:dyDescent="0.25">
      <c r="A14" s="359">
        <v>10</v>
      </c>
      <c r="B14" s="360"/>
      <c r="C14" s="361" t="s">
        <v>9</v>
      </c>
      <c r="D14" s="209" t="s">
        <v>458</v>
      </c>
      <c r="E14" s="37"/>
      <c r="F14" s="95" t="s">
        <v>458</v>
      </c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43274</v>
      </c>
      <c r="E15" s="21">
        <v>9800</v>
      </c>
      <c r="F15" s="50">
        <v>56623</v>
      </c>
      <c r="G15" s="381">
        <f>SUM(D15:F15)</f>
        <v>109697</v>
      </c>
      <c r="H15" s="382">
        <v>2624588</v>
      </c>
    </row>
    <row r="16" spans="1:8" x14ac:dyDescent="0.2">
      <c r="A16" s="346">
        <v>12</v>
      </c>
      <c r="B16" s="553"/>
      <c r="C16" s="365" t="s">
        <v>164</v>
      </c>
      <c r="D16" s="207">
        <v>52435</v>
      </c>
      <c r="E16" s="22">
        <v>9863</v>
      </c>
      <c r="F16" s="98">
        <v>43652</v>
      </c>
      <c r="G16" s="367">
        <f>SUM(D16:F16)</f>
        <v>105950</v>
      </c>
      <c r="H16" s="444">
        <v>2760851</v>
      </c>
    </row>
    <row r="17" spans="1:8" ht="12.75" thickBot="1" x14ac:dyDescent="0.25">
      <c r="A17" s="359">
        <v>13</v>
      </c>
      <c r="B17" s="554"/>
      <c r="C17" s="361" t="s">
        <v>10</v>
      </c>
      <c r="D17" s="244">
        <v>0.2116975551139253</v>
      </c>
      <c r="E17" s="23">
        <v>6.4285714285714501E-3</v>
      </c>
      <c r="F17" s="159">
        <v>-0.22907652367412534</v>
      </c>
      <c r="G17" s="161">
        <f>(G16/G15)-1</f>
        <v>-3.415772537079409E-2</v>
      </c>
      <c r="H17" s="210">
        <f>(H16/H15)-1</f>
        <v>5.1917862917913116E-2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794</v>
      </c>
      <c r="E18" s="24">
        <v>1945</v>
      </c>
      <c r="F18" s="160">
        <v>398</v>
      </c>
      <c r="G18" s="428">
        <f>SUM(D18:F18)</f>
        <v>3137</v>
      </c>
      <c r="H18" s="371">
        <v>62848</v>
      </c>
    </row>
    <row r="19" spans="1:8" ht="12.75" thickBot="1" x14ac:dyDescent="0.25">
      <c r="A19" s="359">
        <v>15</v>
      </c>
      <c r="B19" s="557"/>
      <c r="C19" s="361" t="s">
        <v>11</v>
      </c>
      <c r="D19" s="59"/>
      <c r="E19" s="25"/>
      <c r="F19" s="60"/>
      <c r="G19" s="62"/>
      <c r="H19" s="373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173</v>
      </c>
      <c r="E20" s="21">
        <v>121</v>
      </c>
      <c r="F20" s="50">
        <v>223</v>
      </c>
      <c r="G20" s="381">
        <f>SUM(D20:F20)</f>
        <v>517</v>
      </c>
      <c r="H20" s="382">
        <v>10164</v>
      </c>
    </row>
    <row r="21" spans="1:8" x14ac:dyDescent="0.2">
      <c r="A21" s="346">
        <v>17</v>
      </c>
      <c r="B21" s="553"/>
      <c r="C21" s="348" t="s">
        <v>176</v>
      </c>
      <c r="D21" s="232">
        <v>2127</v>
      </c>
      <c r="E21" s="26">
        <v>1392</v>
      </c>
      <c r="F21" s="76">
        <v>6576</v>
      </c>
      <c r="G21" s="276">
        <f>SUM(D21:F21)</f>
        <v>10095</v>
      </c>
      <c r="H21" s="399"/>
    </row>
    <row r="22" spans="1:8" ht="12.75" thickBot="1" x14ac:dyDescent="0.25">
      <c r="A22" s="359">
        <v>18</v>
      </c>
      <c r="B22" s="554"/>
      <c r="C22" s="361" t="s">
        <v>14</v>
      </c>
      <c r="D22" s="244">
        <v>4.0564508439019736E-2</v>
      </c>
      <c r="E22" s="23">
        <v>0.14113352935212409</v>
      </c>
      <c r="F22" s="159">
        <v>0.1506460185100339</v>
      </c>
      <c r="G22" s="161">
        <f>G21/G16</f>
        <v>9.52807928268051E-2</v>
      </c>
      <c r="H22" s="21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91.4755921613</v>
      </c>
      <c r="E23" s="27">
        <v>59.407246191299997</v>
      </c>
      <c r="F23" s="46">
        <v>86.265818602500005</v>
      </c>
      <c r="G23" s="68">
        <f>(G25/$G$15)*100</f>
        <v>85.921219358779183</v>
      </c>
      <c r="H23" s="69">
        <v>52.400585391100002</v>
      </c>
    </row>
    <row r="24" spans="1:8" x14ac:dyDescent="0.2">
      <c r="A24" s="346">
        <v>20</v>
      </c>
      <c r="B24" s="553"/>
      <c r="C24" s="376" t="s">
        <v>170</v>
      </c>
      <c r="D24" s="111">
        <v>76.796928667299994</v>
      </c>
      <c r="E24" s="28">
        <v>66.769285042299998</v>
      </c>
      <c r="F24" s="48">
        <v>84.564939974300003</v>
      </c>
      <c r="G24" s="49">
        <f>(G26/$G$16)*100</f>
        <v>79.062765455403493</v>
      </c>
      <c r="H24" s="67">
        <v>45.6421360394</v>
      </c>
    </row>
    <row r="25" spans="1:8" x14ac:dyDescent="0.2">
      <c r="A25" s="346">
        <v>21</v>
      </c>
      <c r="B25" s="553"/>
      <c r="C25" s="363" t="s">
        <v>171</v>
      </c>
      <c r="D25" s="112">
        <v>39585</v>
      </c>
      <c r="E25" s="21">
        <v>5822</v>
      </c>
      <c r="F25" s="50">
        <v>48846</v>
      </c>
      <c r="G25" s="381">
        <f>SUM(D25:F25)</f>
        <v>94253</v>
      </c>
      <c r="H25" s="382">
        <v>1375299</v>
      </c>
    </row>
    <row r="26" spans="1:8" x14ac:dyDescent="0.2">
      <c r="A26" s="346">
        <v>22</v>
      </c>
      <c r="B26" s="553"/>
      <c r="C26" s="376" t="s">
        <v>172</v>
      </c>
      <c r="D26" s="103">
        <v>40268</v>
      </c>
      <c r="E26" s="29">
        <v>6585</v>
      </c>
      <c r="F26" s="104">
        <v>36914</v>
      </c>
      <c r="G26" s="54">
        <f>SUM(D26:F26)</f>
        <v>83767</v>
      </c>
      <c r="H26" s="395">
        <v>1260111</v>
      </c>
    </row>
    <row r="27" spans="1:8" x14ac:dyDescent="0.2">
      <c r="A27" s="346">
        <v>23</v>
      </c>
      <c r="B27" s="553"/>
      <c r="C27" s="378" t="s">
        <v>173</v>
      </c>
      <c r="D27" s="55">
        <v>3.7949271829</v>
      </c>
      <c r="E27" s="30">
        <v>2.2169500524000001</v>
      </c>
      <c r="F27" s="56">
        <v>3.2632257009000001</v>
      </c>
      <c r="G27" s="58">
        <f>((D27*D25)+(E27*E25)+(F27*F25))/G25</f>
        <v>3.4219048552972398</v>
      </c>
      <c r="H27" s="66">
        <v>2.6217405897999999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2.9690259178999998</v>
      </c>
      <c r="E28" s="25">
        <v>1.9746012649</v>
      </c>
      <c r="F28" s="60">
        <v>2.5481427422</v>
      </c>
      <c r="G28" s="62">
        <f>((D28*D26)+(E28*E26)+(F28*F26))/G26</f>
        <v>2.7053807128933172</v>
      </c>
      <c r="H28" s="373">
        <v>2.2354826488000001</v>
      </c>
    </row>
    <row r="29" spans="1:8" x14ac:dyDescent="0.2">
      <c r="A29" s="346">
        <v>25</v>
      </c>
      <c r="B29" s="347" t="s">
        <v>16</v>
      </c>
      <c r="C29" s="363" t="s">
        <v>169</v>
      </c>
      <c r="D29" s="113">
        <v>65.809049151899998</v>
      </c>
      <c r="E29" s="27">
        <v>11.979131993299999</v>
      </c>
      <c r="F29" s="46">
        <v>48.114541779900001</v>
      </c>
      <c r="G29" s="68">
        <f>(G31/$G$15)*100</f>
        <v>51.866505009252762</v>
      </c>
      <c r="H29" s="69">
        <v>15.338515855600001</v>
      </c>
    </row>
    <row r="30" spans="1:8" x14ac:dyDescent="0.2">
      <c r="A30" s="346">
        <v>26</v>
      </c>
      <c r="B30" s="347"/>
      <c r="C30" s="376" t="s">
        <v>170</v>
      </c>
      <c r="D30" s="111">
        <v>28.131870973800002</v>
      </c>
      <c r="E30" s="28">
        <v>11.2305973659</v>
      </c>
      <c r="F30" s="48">
        <v>29.208617535999998</v>
      </c>
      <c r="G30" s="49">
        <f>(G32/$G$16)*100</f>
        <v>27.002359603586594</v>
      </c>
      <c r="H30" s="67">
        <v>9.1003561224999991</v>
      </c>
    </row>
    <row r="31" spans="1:8" x14ac:dyDescent="0.2">
      <c r="A31" s="346">
        <v>27</v>
      </c>
      <c r="B31" s="347"/>
      <c r="C31" s="363" t="s">
        <v>171</v>
      </c>
      <c r="D31" s="112">
        <v>28478</v>
      </c>
      <c r="E31" s="21">
        <v>1174</v>
      </c>
      <c r="F31" s="50">
        <v>27244</v>
      </c>
      <c r="G31" s="381">
        <f>SUM(D31:F31)</f>
        <v>56896</v>
      </c>
      <c r="H31" s="382">
        <v>402573</v>
      </c>
    </row>
    <row r="32" spans="1:8" x14ac:dyDescent="0.2">
      <c r="A32" s="346">
        <v>28</v>
      </c>
      <c r="B32" s="347"/>
      <c r="C32" s="376" t="s">
        <v>172</v>
      </c>
      <c r="D32" s="103">
        <v>14751</v>
      </c>
      <c r="E32" s="29">
        <v>1108</v>
      </c>
      <c r="F32" s="104">
        <v>12750</v>
      </c>
      <c r="G32" s="54">
        <f>SUM(D32:F32)</f>
        <v>28609</v>
      </c>
      <c r="H32" s="395">
        <v>251247</v>
      </c>
    </row>
    <row r="33" spans="1:8" x14ac:dyDescent="0.2">
      <c r="A33" s="346">
        <v>29</v>
      </c>
      <c r="B33" s="347"/>
      <c r="C33" s="378" t="s">
        <v>173</v>
      </c>
      <c r="D33" s="55">
        <v>4.1134824116999997</v>
      </c>
      <c r="E33" s="30">
        <v>3.4451983641999999</v>
      </c>
      <c r="F33" s="56">
        <v>3.7243236952999998</v>
      </c>
      <c r="G33" s="58">
        <f>((D33*D31)+(E33*E31)+(F33*F31))/G31</f>
        <v>3.9133487372524711</v>
      </c>
      <c r="H33" s="66">
        <v>3.7729674705999998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3.6237083911000001</v>
      </c>
      <c r="E34" s="25">
        <v>3.3184244233000002</v>
      </c>
      <c r="F34" s="60">
        <v>3.4278079032000002</v>
      </c>
      <c r="G34" s="62">
        <f>((D34*D32)+(E34*E32)+(F34*F32))/G32</f>
        <v>3.5245792409358074</v>
      </c>
      <c r="H34" s="373">
        <v>3.4916839126000001</v>
      </c>
    </row>
    <row r="35" spans="1:8" x14ac:dyDescent="0.2">
      <c r="A35" s="346">
        <v>31</v>
      </c>
      <c r="B35" s="347" t="s">
        <v>17</v>
      </c>
      <c r="C35" s="363" t="s">
        <v>169</v>
      </c>
      <c r="D35" s="113">
        <v>25.6665430095</v>
      </c>
      <c r="E35" s="27">
        <v>47.428114197900001</v>
      </c>
      <c r="F35" s="46">
        <v>38.151276822699998</v>
      </c>
      <c r="G35" s="68">
        <f>(G37/$G$15)*100</f>
        <v>34.054714349526421</v>
      </c>
      <c r="H35" s="69">
        <v>37.062069535500001</v>
      </c>
    </row>
    <row r="36" spans="1:8" x14ac:dyDescent="0.2">
      <c r="A36" s="346">
        <v>32</v>
      </c>
      <c r="B36" s="347"/>
      <c r="C36" s="376" t="s">
        <v>170</v>
      </c>
      <c r="D36" s="111">
        <v>48.665057693400001</v>
      </c>
      <c r="E36" s="28">
        <v>55.538687676400002</v>
      </c>
      <c r="F36" s="48">
        <v>55.356322438299998</v>
      </c>
      <c r="G36" s="49">
        <f>(G38/$G$16)*100</f>
        <v>52.062293534686177</v>
      </c>
      <c r="H36" s="67">
        <v>36.541779916899998</v>
      </c>
    </row>
    <row r="37" spans="1:8" x14ac:dyDescent="0.2">
      <c r="A37" s="346">
        <v>33</v>
      </c>
      <c r="B37" s="347"/>
      <c r="C37" s="363" t="s">
        <v>171</v>
      </c>
      <c r="D37" s="112">
        <v>11107</v>
      </c>
      <c r="E37" s="21">
        <v>4648</v>
      </c>
      <c r="F37" s="50">
        <v>21602</v>
      </c>
      <c r="G37" s="381">
        <f>SUM(D37:F37)</f>
        <v>37357</v>
      </c>
      <c r="H37" s="382">
        <v>972727</v>
      </c>
    </row>
    <row r="38" spans="1:8" x14ac:dyDescent="0.2">
      <c r="A38" s="346">
        <v>34</v>
      </c>
      <c r="B38" s="347"/>
      <c r="C38" s="376" t="s">
        <v>172</v>
      </c>
      <c r="D38" s="103">
        <v>25518</v>
      </c>
      <c r="E38" s="29">
        <v>5478</v>
      </c>
      <c r="F38" s="104">
        <v>24164</v>
      </c>
      <c r="G38" s="54">
        <f>SUM(D38:F38)</f>
        <v>55160</v>
      </c>
      <c r="H38" s="395">
        <v>1008864</v>
      </c>
    </row>
    <row r="39" spans="1:8" x14ac:dyDescent="0.2">
      <c r="A39" s="346">
        <v>35</v>
      </c>
      <c r="B39" s="347"/>
      <c r="C39" s="378" t="s">
        <v>173</v>
      </c>
      <c r="D39" s="55">
        <v>2.9758627382</v>
      </c>
      <c r="E39" s="30">
        <v>1.9061930718</v>
      </c>
      <c r="F39" s="56">
        <v>2.6809730006999999</v>
      </c>
      <c r="G39" s="58">
        <f>((D39*D37)+(E39*E37)+(F39*F37))/G37</f>
        <v>2.6722507586807076</v>
      </c>
      <c r="H39" s="66">
        <v>2.1452783804000002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2.5904306627000002</v>
      </c>
      <c r="E40" s="25">
        <v>1.7027031823000001</v>
      </c>
      <c r="F40" s="60">
        <v>2.0839122364999998</v>
      </c>
      <c r="G40" s="62">
        <f>((D40*D38)+(E40*E38)+(F40*F38))/G38</f>
        <v>2.2803784076541698</v>
      </c>
      <c r="H40" s="373">
        <v>1.9226320387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6.3885037586999998</v>
      </c>
      <c r="E41" s="27">
        <v>28.609653053399999</v>
      </c>
      <c r="F41" s="46">
        <v>10.831098965300001</v>
      </c>
      <c r="G41" s="68">
        <f>(G43/$G$15)*100</f>
        <v>10.667566113932013</v>
      </c>
      <c r="H41" s="69">
        <v>20.937449631500002</v>
      </c>
    </row>
    <row r="42" spans="1:8" x14ac:dyDescent="0.2">
      <c r="A42" s="346">
        <v>38</v>
      </c>
      <c r="B42" s="553"/>
      <c r="C42" s="376" t="s">
        <v>170</v>
      </c>
      <c r="D42" s="111">
        <v>21.398852630899999</v>
      </c>
      <c r="E42" s="28">
        <v>24.505409219200001</v>
      </c>
      <c r="F42" s="48">
        <v>12.1525116791</v>
      </c>
      <c r="G42" s="49">
        <f>(G44/$G$16)*100</f>
        <v>17.878244454931572</v>
      </c>
      <c r="H42" s="67">
        <v>25.533604168</v>
      </c>
    </row>
    <row r="43" spans="1:8" x14ac:dyDescent="0.2">
      <c r="A43" s="346">
        <v>39</v>
      </c>
      <c r="B43" s="553"/>
      <c r="C43" s="363" t="s">
        <v>171</v>
      </c>
      <c r="D43" s="112">
        <v>2765</v>
      </c>
      <c r="E43" s="21">
        <v>2804</v>
      </c>
      <c r="F43" s="50">
        <v>6133</v>
      </c>
      <c r="G43" s="381">
        <f>SUM(D43:F43)</f>
        <v>11702</v>
      </c>
      <c r="H43" s="382">
        <v>549522</v>
      </c>
    </row>
    <row r="44" spans="1:8" x14ac:dyDescent="0.2">
      <c r="A44" s="346">
        <v>40</v>
      </c>
      <c r="B44" s="553"/>
      <c r="C44" s="376" t="s">
        <v>172</v>
      </c>
      <c r="D44" s="103">
        <v>11220</v>
      </c>
      <c r="E44" s="29">
        <v>2417</v>
      </c>
      <c r="F44" s="104">
        <v>5305</v>
      </c>
      <c r="G44" s="54">
        <f>SUM(D44:F44)</f>
        <v>18942</v>
      </c>
      <c r="H44" s="395">
        <v>704945</v>
      </c>
    </row>
    <row r="45" spans="1:8" x14ac:dyDescent="0.2">
      <c r="A45" s="346">
        <v>41</v>
      </c>
      <c r="B45" s="553"/>
      <c r="C45" s="378" t="s">
        <v>173</v>
      </c>
      <c r="D45" s="55">
        <v>2.5988106373000002</v>
      </c>
      <c r="E45" s="30">
        <v>1.8757947156000001</v>
      </c>
      <c r="F45" s="56">
        <v>2.3985091092999999</v>
      </c>
      <c r="G45" s="58">
        <f>((D45*D43)+(E45*E43)+(F45*F43))/G43</f>
        <v>2.320585896600051</v>
      </c>
      <c r="H45" s="66">
        <v>1.9043931110000001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2.4293797918000002</v>
      </c>
      <c r="E46" s="25">
        <v>1.5338608077</v>
      </c>
      <c r="F46" s="60">
        <v>1.8572638045000001</v>
      </c>
      <c r="G46" s="62">
        <f>((D46*D44)+(E46*E44)+(F46*F44))/G44</f>
        <v>2.1548816027388553</v>
      </c>
      <c r="H46" s="373">
        <v>1.6870065553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0.77639530300000004</v>
      </c>
      <c r="E47" s="192">
        <v>5.3889386762000004</v>
      </c>
      <c r="F47" s="212">
        <v>0.4854715147</v>
      </c>
      <c r="G47" s="429">
        <f>(G49/$G$15)*100</f>
        <v>1.0383146302998258</v>
      </c>
      <c r="H47" s="384">
        <v>7.2059282456</v>
      </c>
    </row>
    <row r="48" spans="1:8" x14ac:dyDescent="0.2">
      <c r="A48" s="346">
        <v>44</v>
      </c>
      <c r="B48" s="347"/>
      <c r="C48" s="385" t="s">
        <v>170</v>
      </c>
      <c r="D48" s="225">
        <v>0.43666967839999998</v>
      </c>
      <c r="E48" s="193">
        <v>3.8886406397000002</v>
      </c>
      <c r="F48" s="215">
        <v>0.92718033519999998</v>
      </c>
      <c r="G48" s="430">
        <f>(G50/$G$16)*100</f>
        <v>0.96083058046248226</v>
      </c>
      <c r="H48" s="392">
        <v>8.3621409074000006</v>
      </c>
    </row>
    <row r="49" spans="1:8" x14ac:dyDescent="0.2">
      <c r="A49" s="346">
        <v>45</v>
      </c>
      <c r="B49" s="347"/>
      <c r="C49" s="385" t="s">
        <v>171</v>
      </c>
      <c r="D49" s="226">
        <v>336</v>
      </c>
      <c r="E49" s="194">
        <v>528</v>
      </c>
      <c r="F49" s="216">
        <v>275</v>
      </c>
      <c r="G49" s="431">
        <f>SUM(D49:F49)</f>
        <v>1139</v>
      </c>
      <c r="H49" s="394">
        <v>189126</v>
      </c>
    </row>
    <row r="50" spans="1:8" ht="12.75" thickBot="1" x14ac:dyDescent="0.25">
      <c r="A50" s="359">
        <v>46</v>
      </c>
      <c r="B50" s="360"/>
      <c r="C50" s="388" t="s">
        <v>172</v>
      </c>
      <c r="D50" s="227">
        <v>229</v>
      </c>
      <c r="E50" s="195">
        <v>384</v>
      </c>
      <c r="F50" s="217">
        <v>405</v>
      </c>
      <c r="G50" s="432">
        <f>SUM(D50:F50)</f>
        <v>1018</v>
      </c>
      <c r="H50" s="389">
        <v>230866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1.3595087770000001</v>
      </c>
      <c r="E51" s="192">
        <v>6.5941620791000002</v>
      </c>
      <c r="F51" s="212">
        <v>2.4176109174999998</v>
      </c>
      <c r="G51" s="429">
        <f>(G53/$G$15)*100</f>
        <v>2.372899896988979</v>
      </c>
      <c r="H51" s="384">
        <v>19.456036731800001</v>
      </c>
    </row>
    <row r="52" spans="1:8" x14ac:dyDescent="0.2">
      <c r="A52" s="346">
        <v>48</v>
      </c>
      <c r="B52" s="553"/>
      <c r="C52" s="385" t="s">
        <v>170</v>
      </c>
      <c r="D52" s="225">
        <v>1.3675490235000001</v>
      </c>
      <c r="E52" s="193">
        <v>4.8366650988000002</v>
      </c>
      <c r="F52" s="215">
        <v>2.3553680114</v>
      </c>
      <c r="G52" s="430">
        <f>(G54/$G$16)*100</f>
        <v>2.0972156677678147</v>
      </c>
      <c r="H52" s="392">
        <v>20.462118885199999</v>
      </c>
    </row>
    <row r="53" spans="1:8" x14ac:dyDescent="0.2">
      <c r="A53" s="346">
        <v>49</v>
      </c>
      <c r="B53" s="553"/>
      <c r="C53" s="385" t="s">
        <v>171</v>
      </c>
      <c r="D53" s="226">
        <v>588</v>
      </c>
      <c r="E53" s="194">
        <v>646</v>
      </c>
      <c r="F53" s="216">
        <v>1369</v>
      </c>
      <c r="G53" s="431">
        <f>SUM(D53:F53)</f>
        <v>2603</v>
      </c>
      <c r="H53" s="394">
        <v>510641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717</v>
      </c>
      <c r="E54" s="195">
        <v>477</v>
      </c>
      <c r="F54" s="217">
        <v>1028</v>
      </c>
      <c r="G54" s="432">
        <f>SUM(D54:F54)</f>
        <v>2222</v>
      </c>
      <c r="H54" s="389">
        <v>564929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38.631007959999998</v>
      </c>
      <c r="E55" s="27">
        <v>28.6134937908</v>
      </c>
      <c r="F55" s="46">
        <v>30.091900150200001</v>
      </c>
      <c r="G55" s="68">
        <f>(G57/$G$15)*100</f>
        <v>33.32816758890398</v>
      </c>
      <c r="H55" s="69">
        <v>22.212582615399999</v>
      </c>
    </row>
    <row r="56" spans="1:8" x14ac:dyDescent="0.2">
      <c r="A56" s="346">
        <v>52</v>
      </c>
      <c r="B56" s="553"/>
      <c r="C56" s="376" t="s">
        <v>170</v>
      </c>
      <c r="D56" s="111">
        <v>31.6833233256</v>
      </c>
      <c r="E56" s="28">
        <v>25.634995296300001</v>
      </c>
      <c r="F56" s="48">
        <v>18.632874154100001</v>
      </c>
      <c r="G56" s="49">
        <f>(G58/$G$16)*100</f>
        <v>25.743275129778198</v>
      </c>
      <c r="H56" s="67">
        <v>17.681451496099999</v>
      </c>
    </row>
    <row r="57" spans="1:8" x14ac:dyDescent="0.2">
      <c r="A57" s="346">
        <v>53</v>
      </c>
      <c r="B57" s="553"/>
      <c r="C57" s="363" t="s">
        <v>171</v>
      </c>
      <c r="D57" s="112">
        <v>16717</v>
      </c>
      <c r="E57" s="21">
        <v>2804</v>
      </c>
      <c r="F57" s="50">
        <v>17039</v>
      </c>
      <c r="G57" s="381">
        <f>SUM(D57:F57)</f>
        <v>36560</v>
      </c>
      <c r="H57" s="382">
        <v>582989</v>
      </c>
    </row>
    <row r="58" spans="1:8" x14ac:dyDescent="0.2">
      <c r="A58" s="346">
        <v>54</v>
      </c>
      <c r="B58" s="553"/>
      <c r="C58" s="376" t="s">
        <v>172</v>
      </c>
      <c r="D58" s="103">
        <v>16613</v>
      </c>
      <c r="E58" s="29">
        <v>2528</v>
      </c>
      <c r="F58" s="104">
        <v>8134</v>
      </c>
      <c r="G58" s="54">
        <f>SUM(D58:F58)</f>
        <v>27275</v>
      </c>
      <c r="H58" s="395">
        <v>488159</v>
      </c>
    </row>
    <row r="59" spans="1:8" x14ac:dyDescent="0.2">
      <c r="A59" s="346">
        <v>55</v>
      </c>
      <c r="B59" s="553"/>
      <c r="C59" s="378" t="s">
        <v>173</v>
      </c>
      <c r="D59" s="55">
        <v>4.3776072419999998</v>
      </c>
      <c r="E59" s="30">
        <v>2.5091722595000001</v>
      </c>
      <c r="F59" s="56">
        <v>3.8524764702000001</v>
      </c>
      <c r="G59" s="58">
        <f>((D59*D57)+(E59*E57)+(F59*F57))/G57</f>
        <v>3.9895658056862628</v>
      </c>
      <c r="H59" s="66">
        <v>3.0351213493000002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3.5286855857999999</v>
      </c>
      <c r="E60" s="25">
        <v>2.3628440366999999</v>
      </c>
      <c r="F60" s="60">
        <v>3.2191822484000001</v>
      </c>
      <c r="G60" s="62">
        <f>((D60*D58)+(E60*E58)+(F60*F58))/G58</f>
        <v>3.3283282042221303</v>
      </c>
      <c r="H60" s="373">
        <v>2.6533535631</v>
      </c>
    </row>
    <row r="61" spans="1:8" x14ac:dyDescent="0.2">
      <c r="A61" s="346">
        <v>57</v>
      </c>
      <c r="B61" s="552" t="s">
        <v>22</v>
      </c>
      <c r="C61" s="363" t="s">
        <v>169</v>
      </c>
      <c r="D61" s="113">
        <v>21.259439802300001</v>
      </c>
      <c r="E61" s="27">
        <v>15.7470234285</v>
      </c>
      <c r="F61" s="46">
        <v>8.7029791240000005</v>
      </c>
      <c r="G61" s="68">
        <f>(G63/$G$15)*100</f>
        <v>14.285714285714285</v>
      </c>
      <c r="H61" s="69">
        <v>19.0300652769</v>
      </c>
    </row>
    <row r="62" spans="1:8" x14ac:dyDescent="0.2">
      <c r="A62" s="346">
        <v>58</v>
      </c>
      <c r="B62" s="553"/>
      <c r="C62" s="376" t="s">
        <v>170</v>
      </c>
      <c r="D62" s="111">
        <v>6.8596271925999996</v>
      </c>
      <c r="E62" s="28">
        <v>5.5268109125000002</v>
      </c>
      <c r="F62" s="48">
        <v>5.1815981543999996</v>
      </c>
      <c r="G62" s="49">
        <f>(G64/$G$16)*100</f>
        <v>6.044360547428032</v>
      </c>
      <c r="H62" s="67">
        <v>10.1663691735</v>
      </c>
    </row>
    <row r="63" spans="1:8" x14ac:dyDescent="0.2">
      <c r="A63" s="346">
        <v>59</v>
      </c>
      <c r="B63" s="553"/>
      <c r="C63" s="363" t="s">
        <v>171</v>
      </c>
      <c r="D63" s="112">
        <v>9200</v>
      </c>
      <c r="E63" s="21">
        <v>1543</v>
      </c>
      <c r="F63" s="50">
        <v>4928</v>
      </c>
      <c r="G63" s="381">
        <f>SUM(D63:F63)</f>
        <v>15671</v>
      </c>
      <c r="H63" s="382">
        <v>499461</v>
      </c>
    </row>
    <row r="64" spans="1:8" x14ac:dyDescent="0.2">
      <c r="A64" s="346">
        <v>60</v>
      </c>
      <c r="B64" s="553"/>
      <c r="C64" s="376" t="s">
        <v>172</v>
      </c>
      <c r="D64" s="103">
        <v>3597</v>
      </c>
      <c r="E64" s="29">
        <v>545</v>
      </c>
      <c r="F64" s="104">
        <v>2262</v>
      </c>
      <c r="G64" s="54">
        <f>SUM(D64:F64)</f>
        <v>6404</v>
      </c>
      <c r="H64" s="395">
        <v>280678</v>
      </c>
    </row>
    <row r="65" spans="1:8" x14ac:dyDescent="0.2">
      <c r="A65" s="346">
        <v>61</v>
      </c>
      <c r="B65" s="553"/>
      <c r="C65" s="378" t="s">
        <v>173</v>
      </c>
      <c r="D65" s="55">
        <v>4.6389863250000003</v>
      </c>
      <c r="E65" s="30">
        <v>3.0780487805000001</v>
      </c>
      <c r="F65" s="56">
        <v>4.0074506093000002</v>
      </c>
      <c r="G65" s="58">
        <f>((D65*D63)+(E65*E63)+(F65*F63))/G63</f>
        <v>4.2866964495527986</v>
      </c>
      <c r="H65" s="66">
        <v>3.0716285881999998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3.9060252172999999</v>
      </c>
      <c r="E66" s="25">
        <v>2.9042553190999998</v>
      </c>
      <c r="F66" s="60">
        <v>3.4413057124000002</v>
      </c>
      <c r="G66" s="62">
        <f>((D66*D64)+(E66*E64)+(F66*F64))/G64</f>
        <v>3.6566248246387256</v>
      </c>
      <c r="H66" s="373">
        <v>2.6635730625999998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85.625295620900005</v>
      </c>
      <c r="E67" s="27">
        <v>51.350659326600002</v>
      </c>
      <c r="F67" s="46">
        <v>89.565183035100006</v>
      </c>
      <c r="G67" s="68">
        <f>(G69/$G$15)*100</f>
        <v>84.595750111671236</v>
      </c>
      <c r="H67" s="69">
        <v>57.299904861400002</v>
      </c>
    </row>
    <row r="68" spans="1:8" x14ac:dyDescent="0.2">
      <c r="A68" s="346">
        <v>64</v>
      </c>
      <c r="B68" s="553"/>
      <c r="C68" s="376" t="s">
        <v>170</v>
      </c>
      <c r="D68" s="111">
        <v>88.254852586499993</v>
      </c>
      <c r="E68" s="28">
        <v>73.765286923800005</v>
      </c>
      <c r="F68" s="48">
        <v>87.290187653999993</v>
      </c>
      <c r="G68" s="49">
        <f>(G70/$G$16)*100</f>
        <v>86.507786691835776</v>
      </c>
      <c r="H68" s="67">
        <v>56.449648803599999</v>
      </c>
    </row>
    <row r="69" spans="1:8" x14ac:dyDescent="0.2">
      <c r="A69" s="346">
        <v>65</v>
      </c>
      <c r="B69" s="553"/>
      <c r="C69" s="363" t="s">
        <v>171</v>
      </c>
      <c r="D69" s="112">
        <v>37053</v>
      </c>
      <c r="E69" s="21">
        <v>5032</v>
      </c>
      <c r="F69" s="50">
        <v>50714</v>
      </c>
      <c r="G69" s="381">
        <f>SUM(D69:F69)</f>
        <v>92799</v>
      </c>
      <c r="H69" s="382">
        <v>1503886</v>
      </c>
    </row>
    <row r="70" spans="1:8" x14ac:dyDescent="0.2">
      <c r="A70" s="346">
        <v>66</v>
      </c>
      <c r="B70" s="553"/>
      <c r="C70" s="376" t="s">
        <v>172</v>
      </c>
      <c r="D70" s="103">
        <v>46276</v>
      </c>
      <c r="E70" s="29">
        <v>7275</v>
      </c>
      <c r="F70" s="104">
        <v>38104</v>
      </c>
      <c r="G70" s="54">
        <f>SUM(D70:F70)</f>
        <v>91655</v>
      </c>
      <c r="H70" s="395">
        <v>1558491</v>
      </c>
    </row>
    <row r="71" spans="1:8" x14ac:dyDescent="0.2">
      <c r="A71" s="346">
        <v>67</v>
      </c>
      <c r="B71" s="553"/>
      <c r="C71" s="378" t="s">
        <v>173</v>
      </c>
      <c r="D71" s="55">
        <v>3.8752713253</v>
      </c>
      <c r="E71" s="30">
        <v>2.263275991</v>
      </c>
      <c r="F71" s="56">
        <v>3.1994938113</v>
      </c>
      <c r="G71" s="58">
        <f>((D71*D69)+(E71*E69)+(F71*F69))/G69</f>
        <v>3.4185536735236495</v>
      </c>
      <c r="H71" s="66">
        <v>2.6242085292000001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2.92318181</v>
      </c>
      <c r="E72" s="25">
        <v>1.9172644668000001</v>
      </c>
      <c r="F72" s="60">
        <v>2.5054805361999999</v>
      </c>
      <c r="G72" s="62">
        <f>((D72*D70)+(E72*E70)+(F72*F70))/G70</f>
        <v>2.6696862231945317</v>
      </c>
      <c r="H72" s="373">
        <v>2.1760382758999999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54.163091302799998</v>
      </c>
      <c r="E73" s="27">
        <v>12.098322877999999</v>
      </c>
      <c r="F73" s="46">
        <v>34.918320835999999</v>
      </c>
      <c r="G73" s="68">
        <f>(G75/$G$15)*100</f>
        <v>40.472392134698303</v>
      </c>
      <c r="H73" s="69">
        <v>16.322708048500001</v>
      </c>
    </row>
    <row r="74" spans="1:8" x14ac:dyDescent="0.2">
      <c r="A74" s="346">
        <v>70</v>
      </c>
      <c r="B74" s="553"/>
      <c r="C74" s="376" t="s">
        <v>170</v>
      </c>
      <c r="D74" s="111">
        <v>39.053275011899999</v>
      </c>
      <c r="E74" s="28">
        <v>14.1227657573</v>
      </c>
      <c r="F74" s="48">
        <v>28.042455434699999</v>
      </c>
      <c r="G74" s="49">
        <f>(G76/$G$16)*100</f>
        <v>32.196319018404907</v>
      </c>
      <c r="H74" s="67">
        <v>14.0466986955</v>
      </c>
    </row>
    <row r="75" spans="1:8" x14ac:dyDescent="0.2">
      <c r="A75" s="346">
        <v>71</v>
      </c>
      <c r="B75" s="553"/>
      <c r="C75" s="363" t="s">
        <v>171</v>
      </c>
      <c r="D75" s="112">
        <v>23439</v>
      </c>
      <c r="E75" s="21">
        <v>1186</v>
      </c>
      <c r="F75" s="50">
        <v>19772</v>
      </c>
      <c r="G75" s="381">
        <f>SUM(D75:F75)</f>
        <v>44397</v>
      </c>
      <c r="H75" s="382">
        <v>428404</v>
      </c>
    </row>
    <row r="76" spans="1:8" x14ac:dyDescent="0.2">
      <c r="A76" s="346">
        <v>72</v>
      </c>
      <c r="B76" s="553"/>
      <c r="C76" s="376" t="s">
        <v>172</v>
      </c>
      <c r="D76" s="103">
        <v>20478</v>
      </c>
      <c r="E76" s="29">
        <v>1393</v>
      </c>
      <c r="F76" s="104">
        <v>12241</v>
      </c>
      <c r="G76" s="54">
        <f>SUM(D76:F76)</f>
        <v>34112</v>
      </c>
      <c r="H76" s="395">
        <v>387808</v>
      </c>
    </row>
    <row r="77" spans="1:8" x14ac:dyDescent="0.2">
      <c r="A77" s="346">
        <v>73</v>
      </c>
      <c r="B77" s="553"/>
      <c r="C77" s="378" t="s">
        <v>173</v>
      </c>
      <c r="D77" s="55">
        <v>4.4058751163999998</v>
      </c>
      <c r="E77" s="30">
        <v>3.3153439153000002</v>
      </c>
      <c r="F77" s="56">
        <v>4.0856335214000001</v>
      </c>
      <c r="G77" s="58">
        <f>((D77*D75)+(E77*E75)+(F77*F75))/G75</f>
        <v>4.234125069756205</v>
      </c>
      <c r="H77" s="66">
        <v>3.7764339192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3.6567756734999999</v>
      </c>
      <c r="E78" s="25">
        <v>2.786011657</v>
      </c>
      <c r="F78" s="60">
        <v>3.3744597625999999</v>
      </c>
      <c r="G78" s="62">
        <f>((D78*D76)+(E78*E76)+(F78*F76))/G76</f>
        <v>3.519908783833273</v>
      </c>
      <c r="H78" s="373">
        <v>3.1929615683999999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86.221398420900002</v>
      </c>
      <c r="E79" s="27">
        <v>31.788503392700001</v>
      </c>
      <c r="F79" s="46">
        <v>72.5049838833</v>
      </c>
      <c r="G79" s="68">
        <f>(G81/$G$15)*100</f>
        <v>74.277327547699571</v>
      </c>
      <c r="H79" s="69">
        <v>32.299457168300002</v>
      </c>
    </row>
    <row r="80" spans="1:8" x14ac:dyDescent="0.2">
      <c r="A80" s="346">
        <v>76</v>
      </c>
      <c r="B80" s="553"/>
      <c r="C80" s="376" t="s">
        <v>170</v>
      </c>
      <c r="D80" s="111">
        <v>85.795189545100001</v>
      </c>
      <c r="E80" s="28">
        <v>32.678739416699997</v>
      </c>
      <c r="F80" s="48">
        <v>79.357476824200006</v>
      </c>
      <c r="G80" s="49">
        <f>(G82/$G$16)*100</f>
        <v>78.198206701274188</v>
      </c>
      <c r="H80" s="67">
        <v>29.903964289299999</v>
      </c>
    </row>
    <row r="81" spans="1:8" x14ac:dyDescent="0.2">
      <c r="A81" s="346">
        <v>77</v>
      </c>
      <c r="B81" s="553"/>
      <c r="C81" s="363" t="s">
        <v>171</v>
      </c>
      <c r="D81" s="112">
        <v>37311</v>
      </c>
      <c r="E81" s="21">
        <v>3115</v>
      </c>
      <c r="F81" s="50">
        <v>41054</v>
      </c>
      <c r="G81" s="381">
        <f>SUM(D81:F81)</f>
        <v>81480</v>
      </c>
      <c r="H81" s="382">
        <v>847728</v>
      </c>
    </row>
    <row r="82" spans="1:8" x14ac:dyDescent="0.2">
      <c r="A82" s="346">
        <v>78</v>
      </c>
      <c r="B82" s="553"/>
      <c r="C82" s="376" t="s">
        <v>172</v>
      </c>
      <c r="D82" s="103">
        <v>44987</v>
      </c>
      <c r="E82" s="29">
        <v>3223</v>
      </c>
      <c r="F82" s="104">
        <v>34641</v>
      </c>
      <c r="G82" s="54">
        <f>SUM(D82:F82)</f>
        <v>82851</v>
      </c>
      <c r="H82" s="395">
        <v>825604</v>
      </c>
    </row>
    <row r="83" spans="1:8" x14ac:dyDescent="0.2">
      <c r="A83" s="346">
        <v>79</v>
      </c>
      <c r="B83" s="553"/>
      <c r="C83" s="378" t="s">
        <v>173</v>
      </c>
      <c r="D83" s="55">
        <v>3.9312748308000001</v>
      </c>
      <c r="E83" s="30">
        <v>2.7559403947000001</v>
      </c>
      <c r="F83" s="56">
        <v>3.5539759256000001</v>
      </c>
      <c r="G83" s="58">
        <f>((D83*D81)+(E83*E81)+(F83*F81))/G81</f>
        <v>3.6962380607640122</v>
      </c>
      <c r="H83" s="66">
        <v>3.2614697049000001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3.0371671852</v>
      </c>
      <c r="E84" s="25">
        <v>2.6074127383999999</v>
      </c>
      <c r="F84" s="60">
        <v>2.6785280558000002</v>
      </c>
      <c r="G84" s="62">
        <f>((D84*D82)+(E84*E82)+(F84*F82))/G82</f>
        <v>2.8704979034341576</v>
      </c>
      <c r="H84" s="373">
        <v>2.7662676985000001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77.868215384300001</v>
      </c>
      <c r="E85" s="27">
        <v>45.768787607199997</v>
      </c>
      <c r="F85" s="46">
        <v>71.723442380899996</v>
      </c>
      <c r="G85" s="68">
        <f>(G87/$G$15)*100</f>
        <v>71.828764688186553</v>
      </c>
      <c r="H85" s="69">
        <v>30.088901536800002</v>
      </c>
    </row>
    <row r="86" spans="1:8" x14ac:dyDescent="0.2">
      <c r="A86" s="346">
        <v>82</v>
      </c>
      <c r="B86" s="553"/>
      <c r="C86" s="376" t="s">
        <v>170</v>
      </c>
      <c r="D86" s="111">
        <v>28.363137359900001</v>
      </c>
      <c r="E86" s="28">
        <v>17.697554092200001</v>
      </c>
      <c r="F86" s="48">
        <v>19.556649935199999</v>
      </c>
      <c r="G86" s="49">
        <f>(G88/$G$16)*100</f>
        <v>23.742331288343557</v>
      </c>
      <c r="H86" s="67">
        <v>16.8594576739</v>
      </c>
    </row>
    <row r="87" spans="1:8" x14ac:dyDescent="0.2">
      <c r="A87" s="346">
        <v>83</v>
      </c>
      <c r="B87" s="553"/>
      <c r="C87" s="363" t="s">
        <v>171</v>
      </c>
      <c r="D87" s="112">
        <v>33697</v>
      </c>
      <c r="E87" s="21">
        <v>4485</v>
      </c>
      <c r="F87" s="50">
        <v>40612</v>
      </c>
      <c r="G87" s="381">
        <f>SUM(D87:F87)</f>
        <v>78794</v>
      </c>
      <c r="H87" s="382">
        <v>789710</v>
      </c>
    </row>
    <row r="88" spans="1:8" x14ac:dyDescent="0.2">
      <c r="A88" s="346">
        <v>84</v>
      </c>
      <c r="B88" s="553"/>
      <c r="C88" s="376" t="s">
        <v>172</v>
      </c>
      <c r="D88" s="103">
        <v>14872</v>
      </c>
      <c r="E88" s="29">
        <v>1746</v>
      </c>
      <c r="F88" s="104">
        <v>8537</v>
      </c>
      <c r="G88" s="54">
        <f>SUM(D88:F88)</f>
        <v>25155</v>
      </c>
      <c r="H88" s="395">
        <v>465465</v>
      </c>
    </row>
    <row r="89" spans="1:8" x14ac:dyDescent="0.2">
      <c r="A89" s="346">
        <v>85</v>
      </c>
      <c r="B89" s="553"/>
      <c r="C89" s="378" t="s">
        <v>173</v>
      </c>
      <c r="D89" s="55">
        <v>4.0376960886999997</v>
      </c>
      <c r="E89" s="30">
        <v>2.6374825175000001</v>
      </c>
      <c r="F89" s="56">
        <v>3.5561437947000001</v>
      </c>
      <c r="G89" s="58">
        <f>((D89*D87)+(E89*E87)+(F89*F87))/G87</f>
        <v>3.7097934612060284</v>
      </c>
      <c r="H89" s="66">
        <v>3.2411997769999998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3.7974656717999999</v>
      </c>
      <c r="E90" s="25">
        <v>2.7754152824</v>
      </c>
      <c r="F90" s="60">
        <v>3.5197497043000001</v>
      </c>
      <c r="G90" s="62">
        <f>((D90*D88)+(E90*E88)+(F90*F88))/G88</f>
        <v>3.6322754036847189</v>
      </c>
      <c r="H90" s="373">
        <v>2.8247043685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97.864095919999997</v>
      </c>
      <c r="E91" s="27">
        <v>88.016899244699999</v>
      </c>
      <c r="F91" s="46">
        <v>97.096917567800006</v>
      </c>
      <c r="G91" s="68">
        <f>(G93/$G$15)*100</f>
        <v>96.588785472711194</v>
      </c>
      <c r="H91" s="69">
        <v>73.338035022499994</v>
      </c>
    </row>
    <row r="92" spans="1:8" x14ac:dyDescent="0.2">
      <c r="A92" s="346">
        <v>88</v>
      </c>
      <c r="B92" s="553"/>
      <c r="C92" s="376" t="s">
        <v>170</v>
      </c>
      <c r="D92" s="111">
        <v>98.195781298100002</v>
      </c>
      <c r="E92" s="28">
        <v>91.274694261500002</v>
      </c>
      <c r="F92" s="48">
        <v>96.717451653400005</v>
      </c>
      <c r="G92" s="49">
        <f>(G94/$G$16)*100</f>
        <v>96.941953751769702</v>
      </c>
      <c r="H92" s="67">
        <v>71.175740207399997</v>
      </c>
    </row>
    <row r="93" spans="1:8" x14ac:dyDescent="0.2">
      <c r="A93" s="346">
        <v>89</v>
      </c>
      <c r="B93" s="553"/>
      <c r="C93" s="363" t="s">
        <v>171</v>
      </c>
      <c r="D93" s="112">
        <v>42350</v>
      </c>
      <c r="E93" s="21">
        <v>8626</v>
      </c>
      <c r="F93" s="50">
        <v>54979</v>
      </c>
      <c r="G93" s="381">
        <f>SUM(D93:F93)</f>
        <v>105955</v>
      </c>
      <c r="H93" s="382">
        <v>1924821</v>
      </c>
    </row>
    <row r="94" spans="1:8" x14ac:dyDescent="0.2">
      <c r="A94" s="346">
        <v>90</v>
      </c>
      <c r="B94" s="553"/>
      <c r="C94" s="376" t="s">
        <v>172</v>
      </c>
      <c r="D94" s="103">
        <v>51489</v>
      </c>
      <c r="E94" s="29">
        <v>9002</v>
      </c>
      <c r="F94" s="104">
        <v>42219</v>
      </c>
      <c r="G94" s="54">
        <f>SUM(D94:F94)</f>
        <v>102710</v>
      </c>
      <c r="H94" s="395">
        <v>1965056</v>
      </c>
    </row>
    <row r="95" spans="1:8" x14ac:dyDescent="0.2">
      <c r="A95" s="346">
        <v>91</v>
      </c>
      <c r="B95" s="553"/>
      <c r="C95" s="378" t="s">
        <v>173</v>
      </c>
      <c r="D95" s="55">
        <v>3.7170776990999999</v>
      </c>
      <c r="E95" s="30">
        <v>2.1060363635999999</v>
      </c>
      <c r="F95" s="56">
        <v>3.1670089752999999</v>
      </c>
      <c r="G95" s="58">
        <f>((D95*D93)+(E95*E93)+(F95*F93))/G93</f>
        <v>3.300494518260745</v>
      </c>
      <c r="H95" s="66">
        <v>2.4169398519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2.8515421062000001</v>
      </c>
      <c r="E96" s="25">
        <v>1.8562226230000001</v>
      </c>
      <c r="F96" s="60">
        <v>2.4614093743000001</v>
      </c>
      <c r="G96" s="62">
        <f>((D96*D94)+(E96*E94)+(F96*F94))/G94</f>
        <v>2.6039432375810483</v>
      </c>
      <c r="H96" s="373">
        <v>2.0387225999999998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82.341872575300002</v>
      </c>
      <c r="E97" s="27">
        <v>27.422865190100001</v>
      </c>
      <c r="F97" s="46">
        <v>72.248383535599999</v>
      </c>
      <c r="G97" s="68">
        <f>(G99/$G$15)*100</f>
        <v>72.225311539969184</v>
      </c>
      <c r="H97" s="69">
        <v>30.627881158699999</v>
      </c>
    </row>
    <row r="98" spans="1:8" x14ac:dyDescent="0.2">
      <c r="A98" s="346">
        <v>94</v>
      </c>
      <c r="B98" s="553"/>
      <c r="C98" s="376" t="s">
        <v>170</v>
      </c>
      <c r="D98" s="111">
        <v>59.577857417399997</v>
      </c>
      <c r="E98" s="28">
        <v>20.3433678269</v>
      </c>
      <c r="F98" s="48">
        <v>41.1926195554</v>
      </c>
      <c r="G98" s="49">
        <f>(G100/$G$16)*100</f>
        <v>48.350165172251067</v>
      </c>
      <c r="H98" s="67">
        <v>20.905569593100001</v>
      </c>
    </row>
    <row r="99" spans="1:8" x14ac:dyDescent="0.2">
      <c r="A99" s="346">
        <v>95</v>
      </c>
      <c r="B99" s="553"/>
      <c r="C99" s="363" t="s">
        <v>171</v>
      </c>
      <c r="D99" s="112">
        <v>35633</v>
      </c>
      <c r="E99" s="21">
        <v>2687</v>
      </c>
      <c r="F99" s="50">
        <v>40909</v>
      </c>
      <c r="G99" s="381">
        <f>SUM(D99:F99)</f>
        <v>79229</v>
      </c>
      <c r="H99" s="382">
        <v>803856</v>
      </c>
    </row>
    <row r="100" spans="1:8" x14ac:dyDescent="0.2">
      <c r="A100" s="346">
        <v>96</v>
      </c>
      <c r="B100" s="553"/>
      <c r="C100" s="376" t="s">
        <v>172</v>
      </c>
      <c r="D100" s="103">
        <v>31240</v>
      </c>
      <c r="E100" s="29">
        <v>2006</v>
      </c>
      <c r="F100" s="104">
        <v>17981</v>
      </c>
      <c r="G100" s="54">
        <f>SUM(D100:F100)</f>
        <v>51227</v>
      </c>
      <c r="H100" s="395">
        <v>577172</v>
      </c>
    </row>
    <row r="101" spans="1:8" x14ac:dyDescent="0.2">
      <c r="A101" s="346">
        <v>97</v>
      </c>
      <c r="B101" s="553"/>
      <c r="C101" s="378" t="s">
        <v>173</v>
      </c>
      <c r="D101" s="55">
        <v>4.0921822538999999</v>
      </c>
      <c r="E101" s="30">
        <v>3.4075630252</v>
      </c>
      <c r="F101" s="56">
        <v>3.6811946364999999</v>
      </c>
      <c r="G101" s="58">
        <f>((D101*D99)+(E101*E99)+(F101*F99))/G99</f>
        <v>3.8567550200874634</v>
      </c>
      <c r="H101" s="66">
        <v>3.6689080401999998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3.5449573565999999</v>
      </c>
      <c r="E102" s="25">
        <v>3.2947976879</v>
      </c>
      <c r="F102" s="60">
        <v>3.3877122844000001</v>
      </c>
      <c r="G102" s="62">
        <f>((D102*D100)+(E102*E100)+(F102*F100))/G100</f>
        <v>3.4799673330061842</v>
      </c>
      <c r="H102" s="373">
        <v>3.4065386563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92.251987464400003</v>
      </c>
      <c r="E103" s="27">
        <v>64.796184867500003</v>
      </c>
      <c r="F103" s="46">
        <v>86.7512901172</v>
      </c>
      <c r="G103" s="68">
        <f>(G105/$G$15)*100</f>
        <v>86.959533989079006</v>
      </c>
      <c r="H103" s="69">
        <v>59.606513636700001</v>
      </c>
    </row>
    <row r="104" spans="1:8" x14ac:dyDescent="0.2">
      <c r="A104" s="346">
        <v>100</v>
      </c>
      <c r="B104" s="553"/>
      <c r="C104" s="376" t="s">
        <v>170</v>
      </c>
      <c r="D104" s="111">
        <v>77.233598345700003</v>
      </c>
      <c r="E104" s="28">
        <v>70.657925681999998</v>
      </c>
      <c r="F104" s="48">
        <v>85.492120309499995</v>
      </c>
      <c r="G104" s="49">
        <f>(G106/$G$16)*100</f>
        <v>80.023596035865978</v>
      </c>
      <c r="H104" s="67">
        <v>54.004276946799997</v>
      </c>
    </row>
    <row r="105" spans="1:8" x14ac:dyDescent="0.2">
      <c r="A105" s="346">
        <v>101</v>
      </c>
      <c r="B105" s="553"/>
      <c r="C105" s="363" t="s">
        <v>171</v>
      </c>
      <c r="D105" s="112">
        <v>39921</v>
      </c>
      <c r="E105" s="21">
        <v>6350</v>
      </c>
      <c r="F105" s="50">
        <v>49121</v>
      </c>
      <c r="G105" s="381">
        <f>SUM(D105:F105)</f>
        <v>95392</v>
      </c>
      <c r="H105" s="382">
        <v>1564425</v>
      </c>
    </row>
    <row r="106" spans="1:8" x14ac:dyDescent="0.2">
      <c r="A106" s="346">
        <v>102</v>
      </c>
      <c r="B106" s="553"/>
      <c r="C106" s="376" t="s">
        <v>172</v>
      </c>
      <c r="D106" s="103">
        <v>40497</v>
      </c>
      <c r="E106" s="29">
        <v>6969</v>
      </c>
      <c r="F106" s="104">
        <v>37319</v>
      </c>
      <c r="G106" s="54">
        <f>SUM(D106:F106)</f>
        <v>84785</v>
      </c>
      <c r="H106" s="395">
        <v>1490978</v>
      </c>
    </row>
    <row r="107" spans="1:8" x14ac:dyDescent="0.2">
      <c r="A107" s="346">
        <v>103</v>
      </c>
      <c r="B107" s="553"/>
      <c r="C107" s="378" t="s">
        <v>173</v>
      </c>
      <c r="D107" s="55">
        <v>3.7630052357000001</v>
      </c>
      <c r="E107" s="30">
        <v>2.0326535331</v>
      </c>
      <c r="F107" s="56">
        <v>3.2449702771000002</v>
      </c>
      <c r="G107" s="58">
        <f>((D107*D105)+(E107*E105)+(F107*F105))/G105</f>
        <v>3.3810641031846886</v>
      </c>
      <c r="H107" s="66">
        <v>2.3048115834999998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2.9522384769999999</v>
      </c>
      <c r="E108" s="25">
        <v>1.8659686391000001</v>
      </c>
      <c r="F108" s="60">
        <v>2.5205109769999998</v>
      </c>
      <c r="G108" s="62">
        <f>((D108*D106)+(E108*E106)+(F108*F106))/G106</f>
        <v>2.672921934299934</v>
      </c>
      <c r="H108" s="373">
        <v>1.8893398765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73.309932631999999</v>
      </c>
      <c r="E109" s="27">
        <v>33.253104596100002</v>
      </c>
      <c r="F109" s="46">
        <v>57.757996896500003</v>
      </c>
      <c r="G109" s="68">
        <f>(G111/$G$15)*100</f>
        <v>61.703601739336534</v>
      </c>
      <c r="H109" s="69">
        <v>25.983039637899999</v>
      </c>
    </row>
    <row r="110" spans="1:8" x14ac:dyDescent="0.2">
      <c r="A110" s="346">
        <v>106</v>
      </c>
      <c r="B110" s="553"/>
      <c r="C110" s="376" t="s">
        <v>170</v>
      </c>
      <c r="D110" s="111">
        <v>40.9028223583</v>
      </c>
      <c r="E110" s="28">
        <v>36.059619002799998</v>
      </c>
      <c r="F110" s="48">
        <v>59.376548672799998</v>
      </c>
      <c r="G110" s="49">
        <f>(G112/$G$16)*100</f>
        <v>48.06323737612081</v>
      </c>
      <c r="H110" s="67">
        <v>22.247403696300001</v>
      </c>
    </row>
    <row r="111" spans="1:8" x14ac:dyDescent="0.2">
      <c r="A111" s="346">
        <v>107</v>
      </c>
      <c r="B111" s="553"/>
      <c r="C111" s="363" t="s">
        <v>171</v>
      </c>
      <c r="D111" s="112">
        <v>31724</v>
      </c>
      <c r="E111" s="21">
        <v>3259</v>
      </c>
      <c r="F111" s="50">
        <v>32704</v>
      </c>
      <c r="G111" s="381">
        <f>SUM(D111:F111)</f>
        <v>67687</v>
      </c>
      <c r="H111" s="382">
        <v>681948</v>
      </c>
    </row>
    <row r="112" spans="1:8" x14ac:dyDescent="0.2">
      <c r="A112" s="346">
        <v>108</v>
      </c>
      <c r="B112" s="553"/>
      <c r="C112" s="376" t="s">
        <v>172</v>
      </c>
      <c r="D112" s="103">
        <v>21447</v>
      </c>
      <c r="E112" s="29">
        <v>3557</v>
      </c>
      <c r="F112" s="104">
        <v>25919</v>
      </c>
      <c r="G112" s="54">
        <f>SUM(D112:F112)</f>
        <v>50923</v>
      </c>
      <c r="H112" s="395">
        <v>614218</v>
      </c>
    </row>
    <row r="113" spans="1:8" x14ac:dyDescent="0.2">
      <c r="A113" s="346">
        <v>109</v>
      </c>
      <c r="B113" s="553"/>
      <c r="C113" s="378" t="s">
        <v>173</v>
      </c>
      <c r="D113" s="55">
        <v>3.8687798644</v>
      </c>
      <c r="E113" s="30">
        <v>2.1303486069000002</v>
      </c>
      <c r="F113" s="56">
        <v>3.4019959418000001</v>
      </c>
      <c r="G113" s="58">
        <f>((D113*D111)+(E113*E111)+(F113*F111))/G111</f>
        <v>3.5595439864189569</v>
      </c>
      <c r="H113" s="66">
        <v>2.8246411083999998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3.0842723490999999</v>
      </c>
      <c r="E114" s="25">
        <v>2.0508724037000001</v>
      </c>
      <c r="F114" s="60">
        <v>2.6375489082999999</v>
      </c>
      <c r="G114" s="62">
        <f>((D114*D112)+(E114*E112)+(F114*F112))/G112</f>
        <v>2.7847136336299174</v>
      </c>
      <c r="H114" s="373">
        <v>2.2697167685999999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4.0985874000000004</v>
      </c>
      <c r="E115" s="32">
        <v>5.753933</v>
      </c>
      <c r="F115" s="115">
        <v>5.4701309</v>
      </c>
      <c r="G115" s="396">
        <f>((D115*D15)+(E115*E15)+(F115*F15))/G15</f>
        <v>4.9544293508327488</v>
      </c>
      <c r="H115" s="397">
        <v>7.6</v>
      </c>
    </row>
    <row r="116" spans="1:8" x14ac:dyDescent="0.2">
      <c r="A116" s="346">
        <v>112</v>
      </c>
      <c r="B116" s="553"/>
      <c r="C116" s="363" t="s">
        <v>33</v>
      </c>
      <c r="D116" s="113">
        <v>11.358976</v>
      </c>
      <c r="E116" s="27">
        <v>11.393831</v>
      </c>
      <c r="F116" s="46">
        <v>11.294518999999999</v>
      </c>
      <c r="G116" s="68">
        <f>((D116*D15)+(E116*E15)+(F116*F15))/G15</f>
        <v>11.328818660136559</v>
      </c>
      <c r="H116" s="69">
        <v>12.2</v>
      </c>
    </row>
    <row r="117" spans="1:8" x14ac:dyDescent="0.2">
      <c r="A117" s="346">
        <v>113</v>
      </c>
      <c r="B117" s="553"/>
      <c r="C117" s="378" t="s">
        <v>34</v>
      </c>
      <c r="D117" s="55">
        <v>3878.5740999999998</v>
      </c>
      <c r="E117" s="30">
        <v>6725.8419000000004</v>
      </c>
      <c r="F117" s="56">
        <v>4778.2115000000003</v>
      </c>
      <c r="G117" s="58">
        <f>((D117*D15)+(E117*E15)+(F117*F15))/G15</f>
        <v>4597.3120138919021</v>
      </c>
      <c r="H117" s="66">
        <v>13650</v>
      </c>
    </row>
    <row r="118" spans="1:8" x14ac:dyDescent="0.2">
      <c r="A118" s="346">
        <v>114</v>
      </c>
      <c r="B118" s="553"/>
      <c r="C118" s="376" t="s">
        <v>35</v>
      </c>
      <c r="D118" s="111">
        <v>4206.4948711754942</v>
      </c>
      <c r="E118" s="28">
        <v>7294.4898633462344</v>
      </c>
      <c r="F118" s="48">
        <v>5182.1936747687168</v>
      </c>
      <c r="G118" s="49">
        <f>((D118*D16)+(E118*E16)+(F118*F16))/G16</f>
        <v>4895.9530946982068</v>
      </c>
      <c r="H118" s="67">
        <v>14804.062913622174</v>
      </c>
    </row>
    <row r="119" spans="1:8" x14ac:dyDescent="0.2">
      <c r="A119" s="346">
        <v>115</v>
      </c>
      <c r="B119" s="553"/>
      <c r="C119" s="363" t="s">
        <v>36</v>
      </c>
      <c r="D119" s="113">
        <v>17.465551999999999</v>
      </c>
      <c r="E119" s="27">
        <v>20.808579000000002</v>
      </c>
      <c r="F119" s="46">
        <v>16.639016999999999</v>
      </c>
      <c r="G119" s="68">
        <f>((D119*D15)+(E119*E15)+(F119*F15))/G15</f>
        <v>17.337570134452172</v>
      </c>
      <c r="H119" s="69">
        <v>10.066000000000001</v>
      </c>
    </row>
    <row r="120" spans="1:8" x14ac:dyDescent="0.2">
      <c r="A120" s="346">
        <v>116</v>
      </c>
      <c r="B120" s="553"/>
      <c r="C120" s="348" t="s">
        <v>37</v>
      </c>
      <c r="D120" s="229">
        <v>0.45433472000000003</v>
      </c>
      <c r="E120" s="33">
        <v>0.53914618999999997</v>
      </c>
      <c r="F120" s="116">
        <v>0.52338585000000004</v>
      </c>
      <c r="G120" s="70">
        <f>((D120*D15)+(E120*E15)+(F120*F15))/G15</f>
        <v>0.49755408370174203</v>
      </c>
      <c r="H120" s="71">
        <v>0.59399999999999997</v>
      </c>
    </row>
    <row r="121" spans="1:8" x14ac:dyDescent="0.2">
      <c r="A121" s="346">
        <v>117</v>
      </c>
      <c r="B121" s="553"/>
      <c r="C121" s="348" t="s">
        <v>38</v>
      </c>
      <c r="D121" s="229">
        <v>0.52391646999999997</v>
      </c>
      <c r="E121" s="33">
        <v>0.60275909999999999</v>
      </c>
      <c r="F121" s="116">
        <v>0.55379255000000005</v>
      </c>
      <c r="G121" s="70">
        <f>((D121*D15)+(E121*E15)+(F121*F15))/G15</f>
        <v>0.54638136012315741</v>
      </c>
      <c r="H121" s="71">
        <v>0.74299999999999999</v>
      </c>
    </row>
    <row r="122" spans="1:8" x14ac:dyDescent="0.2">
      <c r="A122" s="346">
        <v>118</v>
      </c>
      <c r="B122" s="553"/>
      <c r="C122" s="376" t="s">
        <v>39</v>
      </c>
      <c r="D122" s="230">
        <v>0.80867763999999998</v>
      </c>
      <c r="E122" s="34">
        <v>0.76732146999999995</v>
      </c>
      <c r="F122" s="117">
        <v>0.81890260000000004</v>
      </c>
      <c r="G122" s="72">
        <f>((D122*D15)+(E122*E15)+(F122*F15))/G15</f>
        <v>0.81026088698104781</v>
      </c>
      <c r="H122" s="73">
        <v>0.82699999999999996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0.57739249999999998</v>
      </c>
      <c r="E123" s="35">
        <v>0.62942290000000001</v>
      </c>
      <c r="F123" s="118">
        <v>0.6191565</v>
      </c>
      <c r="G123" s="74">
        <f>((D123*D15)+(E123*E15)+(F123*F15))/G15</f>
        <v>0.60359832962159399</v>
      </c>
      <c r="H123" s="75">
        <v>0.71499999999999997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4</v>
      </c>
      <c r="E124" s="21">
        <v>34</v>
      </c>
      <c r="F124" s="50">
        <v>15</v>
      </c>
      <c r="G124" s="364">
        <f>SUM(D124:F124)</f>
        <v>53</v>
      </c>
      <c r="H124" s="382">
        <v>334</v>
      </c>
    </row>
    <row r="125" spans="1:8" x14ac:dyDescent="0.2">
      <c r="A125" s="346">
        <v>121</v>
      </c>
      <c r="B125" s="553"/>
      <c r="C125" s="348" t="s">
        <v>43</v>
      </c>
      <c r="D125" s="232"/>
      <c r="E125" s="26"/>
      <c r="F125" s="76"/>
      <c r="G125" s="267">
        <f t="shared" ref="G125:G127" si="0">SUM(D125:F125)</f>
        <v>0</v>
      </c>
      <c r="H125" s="399">
        <v>30</v>
      </c>
    </row>
    <row r="126" spans="1:8" x14ac:dyDescent="0.2">
      <c r="A126" s="346">
        <v>122</v>
      </c>
      <c r="B126" s="553"/>
      <c r="C126" s="348" t="s">
        <v>44</v>
      </c>
      <c r="D126" s="232"/>
      <c r="E126" s="26">
        <v>1</v>
      </c>
      <c r="F126" s="76">
        <v>1</v>
      </c>
      <c r="G126" s="267">
        <f t="shared" si="0"/>
        <v>2</v>
      </c>
      <c r="H126" s="399">
        <v>13</v>
      </c>
    </row>
    <row r="127" spans="1:8" x14ac:dyDescent="0.2">
      <c r="A127" s="346">
        <v>123</v>
      </c>
      <c r="B127" s="553"/>
      <c r="C127" s="348" t="s">
        <v>45</v>
      </c>
      <c r="D127" s="232"/>
      <c r="E127" s="26"/>
      <c r="F127" s="76"/>
      <c r="G127" s="267">
        <f t="shared" si="0"/>
        <v>0</v>
      </c>
      <c r="H127" s="399">
        <v>0</v>
      </c>
    </row>
    <row r="128" spans="1:8" x14ac:dyDescent="0.2">
      <c r="A128" s="346">
        <v>124</v>
      </c>
      <c r="B128" s="553"/>
      <c r="C128" s="348" t="s">
        <v>46</v>
      </c>
      <c r="D128" s="232"/>
      <c r="E128" s="26">
        <v>1</v>
      </c>
      <c r="F128" s="76">
        <v>1</v>
      </c>
      <c r="G128" s="267">
        <f>SUM(D128:F128)</f>
        <v>2</v>
      </c>
      <c r="H128" s="399">
        <v>7</v>
      </c>
    </row>
    <row r="129" spans="1:8" ht="24" x14ac:dyDescent="0.2">
      <c r="A129" s="346">
        <v>125</v>
      </c>
      <c r="B129" s="553"/>
      <c r="C129" s="376" t="s">
        <v>47</v>
      </c>
      <c r="D129" s="103"/>
      <c r="E129" s="29">
        <v>3</v>
      </c>
      <c r="F129" s="104">
        <v>1</v>
      </c>
      <c r="G129" s="366">
        <f>SUM(D129:F129)</f>
        <v>4</v>
      </c>
      <c r="H129" s="395">
        <v>8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4</v>
      </c>
      <c r="E130" s="119">
        <f t="shared" ref="E130:F130" si="1">SUM(E124:E129)</f>
        <v>39</v>
      </c>
      <c r="F130" s="308">
        <f t="shared" si="1"/>
        <v>18</v>
      </c>
      <c r="G130" s="277">
        <f>SUM(D130:F130)</f>
        <v>61</v>
      </c>
      <c r="H130" s="400">
        <v>392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110</v>
      </c>
      <c r="E131" s="21">
        <v>417</v>
      </c>
      <c r="F131" s="50">
        <v>214</v>
      </c>
      <c r="G131" s="364">
        <f>SUM(D131:F131)</f>
        <v>741</v>
      </c>
      <c r="H131" s="382">
        <v>10808</v>
      </c>
    </row>
    <row r="132" spans="1:8" x14ac:dyDescent="0.2">
      <c r="A132" s="346">
        <v>128</v>
      </c>
      <c r="B132" s="553"/>
      <c r="C132" s="348" t="s">
        <v>51</v>
      </c>
      <c r="D132" s="232"/>
      <c r="E132" s="26"/>
      <c r="F132" s="76"/>
      <c r="G132" s="267">
        <f>SUM(D132:F132)</f>
        <v>0</v>
      </c>
      <c r="H132" s="399">
        <v>904</v>
      </c>
    </row>
    <row r="133" spans="1:8" x14ac:dyDescent="0.2">
      <c r="A133" s="346">
        <v>129</v>
      </c>
      <c r="B133" s="553"/>
      <c r="C133" s="348" t="s">
        <v>52</v>
      </c>
      <c r="D133" s="232"/>
      <c r="E133" s="26">
        <v>6</v>
      </c>
      <c r="F133" s="76">
        <v>7</v>
      </c>
      <c r="G133" s="267">
        <f t="shared" ref="G133:G135" si="2">SUM(D133:F133)</f>
        <v>13</v>
      </c>
      <c r="H133" s="399">
        <v>123</v>
      </c>
    </row>
    <row r="134" spans="1:8" x14ac:dyDescent="0.2">
      <c r="A134" s="346">
        <v>130</v>
      </c>
      <c r="B134" s="553"/>
      <c r="C134" s="348" t="s">
        <v>53</v>
      </c>
      <c r="D134" s="232"/>
      <c r="E134" s="26"/>
      <c r="F134" s="76"/>
      <c r="G134" s="267">
        <f t="shared" si="2"/>
        <v>0</v>
      </c>
      <c r="H134" s="399">
        <v>0</v>
      </c>
    </row>
    <row r="135" spans="1:8" x14ac:dyDescent="0.2">
      <c r="A135" s="346">
        <v>131</v>
      </c>
      <c r="B135" s="553"/>
      <c r="C135" s="348" t="s">
        <v>54</v>
      </c>
      <c r="D135" s="232"/>
      <c r="E135" s="26">
        <v>25</v>
      </c>
      <c r="F135" s="76">
        <v>16</v>
      </c>
      <c r="G135" s="267">
        <f t="shared" si="2"/>
        <v>41</v>
      </c>
      <c r="H135" s="399">
        <v>131</v>
      </c>
    </row>
    <row r="136" spans="1:8" ht="24" x14ac:dyDescent="0.2">
      <c r="A136" s="346">
        <v>132</v>
      </c>
      <c r="B136" s="553"/>
      <c r="C136" s="376" t="s">
        <v>55</v>
      </c>
      <c r="D136" s="103"/>
      <c r="E136" s="29">
        <v>10</v>
      </c>
      <c r="F136" s="104">
        <v>30</v>
      </c>
      <c r="G136" s="366">
        <f>SUM(D136:F136)</f>
        <v>40</v>
      </c>
      <c r="H136" s="395">
        <v>119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110</v>
      </c>
      <c r="E137" s="119">
        <f t="shared" ref="E137:F137" si="3">SUM(E131:E136)</f>
        <v>458</v>
      </c>
      <c r="F137" s="119">
        <f t="shared" si="3"/>
        <v>267</v>
      </c>
      <c r="G137" s="277">
        <f>SUM(D137:F137)</f>
        <v>835</v>
      </c>
      <c r="H137" s="400">
        <v>12085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/>
      <c r="E138" s="21"/>
      <c r="F138" s="50"/>
      <c r="G138" s="364">
        <f>SUM(D138:F138)</f>
        <v>0</v>
      </c>
      <c r="H138" s="382">
        <v>9</v>
      </c>
    </row>
    <row r="139" spans="1:8" x14ac:dyDescent="0.2">
      <c r="A139" s="346">
        <v>135</v>
      </c>
      <c r="B139" s="553"/>
      <c r="C139" s="348" t="s">
        <v>59</v>
      </c>
      <c r="D139" s="232"/>
      <c r="E139" s="26">
        <v>9</v>
      </c>
      <c r="F139" s="76">
        <v>2</v>
      </c>
      <c r="G139" s="267">
        <f>SUM(D139:F139)</f>
        <v>11</v>
      </c>
      <c r="H139" s="399">
        <v>51</v>
      </c>
    </row>
    <row r="140" spans="1:8" x14ac:dyDescent="0.2">
      <c r="A140" s="346">
        <v>136</v>
      </c>
      <c r="B140" s="553"/>
      <c r="C140" s="348" t="s">
        <v>60</v>
      </c>
      <c r="D140" s="232">
        <v>2</v>
      </c>
      <c r="E140" s="26">
        <v>4</v>
      </c>
      <c r="F140" s="76">
        <v>6</v>
      </c>
      <c r="G140" s="267">
        <f t="shared" ref="G140:G143" si="4">SUM(D140:F140)</f>
        <v>12</v>
      </c>
      <c r="H140" s="399">
        <v>66</v>
      </c>
    </row>
    <row r="141" spans="1:8" x14ac:dyDescent="0.2">
      <c r="A141" s="346">
        <v>137</v>
      </c>
      <c r="B141" s="553"/>
      <c r="C141" s="348" t="s">
        <v>61</v>
      </c>
      <c r="D141" s="232"/>
      <c r="E141" s="26">
        <v>6</v>
      </c>
      <c r="F141" s="76">
        <v>3</v>
      </c>
      <c r="G141" s="267">
        <f t="shared" si="4"/>
        <v>9</v>
      </c>
      <c r="H141" s="399">
        <v>57</v>
      </c>
    </row>
    <row r="142" spans="1:8" x14ac:dyDescent="0.2">
      <c r="A142" s="346">
        <v>138</v>
      </c>
      <c r="B142" s="553"/>
      <c r="C142" s="348" t="s">
        <v>62</v>
      </c>
      <c r="D142" s="232"/>
      <c r="E142" s="26">
        <v>9</v>
      </c>
      <c r="F142" s="76">
        <v>2</v>
      </c>
      <c r="G142" s="267">
        <f t="shared" si="4"/>
        <v>11</v>
      </c>
      <c r="H142" s="399">
        <v>51</v>
      </c>
    </row>
    <row r="143" spans="1:8" x14ac:dyDescent="0.2">
      <c r="A143" s="346">
        <v>139</v>
      </c>
      <c r="B143" s="553"/>
      <c r="C143" s="376" t="s">
        <v>63</v>
      </c>
      <c r="D143" s="103">
        <v>2</v>
      </c>
      <c r="E143" s="29">
        <v>11</v>
      </c>
      <c r="F143" s="104">
        <v>5</v>
      </c>
      <c r="G143" s="267">
        <f t="shared" si="4"/>
        <v>18</v>
      </c>
      <c r="H143" s="395">
        <v>158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4</v>
      </c>
      <c r="E144" s="119">
        <f t="shared" ref="E144:F144" si="5">SUM(E138:E143)</f>
        <v>39</v>
      </c>
      <c r="F144" s="119">
        <f t="shared" si="5"/>
        <v>18</v>
      </c>
      <c r="G144" s="401">
        <f>SUM(D144:F144)</f>
        <v>61</v>
      </c>
      <c r="H144" s="400">
        <v>392</v>
      </c>
    </row>
    <row r="145" spans="1:8" x14ac:dyDescent="0.2">
      <c r="A145" s="346">
        <v>141</v>
      </c>
      <c r="B145" s="552" t="s">
        <v>65</v>
      </c>
      <c r="C145" s="363" t="s">
        <v>58</v>
      </c>
      <c r="D145" s="112"/>
      <c r="E145" s="21"/>
      <c r="F145" s="50"/>
      <c r="G145" s="364">
        <f>SUM(D145:F145)</f>
        <v>0</v>
      </c>
      <c r="H145" s="382">
        <v>980</v>
      </c>
    </row>
    <row r="146" spans="1:8" x14ac:dyDescent="0.2">
      <c r="A146" s="346">
        <v>142</v>
      </c>
      <c r="B146" s="553"/>
      <c r="C146" s="348" t="s">
        <v>59</v>
      </c>
      <c r="D146" s="232"/>
      <c r="E146" s="26">
        <v>105</v>
      </c>
      <c r="F146" s="76">
        <v>18</v>
      </c>
      <c r="G146" s="267">
        <f>SUM(D146:F146)</f>
        <v>123</v>
      </c>
      <c r="H146" s="399">
        <v>3269</v>
      </c>
    </row>
    <row r="147" spans="1:8" x14ac:dyDescent="0.2">
      <c r="A147" s="346">
        <v>143</v>
      </c>
      <c r="B147" s="553"/>
      <c r="C147" s="348" t="s">
        <v>60</v>
      </c>
      <c r="D147" s="232">
        <v>66</v>
      </c>
      <c r="E147" s="26">
        <v>27</v>
      </c>
      <c r="F147" s="76">
        <v>83</v>
      </c>
      <c r="G147" s="267">
        <f t="shared" ref="G147:G149" si="6">SUM(D147:F147)</f>
        <v>176</v>
      </c>
      <c r="H147" s="399">
        <v>2259</v>
      </c>
    </row>
    <row r="148" spans="1:8" x14ac:dyDescent="0.2">
      <c r="A148" s="346">
        <v>144</v>
      </c>
      <c r="B148" s="553"/>
      <c r="C148" s="348" t="s">
        <v>61</v>
      </c>
      <c r="D148" s="232"/>
      <c r="E148" s="26">
        <v>66</v>
      </c>
      <c r="F148" s="76">
        <v>66</v>
      </c>
      <c r="G148" s="267">
        <f t="shared" si="6"/>
        <v>132</v>
      </c>
      <c r="H148" s="399">
        <v>1375</v>
      </c>
    </row>
    <row r="149" spans="1:8" x14ac:dyDescent="0.2">
      <c r="A149" s="346">
        <v>145</v>
      </c>
      <c r="B149" s="553"/>
      <c r="C149" s="348" t="s">
        <v>62</v>
      </c>
      <c r="D149" s="232"/>
      <c r="E149" s="26">
        <v>93</v>
      </c>
      <c r="F149" s="76">
        <v>28</v>
      </c>
      <c r="G149" s="267">
        <f t="shared" si="6"/>
        <v>121</v>
      </c>
      <c r="H149" s="399">
        <v>1028</v>
      </c>
    </row>
    <row r="150" spans="1:8" x14ac:dyDescent="0.2">
      <c r="A150" s="346">
        <v>146</v>
      </c>
      <c r="B150" s="553"/>
      <c r="C150" s="376" t="s">
        <v>63</v>
      </c>
      <c r="D150" s="103">
        <v>44</v>
      </c>
      <c r="E150" s="29">
        <v>167</v>
      </c>
      <c r="F150" s="104">
        <v>72</v>
      </c>
      <c r="G150" s="366">
        <f>SUM(D150:F150)</f>
        <v>283</v>
      </c>
      <c r="H150" s="395">
        <v>3174</v>
      </c>
    </row>
    <row r="151" spans="1:8" ht="12.75" thickBot="1" x14ac:dyDescent="0.25">
      <c r="A151" s="359">
        <v>147</v>
      </c>
      <c r="B151" s="554"/>
      <c r="C151" s="398" t="s">
        <v>66</v>
      </c>
      <c r="D151" s="233">
        <f>SUM(D145:D150)</f>
        <v>110</v>
      </c>
      <c r="E151" s="119">
        <f t="shared" ref="E151:F151" si="7">SUM(E145:E150)</f>
        <v>458</v>
      </c>
      <c r="F151" s="119">
        <f t="shared" si="7"/>
        <v>267</v>
      </c>
      <c r="G151" s="277">
        <f>SUM(D151:F151)</f>
        <v>835</v>
      </c>
      <c r="H151" s="400">
        <v>12085</v>
      </c>
    </row>
    <row r="152" spans="1:8" ht="12.75" thickBot="1" x14ac:dyDescent="0.25">
      <c r="A152" s="402">
        <v>148</v>
      </c>
      <c r="B152" s="403"/>
      <c r="C152" s="358" t="s">
        <v>67</v>
      </c>
      <c r="D152" s="234">
        <v>10</v>
      </c>
      <c r="E152" s="121">
        <v>19</v>
      </c>
      <c r="F152" s="122">
        <v>40</v>
      </c>
      <c r="G152" s="312">
        <f>SUM(D152:F152)</f>
        <v>69</v>
      </c>
      <c r="H152" s="404"/>
    </row>
    <row r="153" spans="1:8" x14ac:dyDescent="0.2">
      <c r="A153" s="346">
        <v>149</v>
      </c>
      <c r="B153" s="347" t="s">
        <v>166</v>
      </c>
      <c r="C153" s="363" t="s">
        <v>68</v>
      </c>
      <c r="D153" s="112">
        <v>1298</v>
      </c>
      <c r="E153" s="21"/>
      <c r="F153" s="50">
        <v>26378</v>
      </c>
      <c r="G153" s="381">
        <f>SUM(D153:F153)</f>
        <v>27676</v>
      </c>
      <c r="H153" s="382">
        <v>216340</v>
      </c>
    </row>
    <row r="154" spans="1:8" x14ac:dyDescent="0.2">
      <c r="A154" s="346">
        <v>150</v>
      </c>
      <c r="B154" s="347"/>
      <c r="C154" s="348" t="s">
        <v>69</v>
      </c>
      <c r="D154" s="232"/>
      <c r="E154" s="26"/>
      <c r="F154" s="76"/>
      <c r="G154" s="276">
        <f>SUM(D154:F154)</f>
        <v>0</v>
      </c>
      <c r="H154" s="399">
        <v>386</v>
      </c>
    </row>
    <row r="155" spans="1:8" x14ac:dyDescent="0.2">
      <c r="A155" s="346">
        <v>151</v>
      </c>
      <c r="B155" s="347"/>
      <c r="C155" s="348" t="s">
        <v>70</v>
      </c>
      <c r="D155" s="232">
        <v>3</v>
      </c>
      <c r="E155" s="26"/>
      <c r="F155" s="76"/>
      <c r="G155" s="276">
        <f t="shared" ref="G155:G218" si="8">SUM(D155:F155)</f>
        <v>3</v>
      </c>
      <c r="H155" s="399">
        <v>171</v>
      </c>
    </row>
    <row r="156" spans="1:8" x14ac:dyDescent="0.2">
      <c r="A156" s="346">
        <v>152</v>
      </c>
      <c r="B156" s="347"/>
      <c r="C156" s="348" t="s">
        <v>71</v>
      </c>
      <c r="D156" s="232"/>
      <c r="E156" s="26"/>
      <c r="F156" s="76"/>
      <c r="G156" s="276">
        <f t="shared" si="8"/>
        <v>0</v>
      </c>
      <c r="H156" s="399">
        <v>815</v>
      </c>
    </row>
    <row r="157" spans="1:8" x14ac:dyDescent="0.2">
      <c r="A157" s="346">
        <v>153</v>
      </c>
      <c r="B157" s="347"/>
      <c r="C157" s="348" t="s">
        <v>72</v>
      </c>
      <c r="D157" s="232"/>
      <c r="E157" s="26"/>
      <c r="F157" s="76"/>
      <c r="G157" s="276">
        <f t="shared" si="8"/>
        <v>0</v>
      </c>
      <c r="H157" s="399"/>
    </row>
    <row r="158" spans="1:8" x14ac:dyDescent="0.2">
      <c r="A158" s="346">
        <v>154</v>
      </c>
      <c r="B158" s="347"/>
      <c r="C158" s="348" t="s">
        <v>73</v>
      </c>
      <c r="D158" s="232"/>
      <c r="E158" s="26">
        <v>2</v>
      </c>
      <c r="F158" s="76"/>
      <c r="G158" s="276">
        <f>SUM(D158:F158)</f>
        <v>2</v>
      </c>
      <c r="H158" s="399">
        <v>1389</v>
      </c>
    </row>
    <row r="159" spans="1:8" x14ac:dyDescent="0.2">
      <c r="A159" s="346">
        <v>155</v>
      </c>
      <c r="B159" s="347"/>
      <c r="C159" s="348" t="s">
        <v>74</v>
      </c>
      <c r="D159" s="232"/>
      <c r="E159" s="26"/>
      <c r="F159" s="76"/>
      <c r="G159" s="276">
        <f t="shared" si="8"/>
        <v>0</v>
      </c>
      <c r="H159" s="399">
        <v>8</v>
      </c>
    </row>
    <row r="160" spans="1:8" x14ac:dyDescent="0.2">
      <c r="A160" s="346">
        <v>156</v>
      </c>
      <c r="B160" s="347"/>
      <c r="C160" s="348" t="s">
        <v>75</v>
      </c>
      <c r="D160" s="232"/>
      <c r="E160" s="26"/>
      <c r="F160" s="76">
        <v>32</v>
      </c>
      <c r="G160" s="276">
        <f t="shared" si="8"/>
        <v>32</v>
      </c>
      <c r="H160" s="399">
        <v>177</v>
      </c>
    </row>
    <row r="161" spans="1:8" x14ac:dyDescent="0.2">
      <c r="A161" s="346">
        <v>157</v>
      </c>
      <c r="B161" s="347"/>
      <c r="C161" s="348" t="s">
        <v>76</v>
      </c>
      <c r="D161" s="232"/>
      <c r="E161" s="26"/>
      <c r="F161" s="76"/>
      <c r="G161" s="276">
        <f t="shared" si="8"/>
        <v>0</v>
      </c>
      <c r="H161" s="399">
        <v>649</v>
      </c>
    </row>
    <row r="162" spans="1:8" x14ac:dyDescent="0.2">
      <c r="A162" s="346">
        <v>158</v>
      </c>
      <c r="B162" s="347"/>
      <c r="C162" s="348" t="s">
        <v>77</v>
      </c>
      <c r="D162" s="232">
        <v>12</v>
      </c>
      <c r="E162" s="26"/>
      <c r="F162" s="76">
        <v>28</v>
      </c>
      <c r="G162" s="276">
        <f t="shared" si="8"/>
        <v>40</v>
      </c>
      <c r="H162" s="399">
        <v>77</v>
      </c>
    </row>
    <row r="163" spans="1:8" x14ac:dyDescent="0.2">
      <c r="A163" s="346">
        <v>159</v>
      </c>
      <c r="B163" s="347"/>
      <c r="C163" s="348" t="s">
        <v>78</v>
      </c>
      <c r="D163" s="232"/>
      <c r="E163" s="26"/>
      <c r="F163" s="76"/>
      <c r="G163" s="276">
        <f t="shared" si="8"/>
        <v>0</v>
      </c>
      <c r="H163" s="399">
        <v>12</v>
      </c>
    </row>
    <row r="164" spans="1:8" x14ac:dyDescent="0.2">
      <c r="A164" s="346">
        <v>160</v>
      </c>
      <c r="B164" s="347"/>
      <c r="C164" s="348" t="s">
        <v>79</v>
      </c>
      <c r="D164" s="232">
        <v>36759</v>
      </c>
      <c r="E164" s="26">
        <v>6</v>
      </c>
      <c r="F164" s="76">
        <v>1290</v>
      </c>
      <c r="G164" s="276">
        <f>SUM(D164:F164)</f>
        <v>38055</v>
      </c>
      <c r="H164" s="399">
        <v>130009</v>
      </c>
    </row>
    <row r="165" spans="1:8" x14ac:dyDescent="0.2">
      <c r="A165" s="346">
        <v>161</v>
      </c>
      <c r="B165" s="347"/>
      <c r="C165" s="348" t="s">
        <v>80</v>
      </c>
      <c r="D165" s="232"/>
      <c r="E165" s="26"/>
      <c r="F165" s="76"/>
      <c r="G165" s="276">
        <f t="shared" si="8"/>
        <v>0</v>
      </c>
      <c r="H165" s="399">
        <v>208</v>
      </c>
    </row>
    <row r="166" spans="1:8" x14ac:dyDescent="0.2">
      <c r="A166" s="346">
        <v>162</v>
      </c>
      <c r="B166" s="347"/>
      <c r="C166" s="348" t="s">
        <v>81</v>
      </c>
      <c r="D166" s="232"/>
      <c r="E166" s="26"/>
      <c r="F166" s="76"/>
      <c r="G166" s="276">
        <f t="shared" si="8"/>
        <v>0</v>
      </c>
      <c r="H166" s="399">
        <v>147</v>
      </c>
    </row>
    <row r="167" spans="1:8" x14ac:dyDescent="0.2">
      <c r="A167" s="346">
        <v>163</v>
      </c>
      <c r="B167" s="347"/>
      <c r="C167" s="348" t="s">
        <v>82</v>
      </c>
      <c r="D167" s="232"/>
      <c r="E167" s="26"/>
      <c r="F167" s="76"/>
      <c r="G167" s="276">
        <f t="shared" si="8"/>
        <v>0</v>
      </c>
      <c r="H167" s="399">
        <v>339</v>
      </c>
    </row>
    <row r="168" spans="1:8" x14ac:dyDescent="0.2">
      <c r="A168" s="346">
        <v>164</v>
      </c>
      <c r="B168" s="347"/>
      <c r="C168" s="348" t="s">
        <v>83</v>
      </c>
      <c r="D168" s="232"/>
      <c r="E168" s="26"/>
      <c r="F168" s="76">
        <v>24</v>
      </c>
      <c r="G168" s="276">
        <f t="shared" si="8"/>
        <v>24</v>
      </c>
      <c r="H168" s="399">
        <v>38</v>
      </c>
    </row>
    <row r="169" spans="1:8" x14ac:dyDescent="0.2">
      <c r="A169" s="346">
        <v>165</v>
      </c>
      <c r="B169" s="347"/>
      <c r="C169" s="348" t="s">
        <v>84</v>
      </c>
      <c r="D169" s="232"/>
      <c r="E169" s="26"/>
      <c r="F169" s="76"/>
      <c r="G169" s="276">
        <f t="shared" si="8"/>
        <v>0</v>
      </c>
      <c r="H169" s="399">
        <v>66</v>
      </c>
    </row>
    <row r="170" spans="1:8" x14ac:dyDescent="0.2">
      <c r="A170" s="346">
        <v>166</v>
      </c>
      <c r="B170" s="347"/>
      <c r="C170" s="348" t="s">
        <v>85</v>
      </c>
      <c r="D170" s="232"/>
      <c r="E170" s="26"/>
      <c r="F170" s="76"/>
      <c r="G170" s="276">
        <f t="shared" si="8"/>
        <v>0</v>
      </c>
      <c r="H170" s="399"/>
    </row>
    <row r="171" spans="1:8" x14ac:dyDescent="0.2">
      <c r="A171" s="346">
        <v>167</v>
      </c>
      <c r="B171" s="347"/>
      <c r="C171" s="348" t="s">
        <v>86</v>
      </c>
      <c r="D171" s="232"/>
      <c r="E171" s="26"/>
      <c r="F171" s="76"/>
      <c r="G171" s="276">
        <f t="shared" si="8"/>
        <v>0</v>
      </c>
      <c r="H171" s="399"/>
    </row>
    <row r="172" spans="1:8" x14ac:dyDescent="0.2">
      <c r="A172" s="346">
        <v>168</v>
      </c>
      <c r="B172" s="347"/>
      <c r="C172" s="348" t="s">
        <v>87</v>
      </c>
      <c r="D172" s="232"/>
      <c r="E172" s="26"/>
      <c r="F172" s="76"/>
      <c r="G172" s="276">
        <f t="shared" si="8"/>
        <v>0</v>
      </c>
      <c r="H172" s="399">
        <v>66</v>
      </c>
    </row>
    <row r="173" spans="1:8" x14ac:dyDescent="0.2">
      <c r="A173" s="346">
        <v>169</v>
      </c>
      <c r="B173" s="347"/>
      <c r="C173" s="348" t="s">
        <v>88</v>
      </c>
      <c r="D173" s="232"/>
      <c r="E173" s="26"/>
      <c r="F173" s="76"/>
      <c r="G173" s="276">
        <f t="shared" si="8"/>
        <v>0</v>
      </c>
      <c r="H173" s="399"/>
    </row>
    <row r="174" spans="1:8" x14ac:dyDescent="0.2">
      <c r="A174" s="346">
        <v>170</v>
      </c>
      <c r="B174" s="347"/>
      <c r="C174" s="348" t="s">
        <v>89</v>
      </c>
      <c r="D174" s="232"/>
      <c r="E174" s="26"/>
      <c r="F174" s="76"/>
      <c r="G174" s="276">
        <f t="shared" si="8"/>
        <v>0</v>
      </c>
      <c r="H174" s="399">
        <v>40</v>
      </c>
    </row>
    <row r="175" spans="1:8" x14ac:dyDescent="0.2">
      <c r="A175" s="346">
        <v>171</v>
      </c>
      <c r="B175" s="347"/>
      <c r="C175" s="348" t="s">
        <v>90</v>
      </c>
      <c r="D175" s="232"/>
      <c r="E175" s="26">
        <v>20</v>
      </c>
      <c r="F175" s="76"/>
      <c r="G175" s="276">
        <f t="shared" si="8"/>
        <v>20</v>
      </c>
      <c r="H175" s="399">
        <v>121</v>
      </c>
    </row>
    <row r="176" spans="1:8" x14ac:dyDescent="0.2">
      <c r="A176" s="346">
        <v>172</v>
      </c>
      <c r="B176" s="347"/>
      <c r="C176" s="348" t="s">
        <v>91</v>
      </c>
      <c r="D176" s="232"/>
      <c r="E176" s="26"/>
      <c r="F176" s="76"/>
      <c r="G176" s="276">
        <f t="shared" si="8"/>
        <v>0</v>
      </c>
      <c r="H176" s="399"/>
    </row>
    <row r="177" spans="1:8" x14ac:dyDescent="0.2">
      <c r="A177" s="346">
        <v>173</v>
      </c>
      <c r="B177" s="347"/>
      <c r="C177" s="348" t="s">
        <v>92</v>
      </c>
      <c r="D177" s="232"/>
      <c r="E177" s="26"/>
      <c r="F177" s="76"/>
      <c r="G177" s="276">
        <f t="shared" si="8"/>
        <v>0</v>
      </c>
      <c r="H177" s="399"/>
    </row>
    <row r="178" spans="1:8" x14ac:dyDescent="0.2">
      <c r="A178" s="346">
        <v>174</v>
      </c>
      <c r="B178" s="347"/>
      <c r="C178" s="348" t="s">
        <v>93</v>
      </c>
      <c r="D178" s="232"/>
      <c r="E178" s="26"/>
      <c r="F178" s="76"/>
      <c r="G178" s="276">
        <f t="shared" si="8"/>
        <v>0</v>
      </c>
      <c r="H178" s="399"/>
    </row>
    <row r="179" spans="1:8" x14ac:dyDescent="0.2">
      <c r="A179" s="346">
        <v>175</v>
      </c>
      <c r="B179" s="347"/>
      <c r="C179" s="348" t="s">
        <v>94</v>
      </c>
      <c r="D179" s="232"/>
      <c r="E179" s="26"/>
      <c r="F179" s="76"/>
      <c r="G179" s="276">
        <f t="shared" si="8"/>
        <v>0</v>
      </c>
      <c r="H179" s="399">
        <v>120</v>
      </c>
    </row>
    <row r="180" spans="1:8" x14ac:dyDescent="0.2">
      <c r="A180" s="346">
        <v>176</v>
      </c>
      <c r="B180" s="347"/>
      <c r="C180" s="348" t="s">
        <v>95</v>
      </c>
      <c r="D180" s="232"/>
      <c r="E180" s="26"/>
      <c r="F180" s="76"/>
      <c r="G180" s="276">
        <f t="shared" si="8"/>
        <v>0</v>
      </c>
      <c r="H180" s="399"/>
    </row>
    <row r="181" spans="1:8" x14ac:dyDescent="0.2">
      <c r="A181" s="346">
        <v>177</v>
      </c>
      <c r="B181" s="347"/>
      <c r="C181" s="348" t="s">
        <v>96</v>
      </c>
      <c r="D181" s="232"/>
      <c r="E181" s="26"/>
      <c r="F181" s="76"/>
      <c r="G181" s="276">
        <f t="shared" si="8"/>
        <v>0</v>
      </c>
      <c r="H181" s="399">
        <v>14</v>
      </c>
    </row>
    <row r="182" spans="1:8" x14ac:dyDescent="0.2">
      <c r="A182" s="346">
        <v>178</v>
      </c>
      <c r="B182" s="347"/>
      <c r="C182" s="348" t="s">
        <v>97</v>
      </c>
      <c r="D182" s="232"/>
      <c r="E182" s="26"/>
      <c r="F182" s="76"/>
      <c r="G182" s="276">
        <f t="shared" si="8"/>
        <v>0</v>
      </c>
      <c r="H182" s="399"/>
    </row>
    <row r="183" spans="1:8" x14ac:dyDescent="0.2">
      <c r="A183" s="346">
        <v>179</v>
      </c>
      <c r="B183" s="347"/>
      <c r="C183" s="348" t="s">
        <v>98</v>
      </c>
      <c r="D183" s="232"/>
      <c r="E183" s="26"/>
      <c r="F183" s="76"/>
      <c r="G183" s="276">
        <f t="shared" si="8"/>
        <v>0</v>
      </c>
      <c r="H183" s="399"/>
    </row>
    <row r="184" spans="1:8" x14ac:dyDescent="0.2">
      <c r="A184" s="346">
        <v>180</v>
      </c>
      <c r="B184" s="347"/>
      <c r="C184" s="348" t="s">
        <v>99</v>
      </c>
      <c r="D184" s="232"/>
      <c r="E184" s="26"/>
      <c r="F184" s="76"/>
      <c r="G184" s="276">
        <f t="shared" si="8"/>
        <v>0</v>
      </c>
      <c r="H184" s="399"/>
    </row>
    <row r="185" spans="1:8" x14ac:dyDescent="0.2">
      <c r="A185" s="346">
        <v>181</v>
      </c>
      <c r="B185" s="347"/>
      <c r="C185" s="348" t="s">
        <v>100</v>
      </c>
      <c r="D185" s="232"/>
      <c r="E185" s="26"/>
      <c r="F185" s="76"/>
      <c r="G185" s="276">
        <f t="shared" si="8"/>
        <v>0</v>
      </c>
      <c r="H185" s="399"/>
    </row>
    <row r="186" spans="1:8" x14ac:dyDescent="0.2">
      <c r="A186" s="346">
        <v>182</v>
      </c>
      <c r="B186" s="347"/>
      <c r="C186" s="348" t="s">
        <v>101</v>
      </c>
      <c r="D186" s="232">
        <v>415</v>
      </c>
      <c r="E186" s="26"/>
      <c r="F186" s="76"/>
      <c r="G186" s="276">
        <f t="shared" si="8"/>
        <v>415</v>
      </c>
      <c r="H186" s="399">
        <v>15461</v>
      </c>
    </row>
    <row r="187" spans="1:8" x14ac:dyDescent="0.2">
      <c r="A187" s="346">
        <v>183</v>
      </c>
      <c r="B187" s="347"/>
      <c r="C187" s="348" t="s">
        <v>102</v>
      </c>
      <c r="D187" s="232"/>
      <c r="E187" s="26"/>
      <c r="F187" s="76">
        <v>12</v>
      </c>
      <c r="G187" s="276">
        <f t="shared" si="8"/>
        <v>12</v>
      </c>
      <c r="H187" s="399">
        <v>47</v>
      </c>
    </row>
    <row r="188" spans="1:8" x14ac:dyDescent="0.2">
      <c r="A188" s="346">
        <v>184</v>
      </c>
      <c r="B188" s="347"/>
      <c r="C188" s="348" t="s">
        <v>103</v>
      </c>
      <c r="D188" s="232"/>
      <c r="E188" s="26"/>
      <c r="F188" s="76"/>
      <c r="G188" s="276">
        <f t="shared" si="8"/>
        <v>0</v>
      </c>
      <c r="H188" s="399"/>
    </row>
    <row r="189" spans="1:8" x14ac:dyDescent="0.2">
      <c r="A189" s="346">
        <v>185</v>
      </c>
      <c r="B189" s="347"/>
      <c r="C189" s="348" t="s">
        <v>104</v>
      </c>
      <c r="D189" s="232"/>
      <c r="E189" s="26"/>
      <c r="F189" s="76"/>
      <c r="G189" s="276">
        <f t="shared" si="8"/>
        <v>0</v>
      </c>
      <c r="H189" s="399"/>
    </row>
    <row r="190" spans="1:8" x14ac:dyDescent="0.2">
      <c r="A190" s="346">
        <v>186</v>
      </c>
      <c r="B190" s="347"/>
      <c r="C190" s="348" t="s">
        <v>105</v>
      </c>
      <c r="D190" s="232"/>
      <c r="E190" s="26"/>
      <c r="F190" s="76"/>
      <c r="G190" s="276">
        <f t="shared" si="8"/>
        <v>0</v>
      </c>
      <c r="H190" s="399"/>
    </row>
    <row r="191" spans="1:8" x14ac:dyDescent="0.2">
      <c r="A191" s="346">
        <v>187</v>
      </c>
      <c r="B191" s="347"/>
      <c r="C191" s="348" t="s">
        <v>106</v>
      </c>
      <c r="D191" s="232"/>
      <c r="E191" s="26"/>
      <c r="F191" s="76"/>
      <c r="G191" s="276">
        <f t="shared" si="8"/>
        <v>0</v>
      </c>
      <c r="H191" s="399"/>
    </row>
    <row r="192" spans="1:8" x14ac:dyDescent="0.2">
      <c r="A192" s="346">
        <v>188</v>
      </c>
      <c r="B192" s="347"/>
      <c r="C192" s="348" t="s">
        <v>107</v>
      </c>
      <c r="D192" s="232"/>
      <c r="E192" s="26"/>
      <c r="F192" s="76"/>
      <c r="G192" s="276">
        <f t="shared" si="8"/>
        <v>0</v>
      </c>
      <c r="H192" s="399">
        <v>19</v>
      </c>
    </row>
    <row r="193" spans="1:8" x14ac:dyDescent="0.2">
      <c r="A193" s="346">
        <v>189</v>
      </c>
      <c r="B193" s="347"/>
      <c r="C193" s="348" t="s">
        <v>108</v>
      </c>
      <c r="D193" s="232"/>
      <c r="E193" s="26"/>
      <c r="F193" s="76"/>
      <c r="G193" s="276">
        <f t="shared" si="8"/>
        <v>0</v>
      </c>
      <c r="H193" s="399"/>
    </row>
    <row r="194" spans="1:8" x14ac:dyDescent="0.2">
      <c r="A194" s="346">
        <v>190</v>
      </c>
      <c r="B194" s="347"/>
      <c r="C194" s="348" t="s">
        <v>109</v>
      </c>
      <c r="D194" s="232"/>
      <c r="E194" s="26"/>
      <c r="F194" s="76"/>
      <c r="G194" s="276">
        <f t="shared" si="8"/>
        <v>0</v>
      </c>
      <c r="H194" s="399"/>
    </row>
    <row r="195" spans="1:8" x14ac:dyDescent="0.2">
      <c r="A195" s="346">
        <v>191</v>
      </c>
      <c r="B195" s="347"/>
      <c r="C195" s="348" t="s">
        <v>110</v>
      </c>
      <c r="D195" s="232"/>
      <c r="E195" s="26"/>
      <c r="F195" s="76"/>
      <c r="G195" s="276">
        <f t="shared" si="8"/>
        <v>0</v>
      </c>
      <c r="H195" s="399"/>
    </row>
    <row r="196" spans="1:8" x14ac:dyDescent="0.2">
      <c r="A196" s="346">
        <v>192</v>
      </c>
      <c r="B196" s="347"/>
      <c r="C196" s="348" t="s">
        <v>111</v>
      </c>
      <c r="D196" s="232"/>
      <c r="E196" s="26"/>
      <c r="F196" s="76"/>
      <c r="G196" s="276">
        <f t="shared" si="8"/>
        <v>0</v>
      </c>
      <c r="H196" s="399"/>
    </row>
    <row r="197" spans="1:8" x14ac:dyDescent="0.2">
      <c r="A197" s="346">
        <v>193</v>
      </c>
      <c r="B197" s="347"/>
      <c r="C197" s="348" t="s">
        <v>112</v>
      </c>
      <c r="D197" s="232"/>
      <c r="E197" s="26"/>
      <c r="F197" s="76"/>
      <c r="G197" s="276">
        <f t="shared" si="8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6"/>
      <c r="F198" s="76"/>
      <c r="G198" s="276">
        <f t="shared" si="8"/>
        <v>0</v>
      </c>
      <c r="H198" s="399"/>
    </row>
    <row r="199" spans="1:8" x14ac:dyDescent="0.2">
      <c r="A199" s="346">
        <v>195</v>
      </c>
      <c r="B199" s="347"/>
      <c r="C199" s="348" t="s">
        <v>114</v>
      </c>
      <c r="D199" s="232"/>
      <c r="E199" s="26"/>
      <c r="F199" s="76"/>
      <c r="G199" s="276">
        <f t="shared" si="8"/>
        <v>0</v>
      </c>
      <c r="H199" s="399"/>
    </row>
    <row r="200" spans="1:8" x14ac:dyDescent="0.2">
      <c r="A200" s="346">
        <v>196</v>
      </c>
      <c r="B200" s="347"/>
      <c r="C200" s="348" t="s">
        <v>115</v>
      </c>
      <c r="D200" s="232"/>
      <c r="E200" s="26"/>
      <c r="F200" s="76"/>
      <c r="G200" s="276">
        <f t="shared" si="8"/>
        <v>0</v>
      </c>
      <c r="H200" s="399"/>
    </row>
    <row r="201" spans="1:8" x14ac:dyDescent="0.2">
      <c r="A201" s="346">
        <v>197</v>
      </c>
      <c r="B201" s="347"/>
      <c r="C201" s="348" t="s">
        <v>116</v>
      </c>
      <c r="D201" s="232"/>
      <c r="E201" s="26"/>
      <c r="F201" s="76"/>
      <c r="G201" s="276">
        <f t="shared" si="8"/>
        <v>0</v>
      </c>
      <c r="H201" s="399"/>
    </row>
    <row r="202" spans="1:8" x14ac:dyDescent="0.2">
      <c r="A202" s="346">
        <v>198</v>
      </c>
      <c r="B202" s="347"/>
      <c r="C202" s="348" t="s">
        <v>117</v>
      </c>
      <c r="D202" s="232"/>
      <c r="E202" s="26"/>
      <c r="F202" s="76"/>
      <c r="G202" s="276">
        <f t="shared" si="8"/>
        <v>0</v>
      </c>
      <c r="H202" s="399"/>
    </row>
    <row r="203" spans="1:8" x14ac:dyDescent="0.2">
      <c r="A203" s="346">
        <v>199</v>
      </c>
      <c r="B203" s="347"/>
      <c r="C203" s="348" t="s">
        <v>118</v>
      </c>
      <c r="D203" s="232"/>
      <c r="E203" s="26"/>
      <c r="F203" s="76"/>
      <c r="G203" s="276">
        <f t="shared" si="8"/>
        <v>0</v>
      </c>
      <c r="H203" s="399"/>
    </row>
    <row r="204" spans="1:8" x14ac:dyDescent="0.2">
      <c r="A204" s="346">
        <v>200</v>
      </c>
      <c r="B204" s="347"/>
      <c r="C204" s="348" t="s">
        <v>119</v>
      </c>
      <c r="D204" s="232"/>
      <c r="E204" s="26"/>
      <c r="F204" s="76"/>
      <c r="G204" s="276">
        <f t="shared" si="8"/>
        <v>0</v>
      </c>
      <c r="H204" s="399"/>
    </row>
    <row r="205" spans="1:8" x14ac:dyDescent="0.2">
      <c r="A205" s="346">
        <v>201</v>
      </c>
      <c r="B205" s="347"/>
      <c r="C205" s="348" t="s">
        <v>120</v>
      </c>
      <c r="D205" s="232"/>
      <c r="E205" s="26"/>
      <c r="F205" s="76"/>
      <c r="G205" s="276">
        <f t="shared" si="8"/>
        <v>0</v>
      </c>
      <c r="H205" s="399"/>
    </row>
    <row r="206" spans="1:8" x14ac:dyDescent="0.2">
      <c r="A206" s="346">
        <v>202</v>
      </c>
      <c r="B206" s="347"/>
      <c r="C206" s="348" t="s">
        <v>121</v>
      </c>
      <c r="D206" s="232"/>
      <c r="E206" s="26"/>
      <c r="F206" s="76"/>
      <c r="G206" s="276">
        <f t="shared" si="8"/>
        <v>0</v>
      </c>
      <c r="H206" s="399"/>
    </row>
    <row r="207" spans="1:8" x14ac:dyDescent="0.2">
      <c r="A207" s="346">
        <v>203</v>
      </c>
      <c r="B207" s="347"/>
      <c r="C207" s="348" t="s">
        <v>122</v>
      </c>
      <c r="D207" s="232"/>
      <c r="E207" s="26"/>
      <c r="F207" s="76"/>
      <c r="G207" s="276">
        <f t="shared" si="8"/>
        <v>0</v>
      </c>
      <c r="H207" s="399"/>
    </row>
    <row r="208" spans="1:8" x14ac:dyDescent="0.2">
      <c r="A208" s="346">
        <v>204</v>
      </c>
      <c r="B208" s="347"/>
      <c r="C208" s="348" t="s">
        <v>123</v>
      </c>
      <c r="D208" s="232"/>
      <c r="E208" s="26"/>
      <c r="F208" s="76"/>
      <c r="G208" s="276">
        <f t="shared" si="8"/>
        <v>0</v>
      </c>
      <c r="H208" s="399"/>
    </row>
    <row r="209" spans="1:8" x14ac:dyDescent="0.2">
      <c r="A209" s="346">
        <v>205</v>
      </c>
      <c r="B209" s="347"/>
      <c r="C209" s="348" t="s">
        <v>124</v>
      </c>
      <c r="D209" s="232"/>
      <c r="E209" s="26"/>
      <c r="F209" s="76"/>
      <c r="G209" s="276">
        <f t="shared" si="8"/>
        <v>0</v>
      </c>
      <c r="H209" s="399"/>
    </row>
    <row r="210" spans="1:8" x14ac:dyDescent="0.2">
      <c r="A210" s="346">
        <v>206</v>
      </c>
      <c r="B210" s="347"/>
      <c r="C210" s="348" t="s">
        <v>125</v>
      </c>
      <c r="D210" s="232"/>
      <c r="E210" s="26"/>
      <c r="F210" s="76"/>
      <c r="G210" s="276">
        <f t="shared" si="8"/>
        <v>0</v>
      </c>
      <c r="H210" s="399"/>
    </row>
    <row r="211" spans="1:8" x14ac:dyDescent="0.2">
      <c r="A211" s="346">
        <v>207</v>
      </c>
      <c r="B211" s="347"/>
      <c r="C211" s="348" t="s">
        <v>126</v>
      </c>
      <c r="D211" s="232"/>
      <c r="E211" s="26"/>
      <c r="F211" s="76"/>
      <c r="G211" s="276">
        <f t="shared" si="8"/>
        <v>0</v>
      </c>
      <c r="H211" s="399"/>
    </row>
    <row r="212" spans="1:8" x14ac:dyDescent="0.2">
      <c r="A212" s="346">
        <v>208</v>
      </c>
      <c r="B212" s="347"/>
      <c r="C212" s="348" t="s">
        <v>127</v>
      </c>
      <c r="D212" s="232"/>
      <c r="E212" s="26"/>
      <c r="F212" s="76"/>
      <c r="G212" s="276">
        <f t="shared" si="8"/>
        <v>0</v>
      </c>
      <c r="H212" s="399"/>
    </row>
    <row r="213" spans="1:8" x14ac:dyDescent="0.2">
      <c r="A213" s="346">
        <v>209</v>
      </c>
      <c r="B213" s="347"/>
      <c r="C213" s="348" t="s">
        <v>128</v>
      </c>
      <c r="D213" s="232"/>
      <c r="E213" s="26"/>
      <c r="F213" s="76"/>
      <c r="G213" s="276">
        <f t="shared" si="8"/>
        <v>0</v>
      </c>
      <c r="H213" s="399"/>
    </row>
    <row r="214" spans="1:8" x14ac:dyDescent="0.2">
      <c r="A214" s="346">
        <v>210</v>
      </c>
      <c r="B214" s="347"/>
      <c r="C214" s="348" t="s">
        <v>129</v>
      </c>
      <c r="D214" s="232"/>
      <c r="E214" s="26"/>
      <c r="F214" s="76"/>
      <c r="G214" s="276">
        <f t="shared" si="8"/>
        <v>0</v>
      </c>
      <c r="H214" s="399"/>
    </row>
    <row r="215" spans="1:8" x14ac:dyDescent="0.2">
      <c r="A215" s="346">
        <v>211</v>
      </c>
      <c r="B215" s="347"/>
      <c r="C215" s="348" t="s">
        <v>130</v>
      </c>
      <c r="D215" s="232"/>
      <c r="E215" s="26"/>
      <c r="F215" s="76"/>
      <c r="G215" s="276">
        <f t="shared" si="8"/>
        <v>0</v>
      </c>
      <c r="H215" s="399"/>
    </row>
    <row r="216" spans="1:8" x14ac:dyDescent="0.2">
      <c r="A216" s="346">
        <v>212</v>
      </c>
      <c r="B216" s="347"/>
      <c r="C216" s="348" t="s">
        <v>131</v>
      </c>
      <c r="D216" s="232"/>
      <c r="E216" s="26"/>
      <c r="F216" s="76"/>
      <c r="G216" s="276">
        <f t="shared" si="8"/>
        <v>0</v>
      </c>
      <c r="H216" s="399"/>
    </row>
    <row r="217" spans="1:8" x14ac:dyDescent="0.2">
      <c r="A217" s="346">
        <v>213</v>
      </c>
      <c r="B217" s="347"/>
      <c r="C217" s="348" t="s">
        <v>132</v>
      </c>
      <c r="D217" s="232"/>
      <c r="E217" s="26"/>
      <c r="F217" s="76"/>
      <c r="G217" s="276">
        <f t="shared" si="8"/>
        <v>0</v>
      </c>
      <c r="H217" s="399"/>
    </row>
    <row r="218" spans="1:8" x14ac:dyDescent="0.2">
      <c r="A218" s="346">
        <v>214</v>
      </c>
      <c r="B218" s="347"/>
      <c r="C218" s="376" t="s">
        <v>133</v>
      </c>
      <c r="D218" s="103"/>
      <c r="E218" s="29"/>
      <c r="F218" s="104"/>
      <c r="G218" s="405">
        <f t="shared" si="8"/>
        <v>0</v>
      </c>
      <c r="H218" s="395"/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38487</v>
      </c>
      <c r="E219" s="119">
        <f t="shared" ref="E219:F219" si="9">SUM(E153:E218)</f>
        <v>28</v>
      </c>
      <c r="F219" s="308">
        <f t="shared" si="9"/>
        <v>27764</v>
      </c>
      <c r="G219" s="447">
        <f>SUM(D219:F219)</f>
        <v>66279</v>
      </c>
      <c r="H219" s="400">
        <f>SUM(H153:H218)</f>
        <v>366719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/>
      <c r="F220" s="123"/>
      <c r="G220" s="406">
        <f>COUNTA(D220:F220)</f>
        <v>1</v>
      </c>
      <c r="H220" s="407"/>
    </row>
    <row r="221" spans="1:8" x14ac:dyDescent="0.2">
      <c r="A221" s="346">
        <v>217</v>
      </c>
      <c r="B221" s="553"/>
      <c r="C221" s="376" t="s">
        <v>137</v>
      </c>
      <c r="D221" s="236"/>
      <c r="E221" s="39"/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37" t="s">
        <v>156</v>
      </c>
      <c r="E222" s="40" t="s">
        <v>192</v>
      </c>
      <c r="F222" s="125" t="s">
        <v>192</v>
      </c>
      <c r="G222" s="280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1" t="s">
        <v>303</v>
      </c>
      <c r="F223" s="159" t="s">
        <v>201</v>
      </c>
      <c r="G223" s="456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36"/>
      <c r="F224" s="77"/>
      <c r="G224" s="282">
        <f>SUM(D224:F224)</f>
        <v>0</v>
      </c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/>
      <c r="E225" s="43">
        <v>1</v>
      </c>
      <c r="F225" s="127">
        <v>1</v>
      </c>
      <c r="G225" s="283">
        <f>SUM(D225:F225)</f>
        <v>2</v>
      </c>
      <c r="H225" s="413"/>
    </row>
    <row r="226" spans="1:8" ht="12.75" thickBot="1" x14ac:dyDescent="0.25">
      <c r="A226" s="346">
        <v>222</v>
      </c>
      <c r="B226" s="554"/>
      <c r="C226" s="363" t="s">
        <v>143</v>
      </c>
      <c r="D226" s="235"/>
      <c r="E226" s="38">
        <v>1</v>
      </c>
      <c r="F226" s="123">
        <v>1</v>
      </c>
      <c r="G226" s="406">
        <f>SUM(D226:F226)</f>
        <v>2</v>
      </c>
      <c r="H226" s="407"/>
    </row>
    <row r="227" spans="1:8" ht="12.75" thickBot="1" x14ac:dyDescent="0.25">
      <c r="A227" s="402">
        <v>223</v>
      </c>
      <c r="B227" s="403"/>
      <c r="C227" s="411" t="s">
        <v>659</v>
      </c>
      <c r="D227" s="239">
        <v>2</v>
      </c>
      <c r="E227" s="36"/>
      <c r="F227" s="77">
        <v>1</v>
      </c>
      <c r="G227" s="282">
        <f>SUM(D227:F227)</f>
        <v>3</v>
      </c>
      <c r="H227" s="412"/>
    </row>
    <row r="228" spans="1:8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63">
        <v>1</v>
      </c>
      <c r="F228" s="147">
        <v>1</v>
      </c>
      <c r="G228" s="451">
        <v>1</v>
      </c>
      <c r="H228" s="417">
        <v>1</v>
      </c>
    </row>
    <row r="229" spans="1:8" x14ac:dyDescent="0.2">
      <c r="A229" s="418">
        <v>225</v>
      </c>
      <c r="B229" s="560"/>
      <c r="C229" s="385" t="s">
        <v>634</v>
      </c>
      <c r="D229" s="242">
        <v>1</v>
      </c>
      <c r="E229" s="306">
        <v>1</v>
      </c>
      <c r="F229" s="148">
        <v>1</v>
      </c>
      <c r="G229" s="419">
        <v>1</v>
      </c>
      <c r="H229" s="420">
        <v>0.95</v>
      </c>
    </row>
    <row r="230" spans="1:8" ht="12.75" thickBot="1" x14ac:dyDescent="0.25">
      <c r="A230" s="359">
        <v>226</v>
      </c>
      <c r="B230" s="561"/>
      <c r="C230" s="388" t="s">
        <v>635</v>
      </c>
      <c r="D230" s="243">
        <v>0</v>
      </c>
      <c r="E230" s="307">
        <v>0</v>
      </c>
      <c r="F230" s="149">
        <v>0</v>
      </c>
      <c r="G230" s="421">
        <v>0</v>
      </c>
      <c r="H230" s="438">
        <v>0.28000000000000003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0866141732283472" right="0.70866141732283472" top="0.74803149606299213" bottom="0.74803149606299213" header="0.31496062992125984" footer="0.31496062992125984"/>
  <pageSetup scale="77" fitToHeight="6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39997558519241921"/>
  </sheetPr>
  <dimension ref="A2:I230"/>
  <sheetViews>
    <sheetView workbookViewId="0">
      <pane ySplit="13" topLeftCell="A14" activePane="bottomLeft" state="frozen"/>
      <selection pane="bottomLef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24.7109375" style="78" customWidth="1"/>
    <col min="6" max="6" width="28.85546875" style="78" bestFit="1" customWidth="1"/>
    <col min="7" max="7" width="20.140625" style="78" customWidth="1"/>
    <col min="8" max="9" width="16.28515625" style="78" customWidth="1"/>
    <col min="10" max="16384" width="11.42578125" style="78"/>
  </cols>
  <sheetData>
    <row r="2" spans="1:9" ht="12.75" x14ac:dyDescent="0.2">
      <c r="A2" s="331" t="s">
        <v>624</v>
      </c>
    </row>
    <row r="3" spans="1:9" ht="12.75" thickBot="1" x14ac:dyDescent="0.25"/>
    <row r="4" spans="1:9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5"/>
      <c r="H4" s="312" t="s">
        <v>167</v>
      </c>
      <c r="I4" s="404" t="s">
        <v>529</v>
      </c>
    </row>
    <row r="5" spans="1:9" x14ac:dyDescent="0.2">
      <c r="A5" s="338">
        <v>1</v>
      </c>
      <c r="B5" s="339"/>
      <c r="C5" s="340" t="s">
        <v>0</v>
      </c>
      <c r="D5" s="341">
        <v>97</v>
      </c>
      <c r="E5" s="342">
        <v>98</v>
      </c>
      <c r="F5" s="342">
        <v>99</v>
      </c>
      <c r="G5" s="343">
        <v>100</v>
      </c>
      <c r="H5" s="344"/>
      <c r="I5" s="345"/>
    </row>
    <row r="6" spans="1:9" x14ac:dyDescent="0.2">
      <c r="A6" s="346">
        <v>2</v>
      </c>
      <c r="B6" s="347"/>
      <c r="C6" s="348" t="s">
        <v>1</v>
      </c>
      <c r="D6" s="349" t="s">
        <v>177</v>
      </c>
      <c r="E6" s="350" t="s">
        <v>177</v>
      </c>
      <c r="F6" s="350" t="s">
        <v>177</v>
      </c>
      <c r="G6" s="351" t="s">
        <v>177</v>
      </c>
      <c r="H6" s="135"/>
      <c r="I6" s="352"/>
    </row>
    <row r="7" spans="1:9" x14ac:dyDescent="0.2">
      <c r="A7" s="346">
        <v>3</v>
      </c>
      <c r="B7" s="347"/>
      <c r="C7" s="348" t="s">
        <v>2</v>
      </c>
      <c r="D7" s="349" t="s">
        <v>178</v>
      </c>
      <c r="E7" s="350" t="s">
        <v>178</v>
      </c>
      <c r="F7" s="350" t="s">
        <v>178</v>
      </c>
      <c r="G7" s="351" t="s">
        <v>178</v>
      </c>
      <c r="H7" s="135"/>
      <c r="I7" s="352"/>
    </row>
    <row r="8" spans="1:9" x14ac:dyDescent="0.2">
      <c r="A8" s="346">
        <v>4</v>
      </c>
      <c r="B8" s="347"/>
      <c r="C8" s="348" t="s">
        <v>3</v>
      </c>
      <c r="D8" s="349" t="s">
        <v>459</v>
      </c>
      <c r="E8" s="350" t="s">
        <v>459</v>
      </c>
      <c r="F8" s="350" t="s">
        <v>459</v>
      </c>
      <c r="G8" s="351" t="s">
        <v>459</v>
      </c>
      <c r="H8" s="135"/>
      <c r="I8" s="352"/>
    </row>
    <row r="9" spans="1:9" x14ac:dyDescent="0.2">
      <c r="A9" s="346">
        <v>5</v>
      </c>
      <c r="B9" s="347"/>
      <c r="C9" s="348" t="s">
        <v>4</v>
      </c>
      <c r="D9" s="349" t="s">
        <v>460</v>
      </c>
      <c r="E9" s="350" t="s">
        <v>460</v>
      </c>
      <c r="F9" s="350" t="s">
        <v>460</v>
      </c>
      <c r="G9" s="351" t="s">
        <v>460</v>
      </c>
      <c r="H9" s="135"/>
      <c r="I9" s="352"/>
    </row>
    <row r="10" spans="1:9" x14ac:dyDescent="0.2">
      <c r="A10" s="346">
        <v>6</v>
      </c>
      <c r="B10" s="347" t="s">
        <v>5</v>
      </c>
      <c r="C10" s="348" t="s">
        <v>6</v>
      </c>
      <c r="D10" s="349"/>
      <c r="E10" s="350"/>
      <c r="F10" s="350"/>
      <c r="G10" s="351"/>
      <c r="H10" s="135"/>
      <c r="I10" s="352"/>
    </row>
    <row r="11" spans="1:9" x14ac:dyDescent="0.2">
      <c r="A11" s="346">
        <v>7</v>
      </c>
      <c r="B11" s="347"/>
      <c r="C11" s="348" t="s">
        <v>7</v>
      </c>
      <c r="D11" s="349"/>
      <c r="E11" s="350"/>
      <c r="F11" s="350"/>
      <c r="G11" s="351"/>
      <c r="H11" s="135"/>
      <c r="I11" s="352"/>
    </row>
    <row r="12" spans="1:9" ht="12.75" thickBot="1" x14ac:dyDescent="0.25">
      <c r="A12" s="346">
        <v>8</v>
      </c>
      <c r="B12" s="347"/>
      <c r="C12" s="353" t="s">
        <v>8</v>
      </c>
      <c r="D12" s="442" t="s">
        <v>461</v>
      </c>
      <c r="E12" s="355" t="s">
        <v>462</v>
      </c>
      <c r="F12" s="355" t="s">
        <v>463</v>
      </c>
      <c r="G12" s="128" t="s">
        <v>464</v>
      </c>
      <c r="H12" s="135"/>
      <c r="I12" s="352"/>
    </row>
    <row r="13" spans="1:9" ht="12.75" thickBot="1" x14ac:dyDescent="0.25">
      <c r="A13" s="346">
        <v>9</v>
      </c>
      <c r="B13" s="347"/>
      <c r="C13" s="358" t="s">
        <v>194</v>
      </c>
      <c r="D13" s="234" t="s">
        <v>465</v>
      </c>
      <c r="E13" s="121" t="s">
        <v>466</v>
      </c>
      <c r="F13" s="121" t="s">
        <v>467</v>
      </c>
      <c r="G13" s="122" t="s">
        <v>468</v>
      </c>
      <c r="H13" s="135"/>
      <c r="I13" s="352"/>
    </row>
    <row r="14" spans="1:9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95"/>
      <c r="H14" s="359"/>
      <c r="I14" s="362"/>
    </row>
    <row r="15" spans="1:9" x14ac:dyDescent="0.2">
      <c r="A15" s="346">
        <v>11</v>
      </c>
      <c r="B15" s="552" t="s">
        <v>13</v>
      </c>
      <c r="C15" s="363" t="s">
        <v>165</v>
      </c>
      <c r="D15" s="112">
        <v>16287</v>
      </c>
      <c r="E15" s="21">
        <v>98976</v>
      </c>
      <c r="F15" s="21">
        <v>50532</v>
      </c>
      <c r="G15" s="50">
        <v>50065</v>
      </c>
      <c r="H15" s="381">
        <f>SUM(D15:G15)</f>
        <v>215860</v>
      </c>
      <c r="I15" s="382">
        <v>2859776</v>
      </c>
    </row>
    <row r="16" spans="1:9" x14ac:dyDescent="0.2">
      <c r="A16" s="346">
        <v>12</v>
      </c>
      <c r="B16" s="553"/>
      <c r="C16" s="365" t="s">
        <v>164</v>
      </c>
      <c r="D16" s="207">
        <v>9551</v>
      </c>
      <c r="E16" s="22">
        <v>99266</v>
      </c>
      <c r="F16" s="22">
        <v>36780</v>
      </c>
      <c r="G16" s="98">
        <v>53439</v>
      </c>
      <c r="H16" s="367">
        <f>SUM(D16:G16)</f>
        <v>199036</v>
      </c>
      <c r="I16" s="444">
        <v>2992355</v>
      </c>
    </row>
    <row r="17" spans="1:9" ht="12.75" thickBot="1" x14ac:dyDescent="0.25">
      <c r="A17" s="359">
        <v>13</v>
      </c>
      <c r="B17" s="554"/>
      <c r="C17" s="361" t="s">
        <v>10</v>
      </c>
      <c r="D17" s="244">
        <v>-0.41358138392583044</v>
      </c>
      <c r="E17" s="23">
        <v>2.9300032331069925E-3</v>
      </c>
      <c r="F17" s="23">
        <v>-0.27214438375682737</v>
      </c>
      <c r="G17" s="159">
        <v>6.7392389893139004E-2</v>
      </c>
      <c r="H17" s="161">
        <f>(H16/H15)-1</f>
        <v>-7.7939405170017628E-2</v>
      </c>
      <c r="I17" s="210">
        <v>-7.7939405170017628E-2</v>
      </c>
    </row>
    <row r="18" spans="1:9" ht="14.25" x14ac:dyDescent="0.2">
      <c r="A18" s="369">
        <v>14</v>
      </c>
      <c r="B18" s="552" t="s">
        <v>168</v>
      </c>
      <c r="C18" s="370" t="s">
        <v>530</v>
      </c>
      <c r="D18" s="271">
        <v>2172</v>
      </c>
      <c r="E18" s="24">
        <v>4170</v>
      </c>
      <c r="F18" s="24">
        <v>2801</v>
      </c>
      <c r="G18" s="160">
        <v>2635</v>
      </c>
      <c r="H18" s="428">
        <f>SUM(D18:G18)</f>
        <v>11778</v>
      </c>
      <c r="I18" s="371">
        <v>58092</v>
      </c>
    </row>
    <row r="19" spans="1:9" ht="12.75" thickBot="1" x14ac:dyDescent="0.25">
      <c r="A19" s="359">
        <v>15</v>
      </c>
      <c r="B19" s="557"/>
      <c r="C19" s="361" t="s">
        <v>11</v>
      </c>
      <c r="D19" s="59"/>
      <c r="E19" s="25"/>
      <c r="F19" s="25"/>
      <c r="G19" s="60"/>
      <c r="H19" s="62"/>
      <c r="I19" s="373"/>
    </row>
    <row r="20" spans="1:9" x14ac:dyDescent="0.2">
      <c r="A20" s="346">
        <v>16</v>
      </c>
      <c r="B20" s="558" t="s">
        <v>175</v>
      </c>
      <c r="C20" s="363" t="s">
        <v>12</v>
      </c>
      <c r="D20" s="112">
        <v>130</v>
      </c>
      <c r="E20" s="21">
        <v>390</v>
      </c>
      <c r="F20" s="21">
        <v>273</v>
      </c>
      <c r="G20" s="50">
        <v>231</v>
      </c>
      <c r="H20" s="381">
        <f>SUM(D20:G20)</f>
        <v>1024</v>
      </c>
      <c r="I20" s="382">
        <v>10415</v>
      </c>
    </row>
    <row r="21" spans="1:9" x14ac:dyDescent="0.2">
      <c r="A21" s="346">
        <v>17</v>
      </c>
      <c r="B21" s="553"/>
      <c r="C21" s="348" t="s">
        <v>176</v>
      </c>
      <c r="D21" s="232">
        <v>6577</v>
      </c>
      <c r="E21" s="26">
        <v>12566</v>
      </c>
      <c r="F21" s="26">
        <v>5426</v>
      </c>
      <c r="G21" s="76">
        <v>16001</v>
      </c>
      <c r="H21" s="276">
        <f>SUM(D21:G21)</f>
        <v>40570</v>
      </c>
      <c r="I21" s="399"/>
    </row>
    <row r="22" spans="1:9" ht="12.75" thickBot="1" x14ac:dyDescent="0.25">
      <c r="A22" s="359">
        <v>18</v>
      </c>
      <c r="B22" s="554"/>
      <c r="C22" s="361" t="s">
        <v>14</v>
      </c>
      <c r="D22" s="244">
        <v>0.68861899277562555</v>
      </c>
      <c r="E22" s="23">
        <v>0.12658916446718918</v>
      </c>
      <c r="F22" s="23">
        <v>0.14752582925502991</v>
      </c>
      <c r="G22" s="159">
        <v>0.29942551320196858</v>
      </c>
      <c r="H22" s="161">
        <f>H21/H16</f>
        <v>0.20383247251753453</v>
      </c>
      <c r="I22" s="210"/>
    </row>
    <row r="23" spans="1:9" x14ac:dyDescent="0.2">
      <c r="A23" s="346">
        <v>19</v>
      </c>
      <c r="B23" s="552" t="s">
        <v>15</v>
      </c>
      <c r="C23" s="363" t="s">
        <v>169</v>
      </c>
      <c r="D23" s="113">
        <v>66.413793289200001</v>
      </c>
      <c r="E23" s="27">
        <v>45.920224513900003</v>
      </c>
      <c r="F23" s="27">
        <v>56.732064066699998</v>
      </c>
      <c r="G23" s="46">
        <v>46.277413730799999</v>
      </c>
      <c r="H23" s="68">
        <f>(H25/$H$15)*100</f>
        <v>50.080607801352727</v>
      </c>
      <c r="I23" s="69">
        <v>36.668698293600002</v>
      </c>
    </row>
    <row r="24" spans="1:9" x14ac:dyDescent="0.2">
      <c r="A24" s="346">
        <v>20</v>
      </c>
      <c r="B24" s="553"/>
      <c r="C24" s="376" t="s">
        <v>170</v>
      </c>
      <c r="D24" s="111">
        <v>60.246446799499999</v>
      </c>
      <c r="E24" s="28">
        <v>44.652001975899999</v>
      </c>
      <c r="F24" s="28">
        <v>50.361774777000001</v>
      </c>
      <c r="G24" s="48">
        <v>40.532191104799999</v>
      </c>
      <c r="H24" s="49">
        <f>(H26/$H$16)*100</f>
        <v>45.349082578026085</v>
      </c>
      <c r="I24" s="67">
        <v>32.238588001799997</v>
      </c>
    </row>
    <row r="25" spans="1:9" x14ac:dyDescent="0.2">
      <c r="A25" s="346">
        <v>21</v>
      </c>
      <c r="B25" s="553"/>
      <c r="C25" s="363" t="s">
        <v>171</v>
      </c>
      <c r="D25" s="112">
        <v>10817</v>
      </c>
      <c r="E25" s="21">
        <v>45450</v>
      </c>
      <c r="F25" s="21">
        <v>28668</v>
      </c>
      <c r="G25" s="50">
        <v>23169</v>
      </c>
      <c r="H25" s="381">
        <f>SUM(D25:G25)</f>
        <v>108104</v>
      </c>
      <c r="I25" s="382">
        <v>1048643</v>
      </c>
    </row>
    <row r="26" spans="1:9" x14ac:dyDescent="0.2">
      <c r="A26" s="346">
        <v>22</v>
      </c>
      <c r="B26" s="553"/>
      <c r="C26" s="376" t="s">
        <v>172</v>
      </c>
      <c r="D26" s="103">
        <v>5754</v>
      </c>
      <c r="E26" s="29">
        <v>44324</v>
      </c>
      <c r="F26" s="29">
        <v>18523</v>
      </c>
      <c r="G26" s="104">
        <v>21660</v>
      </c>
      <c r="H26" s="54">
        <f>SUM(D26:G26)</f>
        <v>90261</v>
      </c>
      <c r="I26" s="395">
        <v>964693</v>
      </c>
    </row>
    <row r="27" spans="1:9" x14ac:dyDescent="0.2">
      <c r="A27" s="346">
        <v>23</v>
      </c>
      <c r="B27" s="553"/>
      <c r="C27" s="378" t="s">
        <v>173</v>
      </c>
      <c r="D27" s="55">
        <v>2.7057315781</v>
      </c>
      <c r="E27" s="30">
        <v>2.5876342642000001</v>
      </c>
      <c r="F27" s="30">
        <v>2.4343340701999998</v>
      </c>
      <c r="G27" s="56">
        <v>2.4290636869000002</v>
      </c>
      <c r="H27" s="58">
        <f>((D27*D25)+(E27*E25)+(F27*F25)+(G27*G25))/H25</f>
        <v>2.5248126015177732</v>
      </c>
      <c r="I27" s="66">
        <v>2.2094545431000001</v>
      </c>
    </row>
    <row r="28" spans="1:9" ht="12.75" thickBot="1" x14ac:dyDescent="0.25">
      <c r="A28" s="359">
        <v>24</v>
      </c>
      <c r="B28" s="554"/>
      <c r="C28" s="361" t="s">
        <v>174</v>
      </c>
      <c r="D28" s="59">
        <v>2.1187655316999998</v>
      </c>
      <c r="E28" s="25">
        <v>2.3431599969999999</v>
      </c>
      <c r="F28" s="25">
        <v>2.2539646347</v>
      </c>
      <c r="G28" s="60">
        <v>1.9713586572999999</v>
      </c>
      <c r="H28" s="62">
        <f>((D28*D26)+(E28*E26)+(F28*F26)+(G28*G26))/H26</f>
        <v>2.2213294337764471</v>
      </c>
      <c r="I28" s="373">
        <v>1.9578063392</v>
      </c>
    </row>
    <row r="29" spans="1:9" x14ac:dyDescent="0.2">
      <c r="A29" s="346">
        <v>25</v>
      </c>
      <c r="B29" s="347" t="s">
        <v>16</v>
      </c>
      <c r="C29" s="363" t="s">
        <v>169</v>
      </c>
      <c r="D29" s="113">
        <v>21.868553643999999</v>
      </c>
      <c r="E29" s="27">
        <v>9.8490954502000001</v>
      </c>
      <c r="F29" s="27">
        <v>12.0012366628</v>
      </c>
      <c r="G29" s="46">
        <v>7.4626501208000002</v>
      </c>
      <c r="H29" s="68">
        <f>(H31/$H$15)*100</f>
        <v>10.706013156675622</v>
      </c>
      <c r="I29" s="69">
        <v>5.4646218918000002</v>
      </c>
    </row>
    <row r="30" spans="1:9" x14ac:dyDescent="0.2">
      <c r="A30" s="346">
        <v>26</v>
      </c>
      <c r="B30" s="347"/>
      <c r="C30" s="376" t="s">
        <v>170</v>
      </c>
      <c r="D30" s="111">
        <v>11.588694355599999</v>
      </c>
      <c r="E30" s="28">
        <v>5.7248590421000003</v>
      </c>
      <c r="F30" s="28">
        <v>8.1576282834999994</v>
      </c>
      <c r="G30" s="48">
        <v>3.4339880515000001</v>
      </c>
      <c r="H30" s="49">
        <f>(H32/$H$16)*100</f>
        <v>5.8406519423621859</v>
      </c>
      <c r="I30" s="67">
        <v>2.4869041273999999</v>
      </c>
    </row>
    <row r="31" spans="1:9" x14ac:dyDescent="0.2">
      <c r="A31" s="346">
        <v>27</v>
      </c>
      <c r="B31" s="347"/>
      <c r="C31" s="363" t="s">
        <v>171</v>
      </c>
      <c r="D31" s="112">
        <v>3562</v>
      </c>
      <c r="E31" s="21">
        <v>9748</v>
      </c>
      <c r="F31" s="21">
        <v>6064</v>
      </c>
      <c r="G31" s="50">
        <v>3736</v>
      </c>
      <c r="H31" s="381">
        <f>SUM(D31:G31)</f>
        <v>23110</v>
      </c>
      <c r="I31" s="382">
        <v>156276</v>
      </c>
    </row>
    <row r="32" spans="1:9" x14ac:dyDescent="0.2">
      <c r="A32" s="346">
        <v>28</v>
      </c>
      <c r="B32" s="347"/>
      <c r="C32" s="376" t="s">
        <v>172</v>
      </c>
      <c r="D32" s="103">
        <v>1107</v>
      </c>
      <c r="E32" s="29">
        <v>5683</v>
      </c>
      <c r="F32" s="29">
        <v>3000</v>
      </c>
      <c r="G32" s="104">
        <v>1835</v>
      </c>
      <c r="H32" s="54">
        <f>SUM(D32:G32)</f>
        <v>11625</v>
      </c>
      <c r="I32" s="395">
        <v>74417</v>
      </c>
    </row>
    <row r="33" spans="1:9" x14ac:dyDescent="0.2">
      <c r="A33" s="346">
        <v>29</v>
      </c>
      <c r="B33" s="347"/>
      <c r="C33" s="378" t="s">
        <v>173</v>
      </c>
      <c r="D33" s="55">
        <v>3.6216523928000002</v>
      </c>
      <c r="E33" s="30">
        <v>3.7767622633000002</v>
      </c>
      <c r="F33" s="30">
        <v>3.5094858729</v>
      </c>
      <c r="G33" s="56">
        <v>3.5652845603999999</v>
      </c>
      <c r="H33" s="58">
        <f>((D33*D31)+(E33*E31)+(F33*F31)+(G33*G31))/H31</f>
        <v>3.6485343927616611</v>
      </c>
      <c r="I33" s="66">
        <v>3.5884380539</v>
      </c>
    </row>
    <row r="34" spans="1:9" ht="12.75" thickBot="1" x14ac:dyDescent="0.25">
      <c r="A34" s="359">
        <v>30</v>
      </c>
      <c r="B34" s="360"/>
      <c r="C34" s="361" t="s">
        <v>174</v>
      </c>
      <c r="D34" s="59">
        <v>3.3764579401999999</v>
      </c>
      <c r="E34" s="25">
        <v>3.5265805631</v>
      </c>
      <c r="F34" s="25">
        <v>3.4453892376000002</v>
      </c>
      <c r="G34" s="60">
        <v>3.4432481303000002</v>
      </c>
      <c r="H34" s="62">
        <f>((D34*D32)+(E34*E32)+(F34*F32)+(G34*G32))/H32</f>
        <v>3.4781784354235872</v>
      </c>
      <c r="I34" s="373">
        <v>3.4761522611000002</v>
      </c>
    </row>
    <row r="35" spans="1:9" x14ac:dyDescent="0.2">
      <c r="A35" s="346">
        <v>31</v>
      </c>
      <c r="B35" s="347" t="s">
        <v>17</v>
      </c>
      <c r="C35" s="363" t="s">
        <v>169</v>
      </c>
      <c r="D35" s="113">
        <v>44.545239645300001</v>
      </c>
      <c r="E35" s="27">
        <v>36.071129063699999</v>
      </c>
      <c r="F35" s="27">
        <v>44.730827403900001</v>
      </c>
      <c r="G35" s="46">
        <v>38.81476361</v>
      </c>
      <c r="H35" s="68">
        <f>(H37/$H$15)*100</f>
        <v>39.374131381450937</v>
      </c>
      <c r="I35" s="69">
        <v>31.204076401799998</v>
      </c>
    </row>
    <row r="36" spans="1:9" x14ac:dyDescent="0.2">
      <c r="A36" s="346">
        <v>32</v>
      </c>
      <c r="B36" s="347"/>
      <c r="C36" s="376" t="s">
        <v>170</v>
      </c>
      <c r="D36" s="111">
        <v>48.6577524438</v>
      </c>
      <c r="E36" s="28">
        <v>38.927142933799999</v>
      </c>
      <c r="F36" s="28">
        <v>42.204146493499998</v>
      </c>
      <c r="G36" s="48">
        <v>37.098203053299997</v>
      </c>
      <c r="H36" s="49">
        <f>(H38/$H$16)*100</f>
        <v>39.508430635663899</v>
      </c>
      <c r="I36" s="67">
        <v>29.751683874499999</v>
      </c>
    </row>
    <row r="37" spans="1:9" x14ac:dyDescent="0.2">
      <c r="A37" s="346">
        <v>33</v>
      </c>
      <c r="B37" s="347"/>
      <c r="C37" s="363" t="s">
        <v>171</v>
      </c>
      <c r="D37" s="112">
        <v>7255</v>
      </c>
      <c r="E37" s="21">
        <v>35702</v>
      </c>
      <c r="F37" s="21">
        <v>22603</v>
      </c>
      <c r="G37" s="50">
        <v>19433</v>
      </c>
      <c r="H37" s="381">
        <f>SUM(D37:G37)</f>
        <v>84993</v>
      </c>
      <c r="I37" s="382">
        <v>892367</v>
      </c>
    </row>
    <row r="38" spans="1:9" x14ac:dyDescent="0.2">
      <c r="A38" s="346">
        <v>34</v>
      </c>
      <c r="B38" s="347"/>
      <c r="C38" s="376" t="s">
        <v>172</v>
      </c>
      <c r="D38" s="103">
        <v>4647</v>
      </c>
      <c r="E38" s="29">
        <v>38641</v>
      </c>
      <c r="F38" s="29">
        <v>15523</v>
      </c>
      <c r="G38" s="104">
        <v>19825</v>
      </c>
      <c r="H38" s="54">
        <f>SUM(D38:G38)</f>
        <v>78636</v>
      </c>
      <c r="I38" s="395">
        <v>890276</v>
      </c>
    </row>
    <row r="39" spans="1:9" x14ac:dyDescent="0.2">
      <c r="A39" s="346">
        <v>35</v>
      </c>
      <c r="B39" s="347"/>
      <c r="C39" s="378" t="s">
        <v>173</v>
      </c>
      <c r="D39" s="55">
        <v>2.2555193136999998</v>
      </c>
      <c r="E39" s="30">
        <v>2.2622808463999999</v>
      </c>
      <c r="F39" s="30">
        <v>2.1451946685999999</v>
      </c>
      <c r="G39" s="56">
        <v>2.2102257651000001</v>
      </c>
      <c r="H39" s="58">
        <f>((D39*D37)+(E39*E37)+(F39*F37)+(G39*G37))/H37</f>
        <v>2.2186638403941545</v>
      </c>
      <c r="I39" s="66">
        <v>1.9679156250000001</v>
      </c>
    </row>
    <row r="40" spans="1:9" ht="12.75" thickBot="1" x14ac:dyDescent="0.25">
      <c r="A40" s="359">
        <v>36</v>
      </c>
      <c r="B40" s="360"/>
      <c r="C40" s="361" t="s">
        <v>174</v>
      </c>
      <c r="D40" s="59">
        <v>1.8189566949</v>
      </c>
      <c r="E40" s="25">
        <v>2.1688544336</v>
      </c>
      <c r="F40" s="25">
        <v>2.0235225570000002</v>
      </c>
      <c r="G40" s="60">
        <v>1.8349214166000001</v>
      </c>
      <c r="H40" s="62">
        <f>((D40*D38)+(E40*E38)+(F40*F38)+(G40*G38))/H38</f>
        <v>2.0353000364507845</v>
      </c>
      <c r="I40" s="373">
        <v>1.8308750451</v>
      </c>
    </row>
    <row r="41" spans="1:9" x14ac:dyDescent="0.2">
      <c r="A41" s="346">
        <v>37</v>
      </c>
      <c r="B41" s="552" t="s">
        <v>18</v>
      </c>
      <c r="C41" s="363" t="s">
        <v>169</v>
      </c>
      <c r="D41" s="113">
        <v>27.5437499393</v>
      </c>
      <c r="E41" s="27">
        <v>32.861538117400002</v>
      </c>
      <c r="F41" s="27">
        <v>34.821537952500002</v>
      </c>
      <c r="G41" s="46">
        <v>43.114535720200003</v>
      </c>
      <c r="H41" s="68">
        <f>(H43/$H$15)*100</f>
        <v>35.29695172797183</v>
      </c>
      <c r="I41" s="69">
        <v>33.335955915500001</v>
      </c>
    </row>
    <row r="42" spans="1:9" x14ac:dyDescent="0.2">
      <c r="A42" s="346">
        <v>38</v>
      </c>
      <c r="B42" s="553"/>
      <c r="C42" s="376" t="s">
        <v>170</v>
      </c>
      <c r="D42" s="111">
        <v>27.505183801499999</v>
      </c>
      <c r="E42" s="28">
        <v>39.764144636099999</v>
      </c>
      <c r="F42" s="28">
        <v>38.9800130084</v>
      </c>
      <c r="G42" s="48">
        <v>45.284569305700003</v>
      </c>
      <c r="H42" s="49">
        <f>(H44/$H$16)*100</f>
        <v>40.513273980586426</v>
      </c>
      <c r="I42" s="67">
        <v>35.657767878500003</v>
      </c>
    </row>
    <row r="43" spans="1:9" x14ac:dyDescent="0.2">
      <c r="A43" s="346">
        <v>39</v>
      </c>
      <c r="B43" s="553"/>
      <c r="C43" s="363" t="s">
        <v>171</v>
      </c>
      <c r="D43" s="112">
        <v>4486</v>
      </c>
      <c r="E43" s="21">
        <v>32525</v>
      </c>
      <c r="F43" s="21">
        <v>17596</v>
      </c>
      <c r="G43" s="50">
        <v>21585</v>
      </c>
      <c r="H43" s="381">
        <f>SUM(D43:G43)</f>
        <v>76192</v>
      </c>
      <c r="I43" s="382">
        <v>953334</v>
      </c>
    </row>
    <row r="44" spans="1:9" x14ac:dyDescent="0.2">
      <c r="A44" s="346">
        <v>40</v>
      </c>
      <c r="B44" s="553"/>
      <c r="C44" s="376" t="s">
        <v>172</v>
      </c>
      <c r="D44" s="103">
        <v>2627</v>
      </c>
      <c r="E44" s="29">
        <v>39472</v>
      </c>
      <c r="F44" s="29">
        <v>14337</v>
      </c>
      <c r="G44" s="104">
        <v>24200</v>
      </c>
      <c r="H44" s="54">
        <f>SUM(D44:G44)</f>
        <v>80636</v>
      </c>
      <c r="I44" s="395">
        <v>1067007</v>
      </c>
    </row>
    <row r="45" spans="1:9" x14ac:dyDescent="0.2">
      <c r="A45" s="346">
        <v>41</v>
      </c>
      <c r="B45" s="553"/>
      <c r="C45" s="378" t="s">
        <v>173</v>
      </c>
      <c r="D45" s="55">
        <v>2.2859261432000002</v>
      </c>
      <c r="E45" s="30">
        <v>2.0331119684000001</v>
      </c>
      <c r="F45" s="30">
        <v>2.0458338528</v>
      </c>
      <c r="G45" s="56">
        <v>2.1177133746000001</v>
      </c>
      <c r="H45" s="58">
        <f>((D45*D43)+(E45*E43)+(F45*F43)+(G45*G43))/H43</f>
        <v>2.07490244533829</v>
      </c>
      <c r="I45" s="66">
        <v>1.8582825214000001</v>
      </c>
    </row>
    <row r="46" spans="1:9" ht="12.75" thickBot="1" x14ac:dyDescent="0.25">
      <c r="A46" s="359">
        <v>42</v>
      </c>
      <c r="B46" s="554"/>
      <c r="C46" s="361" t="s">
        <v>174</v>
      </c>
      <c r="D46" s="59">
        <v>1.8672964685</v>
      </c>
      <c r="E46" s="25">
        <v>2.0673931209999998</v>
      </c>
      <c r="F46" s="25">
        <v>1.9458665910999999</v>
      </c>
      <c r="G46" s="60">
        <v>1.7793136414999999</v>
      </c>
      <c r="H46" s="62">
        <f>((D46*D44)+(E46*E44)+(F46*F44)+(G46*G44))/H44</f>
        <v>1.9528102650895653</v>
      </c>
      <c r="I46" s="373">
        <v>1.7380517017999999</v>
      </c>
    </row>
    <row r="47" spans="1:9" x14ac:dyDescent="0.2">
      <c r="A47" s="346">
        <v>43</v>
      </c>
      <c r="B47" s="347" t="s">
        <v>19</v>
      </c>
      <c r="C47" s="383" t="s">
        <v>169</v>
      </c>
      <c r="D47" s="222">
        <v>1.9631089031</v>
      </c>
      <c r="E47" s="192">
        <v>6.1473403903000001</v>
      </c>
      <c r="F47" s="192">
        <v>2.8602153149</v>
      </c>
      <c r="G47" s="212">
        <v>2.2660869205999998</v>
      </c>
      <c r="H47" s="429">
        <f>(H49/$H$15)*100</f>
        <v>4.1619568238673219</v>
      </c>
      <c r="I47" s="384">
        <v>7.6862986170000003</v>
      </c>
    </row>
    <row r="48" spans="1:9" x14ac:dyDescent="0.2">
      <c r="A48" s="346">
        <v>44</v>
      </c>
      <c r="B48" s="347"/>
      <c r="C48" s="385" t="s">
        <v>170</v>
      </c>
      <c r="D48" s="225">
        <v>4.6177594426999997</v>
      </c>
      <c r="E48" s="193">
        <v>4.7914981481999996</v>
      </c>
      <c r="F48" s="193">
        <v>2.9282458815000001</v>
      </c>
      <c r="G48" s="215">
        <v>3.9402587285999999</v>
      </c>
      <c r="H48" s="430">
        <f>(H50/$H$16)*100</f>
        <v>4.2102936152253863</v>
      </c>
      <c r="I48" s="392">
        <v>5.8112757342999997</v>
      </c>
    </row>
    <row r="49" spans="1:9" x14ac:dyDescent="0.2">
      <c r="A49" s="346">
        <v>45</v>
      </c>
      <c r="B49" s="347"/>
      <c r="C49" s="385" t="s">
        <v>171</v>
      </c>
      <c r="D49" s="226">
        <v>320</v>
      </c>
      <c r="E49" s="194">
        <v>6084</v>
      </c>
      <c r="F49" s="194">
        <v>1445</v>
      </c>
      <c r="G49" s="216">
        <v>1135</v>
      </c>
      <c r="H49" s="431">
        <f>SUM(D49:G49)</f>
        <v>8984</v>
      </c>
      <c r="I49" s="394">
        <v>219811</v>
      </c>
    </row>
    <row r="50" spans="1:9" ht="12.75" thickBot="1" x14ac:dyDescent="0.25">
      <c r="A50" s="359">
        <v>46</v>
      </c>
      <c r="B50" s="360"/>
      <c r="C50" s="388" t="s">
        <v>172</v>
      </c>
      <c r="D50" s="227">
        <v>441</v>
      </c>
      <c r="E50" s="195">
        <v>4756</v>
      </c>
      <c r="F50" s="195">
        <v>1077</v>
      </c>
      <c r="G50" s="217">
        <v>2106</v>
      </c>
      <c r="H50" s="432">
        <f>SUM(D50:G50)</f>
        <v>8380</v>
      </c>
      <c r="I50" s="389">
        <v>173894</v>
      </c>
    </row>
    <row r="51" spans="1:9" x14ac:dyDescent="0.2">
      <c r="A51" s="346">
        <v>47</v>
      </c>
      <c r="B51" s="552" t="s">
        <v>20</v>
      </c>
      <c r="C51" s="383" t="s">
        <v>169</v>
      </c>
      <c r="D51" s="222">
        <v>4.0793478683000002</v>
      </c>
      <c r="E51" s="192">
        <v>15.0708969784</v>
      </c>
      <c r="F51" s="192">
        <v>5.5861826659</v>
      </c>
      <c r="G51" s="212">
        <v>8.3419636284000003</v>
      </c>
      <c r="H51" s="429">
        <f>(H53/$H$15)*100</f>
        <v>10.460483646808116</v>
      </c>
      <c r="I51" s="384">
        <v>22.309047174</v>
      </c>
    </row>
    <row r="52" spans="1:9" x14ac:dyDescent="0.2">
      <c r="A52" s="346">
        <v>48</v>
      </c>
      <c r="B52" s="553"/>
      <c r="C52" s="385" t="s">
        <v>170</v>
      </c>
      <c r="D52" s="225">
        <v>7.6306099563999998</v>
      </c>
      <c r="E52" s="193">
        <v>10.792355239800001</v>
      </c>
      <c r="F52" s="193">
        <v>7.7299663331000001</v>
      </c>
      <c r="G52" s="215">
        <v>10.242980860799999</v>
      </c>
      <c r="H52" s="430">
        <f>(H54/$H$16)*100</f>
        <v>9.9273498261621018</v>
      </c>
      <c r="I52" s="392">
        <v>26.2923683854</v>
      </c>
    </row>
    <row r="53" spans="1:9" x14ac:dyDescent="0.2">
      <c r="A53" s="346">
        <v>49</v>
      </c>
      <c r="B53" s="553"/>
      <c r="C53" s="385" t="s">
        <v>171</v>
      </c>
      <c r="D53" s="226">
        <v>664</v>
      </c>
      <c r="E53" s="194">
        <v>14917</v>
      </c>
      <c r="F53" s="194">
        <v>2823</v>
      </c>
      <c r="G53" s="216">
        <v>4176</v>
      </c>
      <c r="H53" s="431">
        <f>SUM(D53:G53)</f>
        <v>22580</v>
      </c>
      <c r="I53" s="394">
        <v>637989</v>
      </c>
    </row>
    <row r="54" spans="1:9" ht="12.75" thickBot="1" x14ac:dyDescent="0.25">
      <c r="A54" s="359">
        <v>50</v>
      </c>
      <c r="B54" s="554"/>
      <c r="C54" s="388" t="s">
        <v>172</v>
      </c>
      <c r="D54" s="227">
        <v>729</v>
      </c>
      <c r="E54" s="195">
        <v>10713</v>
      </c>
      <c r="F54" s="195">
        <v>2843</v>
      </c>
      <c r="G54" s="217">
        <v>5474</v>
      </c>
      <c r="H54" s="432">
        <f>SUM(D54:G54)</f>
        <v>19759</v>
      </c>
      <c r="I54" s="389">
        <v>786761</v>
      </c>
    </row>
    <row r="55" spans="1:9" x14ac:dyDescent="0.2">
      <c r="A55" s="346">
        <v>51</v>
      </c>
      <c r="B55" s="552" t="s">
        <v>21</v>
      </c>
      <c r="C55" s="363" t="s">
        <v>169</v>
      </c>
      <c r="D55" s="113">
        <v>34.351414979700003</v>
      </c>
      <c r="E55" s="27">
        <v>20.807313332700001</v>
      </c>
      <c r="F55" s="27">
        <v>32.259131837399998</v>
      </c>
      <c r="G55" s="46">
        <v>20.334131793800001</v>
      </c>
      <c r="H55" s="68">
        <f>(H57/$H$15)*100</f>
        <v>24.400074122116187</v>
      </c>
      <c r="I55" s="69">
        <v>19.343221516900002</v>
      </c>
    </row>
    <row r="56" spans="1:9" x14ac:dyDescent="0.2">
      <c r="A56" s="346">
        <v>52</v>
      </c>
      <c r="B56" s="553"/>
      <c r="C56" s="376" t="s">
        <v>170</v>
      </c>
      <c r="D56" s="111">
        <v>24.110546474500001</v>
      </c>
      <c r="E56" s="28">
        <v>20.879766665799998</v>
      </c>
      <c r="F56" s="28">
        <v>27.0661599767</v>
      </c>
      <c r="G56" s="48">
        <v>16.789677445900001</v>
      </c>
      <c r="H56" s="49">
        <f>(H58/$H$16)*100</f>
        <v>21.080106111457223</v>
      </c>
      <c r="I56" s="67">
        <v>15.7106693558</v>
      </c>
    </row>
    <row r="57" spans="1:9" x14ac:dyDescent="0.2">
      <c r="A57" s="346">
        <v>53</v>
      </c>
      <c r="B57" s="553"/>
      <c r="C57" s="363" t="s">
        <v>171</v>
      </c>
      <c r="D57" s="112">
        <v>5595</v>
      </c>
      <c r="E57" s="21">
        <v>20594</v>
      </c>
      <c r="F57" s="21">
        <v>16301</v>
      </c>
      <c r="G57" s="50">
        <v>10180</v>
      </c>
      <c r="H57" s="381">
        <f>SUM(D57:G57)</f>
        <v>52670</v>
      </c>
      <c r="I57" s="382">
        <v>553173</v>
      </c>
    </row>
    <row r="58" spans="1:9" x14ac:dyDescent="0.2">
      <c r="A58" s="346">
        <v>54</v>
      </c>
      <c r="B58" s="553"/>
      <c r="C58" s="376" t="s">
        <v>172</v>
      </c>
      <c r="D58" s="103">
        <v>2303</v>
      </c>
      <c r="E58" s="29">
        <v>20727</v>
      </c>
      <c r="F58" s="29">
        <v>9955</v>
      </c>
      <c r="G58" s="104">
        <v>8972</v>
      </c>
      <c r="H58" s="54">
        <f>SUM(D58:G58)</f>
        <v>41957</v>
      </c>
      <c r="I58" s="395">
        <v>470119</v>
      </c>
    </row>
    <row r="59" spans="1:9" x14ac:dyDescent="0.2">
      <c r="A59" s="346">
        <v>55</v>
      </c>
      <c r="B59" s="553"/>
      <c r="C59" s="378" t="s">
        <v>173</v>
      </c>
      <c r="D59" s="55">
        <v>3.2245331637999999</v>
      </c>
      <c r="E59" s="30">
        <v>2.9984301743000001</v>
      </c>
      <c r="F59" s="30">
        <v>2.8461559509000001</v>
      </c>
      <c r="G59" s="56">
        <v>3.0234809159</v>
      </c>
      <c r="H59" s="58">
        <f>((D59*D57)+(E59*E57)+(F59*F57)+(G59*G57))/H57</f>
        <v>2.9801624822570365</v>
      </c>
      <c r="I59" s="66">
        <v>2.4952038131999998</v>
      </c>
    </row>
    <row r="60" spans="1:9" ht="12.75" thickBot="1" x14ac:dyDescent="0.25">
      <c r="A60" s="359">
        <v>56</v>
      </c>
      <c r="B60" s="554"/>
      <c r="C60" s="361" t="s">
        <v>174</v>
      </c>
      <c r="D60" s="59">
        <v>2.7982466878999999</v>
      </c>
      <c r="E60" s="25">
        <v>2.9119091728000002</v>
      </c>
      <c r="F60" s="25">
        <v>2.7848080189000002</v>
      </c>
      <c r="G60" s="60">
        <v>2.6680471843000002</v>
      </c>
      <c r="H60" s="62">
        <f>((D60*D58)+(E60*E58)+(F60*F58)+(G60*G58))/H58</f>
        <v>2.8233664635829161</v>
      </c>
      <c r="I60" s="373">
        <v>2.4259077999000001</v>
      </c>
    </row>
    <row r="61" spans="1:9" x14ac:dyDescent="0.2">
      <c r="A61" s="346">
        <v>57</v>
      </c>
      <c r="B61" s="552" t="s">
        <v>22</v>
      </c>
      <c r="C61" s="363" t="s">
        <v>169</v>
      </c>
      <c r="D61" s="113">
        <v>11.407843508799999</v>
      </c>
      <c r="E61" s="27">
        <v>15.2049145779</v>
      </c>
      <c r="F61" s="27">
        <v>12.333163150000001</v>
      </c>
      <c r="G61" s="46">
        <v>18.889710087099999</v>
      </c>
      <c r="H61" s="68">
        <f>(H63/$H$15)*100</f>
        <v>15.100528120077827</v>
      </c>
      <c r="I61" s="69">
        <v>21.351524961599999</v>
      </c>
    </row>
    <row r="62" spans="1:9" x14ac:dyDescent="0.2">
      <c r="A62" s="346">
        <v>58</v>
      </c>
      <c r="B62" s="553"/>
      <c r="C62" s="376" t="s">
        <v>170</v>
      </c>
      <c r="D62" s="111">
        <v>6.3898173109999998</v>
      </c>
      <c r="E62" s="28">
        <v>13.8004351657</v>
      </c>
      <c r="F62" s="28">
        <v>7.8457930787999999</v>
      </c>
      <c r="G62" s="48">
        <v>12.570763013700001</v>
      </c>
      <c r="H62" s="49">
        <f>(H64/$H$16)*100</f>
        <v>12.01440945356619</v>
      </c>
      <c r="I62" s="67">
        <v>14.6392724126</v>
      </c>
    </row>
    <row r="63" spans="1:9" x14ac:dyDescent="0.2">
      <c r="A63" s="346">
        <v>59</v>
      </c>
      <c r="B63" s="553"/>
      <c r="C63" s="363" t="s">
        <v>171</v>
      </c>
      <c r="D63" s="112">
        <v>1858</v>
      </c>
      <c r="E63" s="21">
        <v>15049</v>
      </c>
      <c r="F63" s="21">
        <v>6232</v>
      </c>
      <c r="G63" s="50">
        <v>9457</v>
      </c>
      <c r="H63" s="381">
        <f>SUM(D63:G63)</f>
        <v>32596</v>
      </c>
      <c r="I63" s="382">
        <v>610606</v>
      </c>
    </row>
    <row r="64" spans="1:9" x14ac:dyDescent="0.2">
      <c r="A64" s="346">
        <v>60</v>
      </c>
      <c r="B64" s="553"/>
      <c r="C64" s="376" t="s">
        <v>172</v>
      </c>
      <c r="D64" s="103">
        <v>610</v>
      </c>
      <c r="E64" s="29">
        <v>13699</v>
      </c>
      <c r="F64" s="29">
        <v>2886</v>
      </c>
      <c r="G64" s="104">
        <v>6718</v>
      </c>
      <c r="H64" s="54">
        <f>SUM(D64:G64)</f>
        <v>23913</v>
      </c>
      <c r="I64" s="395">
        <v>438059</v>
      </c>
    </row>
    <row r="65" spans="1:9" x14ac:dyDescent="0.2">
      <c r="A65" s="346">
        <v>61</v>
      </c>
      <c r="B65" s="553"/>
      <c r="C65" s="378" t="s">
        <v>173</v>
      </c>
      <c r="D65" s="55">
        <v>3.3449187322</v>
      </c>
      <c r="E65" s="30">
        <v>3.2476252588999999</v>
      </c>
      <c r="F65" s="30">
        <v>3.1641261774</v>
      </c>
      <c r="G65" s="56">
        <v>3.0012999435999999</v>
      </c>
      <c r="H65" s="58">
        <f>((D65*D63)+(E65*E63)+(F65*F63)+(G65*G63))/H63</f>
        <v>3.1657411777456037</v>
      </c>
      <c r="I65" s="66">
        <v>2.5696913139999999</v>
      </c>
    </row>
    <row r="66" spans="1:9" ht="12.75" thickBot="1" x14ac:dyDescent="0.25">
      <c r="A66" s="359">
        <v>62</v>
      </c>
      <c r="B66" s="554"/>
      <c r="C66" s="361" t="s">
        <v>174</v>
      </c>
      <c r="D66" s="59">
        <v>2.8561007420000002</v>
      </c>
      <c r="E66" s="25">
        <v>3.1279584609</v>
      </c>
      <c r="F66" s="25">
        <v>3.0749407306999998</v>
      </c>
      <c r="G66" s="60">
        <v>2.7576761380999999</v>
      </c>
      <c r="H66" s="62">
        <f>((D66*D64)+(E66*E64)+(F66*F64)+(G66*G64))/H64</f>
        <v>3.0105997429450548</v>
      </c>
      <c r="I66" s="373">
        <v>2.5441032193000002</v>
      </c>
    </row>
    <row r="67" spans="1:9" x14ac:dyDescent="0.2">
      <c r="A67" s="346">
        <v>63</v>
      </c>
      <c r="B67" s="552" t="s">
        <v>23</v>
      </c>
      <c r="C67" s="363" t="s">
        <v>169</v>
      </c>
      <c r="D67" s="113">
        <v>86.709167166399993</v>
      </c>
      <c r="E67" s="27">
        <v>59.140701311800001</v>
      </c>
      <c r="F67" s="27">
        <v>78.391798864500004</v>
      </c>
      <c r="G67" s="46">
        <v>77.294664283399996</v>
      </c>
      <c r="H67" s="68">
        <f>(H69/$H$15)*100</f>
        <v>69.937922727693874</v>
      </c>
      <c r="I67" s="69">
        <v>53.609879371700004</v>
      </c>
    </row>
    <row r="68" spans="1:9" x14ac:dyDescent="0.2">
      <c r="A68" s="346">
        <v>64</v>
      </c>
      <c r="B68" s="553"/>
      <c r="C68" s="376" t="s">
        <v>170</v>
      </c>
      <c r="D68" s="111">
        <v>76.366332585999999</v>
      </c>
      <c r="E68" s="28">
        <v>61.7796791743</v>
      </c>
      <c r="F68" s="28">
        <v>75.7153535339</v>
      </c>
      <c r="G68" s="48">
        <v>76.398733672999995</v>
      </c>
      <c r="H68" s="49">
        <f>(H70/$H$16)*100</f>
        <v>68.979983520569149</v>
      </c>
      <c r="I68" s="67">
        <v>49.189250606999998</v>
      </c>
    </row>
    <row r="69" spans="1:9" x14ac:dyDescent="0.2">
      <c r="A69" s="346">
        <v>65</v>
      </c>
      <c r="B69" s="553"/>
      <c r="C69" s="363" t="s">
        <v>171</v>
      </c>
      <c r="D69" s="112">
        <v>14122</v>
      </c>
      <c r="E69" s="21">
        <v>58535</v>
      </c>
      <c r="F69" s="21">
        <v>39613</v>
      </c>
      <c r="G69" s="50">
        <v>38698</v>
      </c>
      <c r="H69" s="381">
        <f>SUM(D69:G69)</f>
        <v>150968</v>
      </c>
      <c r="I69" s="382">
        <v>1533122</v>
      </c>
    </row>
    <row r="70" spans="1:9" x14ac:dyDescent="0.2">
      <c r="A70" s="346">
        <v>66</v>
      </c>
      <c r="B70" s="553"/>
      <c r="C70" s="376" t="s">
        <v>172</v>
      </c>
      <c r="D70" s="103">
        <v>7294</v>
      </c>
      <c r="E70" s="29">
        <v>61326</v>
      </c>
      <c r="F70" s="29">
        <v>27848</v>
      </c>
      <c r="G70" s="104">
        <v>40827</v>
      </c>
      <c r="H70" s="54">
        <f>SUM(D70:G70)</f>
        <v>137295</v>
      </c>
      <c r="I70" s="395">
        <v>1471917</v>
      </c>
    </row>
    <row r="71" spans="1:9" x14ac:dyDescent="0.2">
      <c r="A71" s="346">
        <v>67</v>
      </c>
      <c r="B71" s="553"/>
      <c r="C71" s="378" t="s">
        <v>173</v>
      </c>
      <c r="D71" s="55">
        <v>2.6549463937</v>
      </c>
      <c r="E71" s="30">
        <v>2.6349381656999999</v>
      </c>
      <c r="F71" s="30">
        <v>2.4143597255000002</v>
      </c>
      <c r="G71" s="56">
        <v>2.4090097438</v>
      </c>
      <c r="H71" s="58">
        <f>((D71*D69)+(E71*E69)+(F71*F69)+(G71*G69))/H69</f>
        <v>2.5210186885491281</v>
      </c>
      <c r="I71" s="66">
        <v>2.2520713492</v>
      </c>
    </row>
    <row r="72" spans="1:9" ht="12.75" thickBot="1" x14ac:dyDescent="0.25">
      <c r="A72" s="359">
        <v>68</v>
      </c>
      <c r="B72" s="554"/>
      <c r="C72" s="361" t="s">
        <v>174</v>
      </c>
      <c r="D72" s="59">
        <v>2.1177017513999998</v>
      </c>
      <c r="E72" s="25">
        <v>2.4534040654</v>
      </c>
      <c r="F72" s="25">
        <v>2.2214522723000001</v>
      </c>
      <c r="G72" s="60">
        <v>1.932301907</v>
      </c>
      <c r="H72" s="62">
        <f>((D72*D70)+(E72*E70)+(F72*F70)+(G72*G70))/H70</f>
        <v>2.233563255220739</v>
      </c>
      <c r="I72" s="373">
        <v>2.0500287620000002</v>
      </c>
    </row>
    <row r="73" spans="1:9" x14ac:dyDescent="0.2">
      <c r="A73" s="346">
        <v>69</v>
      </c>
      <c r="B73" s="552" t="s">
        <v>24</v>
      </c>
      <c r="C73" s="363" t="s">
        <v>169</v>
      </c>
      <c r="D73" s="113">
        <v>19.4994214896</v>
      </c>
      <c r="E73" s="27">
        <v>16.253796357300001</v>
      </c>
      <c r="F73" s="27">
        <v>14.0102996693</v>
      </c>
      <c r="G73" s="46">
        <v>14.963183368099999</v>
      </c>
      <c r="H73" s="68">
        <f>(H75/$H$15)*100</f>
        <v>15.67404799407023</v>
      </c>
      <c r="I73" s="69">
        <v>8.4633871801999998</v>
      </c>
    </row>
    <row r="74" spans="1:9" x14ac:dyDescent="0.2">
      <c r="A74" s="346">
        <v>70</v>
      </c>
      <c r="B74" s="553"/>
      <c r="C74" s="376" t="s">
        <v>170</v>
      </c>
      <c r="D74" s="111">
        <v>15.5996504924</v>
      </c>
      <c r="E74" s="28">
        <v>15.9939889626</v>
      </c>
      <c r="F74" s="28">
        <v>12.427595844300001</v>
      </c>
      <c r="G74" s="48">
        <v>12.2425045071</v>
      </c>
      <c r="H74" s="49">
        <f>(H76/$H$16)*100</f>
        <v>14.308969231696778</v>
      </c>
      <c r="I74" s="67">
        <v>8.2553373513999997</v>
      </c>
    </row>
    <row r="75" spans="1:9" x14ac:dyDescent="0.2">
      <c r="A75" s="346">
        <v>71</v>
      </c>
      <c r="B75" s="553"/>
      <c r="C75" s="363" t="s">
        <v>171</v>
      </c>
      <c r="D75" s="112">
        <v>3176</v>
      </c>
      <c r="E75" s="21">
        <v>16087</v>
      </c>
      <c r="F75" s="21">
        <v>7080</v>
      </c>
      <c r="G75" s="50">
        <v>7491</v>
      </c>
      <c r="H75" s="381">
        <f>SUM(D75:G75)</f>
        <v>33834</v>
      </c>
      <c r="I75" s="382">
        <v>242034</v>
      </c>
    </row>
    <row r="76" spans="1:9" x14ac:dyDescent="0.2">
      <c r="A76" s="346">
        <v>72</v>
      </c>
      <c r="B76" s="553"/>
      <c r="C76" s="376" t="s">
        <v>172</v>
      </c>
      <c r="D76" s="103">
        <v>1490</v>
      </c>
      <c r="E76" s="29">
        <v>15877</v>
      </c>
      <c r="F76" s="29">
        <v>4571</v>
      </c>
      <c r="G76" s="104">
        <v>6542</v>
      </c>
      <c r="H76" s="54">
        <f>SUM(D76:G76)</f>
        <v>28480</v>
      </c>
      <c r="I76" s="395">
        <v>247029</v>
      </c>
    </row>
    <row r="77" spans="1:9" x14ac:dyDescent="0.2">
      <c r="A77" s="346">
        <v>73</v>
      </c>
      <c r="B77" s="553"/>
      <c r="C77" s="378" t="s">
        <v>173</v>
      </c>
      <c r="D77" s="55">
        <v>3.9196739964999998</v>
      </c>
      <c r="E77" s="30">
        <v>3.8154691722999998</v>
      </c>
      <c r="F77" s="30">
        <v>3.7125562216999999</v>
      </c>
      <c r="G77" s="56">
        <v>3.8162744979999998</v>
      </c>
      <c r="H77" s="58">
        <f>((D77*D75)+(E77*E75)+(F77*F75)+(G77*G75))/H75</f>
        <v>3.8038939381045136</v>
      </c>
      <c r="I77" s="66">
        <v>3.4884933830999998</v>
      </c>
    </row>
    <row r="78" spans="1:9" ht="12.75" thickBot="1" x14ac:dyDescent="0.25">
      <c r="A78" s="359">
        <v>74</v>
      </c>
      <c r="B78" s="554"/>
      <c r="C78" s="361" t="s">
        <v>174</v>
      </c>
      <c r="D78" s="59">
        <v>3.1587356563000002</v>
      </c>
      <c r="E78" s="25">
        <v>3.3875698999999999</v>
      </c>
      <c r="F78" s="25">
        <v>3.4748906178999999</v>
      </c>
      <c r="G78" s="60">
        <v>3.0543060995000002</v>
      </c>
      <c r="H78" s="62">
        <f>((D78*D76)+(E78*E76)+(F78*F76)+(G78*G76))/H76</f>
        <v>3.3130603563039638</v>
      </c>
      <c r="I78" s="373">
        <v>3.0138792934</v>
      </c>
    </row>
    <row r="79" spans="1:9" x14ac:dyDescent="0.2">
      <c r="A79" s="346">
        <v>75</v>
      </c>
      <c r="B79" s="552" t="s">
        <v>25</v>
      </c>
      <c r="C79" s="363" t="s">
        <v>169</v>
      </c>
      <c r="D79" s="113">
        <v>44.594244233799998</v>
      </c>
      <c r="E79" s="27">
        <v>34.596448658500002</v>
      </c>
      <c r="F79" s="27">
        <v>42.519334710999999</v>
      </c>
      <c r="G79" s="46">
        <v>16.712949578700002</v>
      </c>
      <c r="H79" s="68">
        <f>(H81/$H$15)*100</f>
        <v>33.057537292689702</v>
      </c>
      <c r="I79" s="69">
        <v>15.677271339700001</v>
      </c>
    </row>
    <row r="80" spans="1:9" x14ac:dyDescent="0.2">
      <c r="A80" s="346">
        <v>76</v>
      </c>
      <c r="B80" s="553"/>
      <c r="C80" s="376" t="s">
        <v>170</v>
      </c>
      <c r="D80" s="111">
        <v>43.442728615299998</v>
      </c>
      <c r="E80" s="28">
        <v>45.264980178800002</v>
      </c>
      <c r="F80" s="28">
        <v>39.519029336700001</v>
      </c>
      <c r="G80" s="48">
        <v>27.309492350300001</v>
      </c>
      <c r="H80" s="49">
        <f>(H82/$H$16)*100</f>
        <v>39.294901424867859</v>
      </c>
      <c r="I80" s="67">
        <v>14.0532456878</v>
      </c>
    </row>
    <row r="81" spans="1:9" x14ac:dyDescent="0.2">
      <c r="A81" s="346">
        <v>77</v>
      </c>
      <c r="B81" s="553"/>
      <c r="C81" s="363" t="s">
        <v>171</v>
      </c>
      <c r="D81" s="112">
        <v>7263</v>
      </c>
      <c r="E81" s="21">
        <v>34242</v>
      </c>
      <c r="F81" s="21">
        <v>21486</v>
      </c>
      <c r="G81" s="50">
        <v>8367</v>
      </c>
      <c r="H81" s="381">
        <f>SUM(D81:G81)</f>
        <v>71358</v>
      </c>
      <c r="I81" s="382">
        <v>448335</v>
      </c>
    </row>
    <row r="82" spans="1:9" x14ac:dyDescent="0.2">
      <c r="A82" s="346">
        <v>78</v>
      </c>
      <c r="B82" s="553"/>
      <c r="C82" s="376" t="s">
        <v>172</v>
      </c>
      <c r="D82" s="103">
        <v>4149</v>
      </c>
      <c r="E82" s="29">
        <v>44933</v>
      </c>
      <c r="F82" s="29">
        <v>14535</v>
      </c>
      <c r="G82" s="104">
        <v>14594</v>
      </c>
      <c r="H82" s="54">
        <f>SUM(D82:G82)</f>
        <v>78211</v>
      </c>
      <c r="I82" s="395">
        <v>420523</v>
      </c>
    </row>
    <row r="83" spans="1:9" x14ac:dyDescent="0.2">
      <c r="A83" s="346">
        <v>79</v>
      </c>
      <c r="B83" s="553"/>
      <c r="C83" s="378" t="s">
        <v>173</v>
      </c>
      <c r="D83" s="55">
        <v>3.3858540751000001</v>
      </c>
      <c r="E83" s="30">
        <v>3.1877525466000001</v>
      </c>
      <c r="F83" s="30">
        <v>2.9952877131000002</v>
      </c>
      <c r="G83" s="56">
        <v>3.6965966736000002</v>
      </c>
      <c r="H83" s="58">
        <f>((D83*D81)+(E83*E81)+(F83*F81)+(G83*G81))/H81</f>
        <v>3.2096283110486041</v>
      </c>
      <c r="I83" s="66">
        <v>3.0793738249999998</v>
      </c>
    </row>
    <row r="84" spans="1:9" ht="12.75" thickBot="1" x14ac:dyDescent="0.25">
      <c r="A84" s="359">
        <v>80</v>
      </c>
      <c r="B84" s="554"/>
      <c r="C84" s="361" t="s">
        <v>174</v>
      </c>
      <c r="D84" s="59">
        <v>2.6475388617000002</v>
      </c>
      <c r="E84" s="25">
        <v>2.7420269406000002</v>
      </c>
      <c r="F84" s="25">
        <v>2.8789506180000002</v>
      </c>
      <c r="G84" s="60">
        <v>2.7873758748999999</v>
      </c>
      <c r="H84" s="62">
        <f>((D84*D82)+(E84*E82)+(F84*F82)+(G84*G82))/H82</f>
        <v>2.7709228370701529</v>
      </c>
      <c r="I84" s="373">
        <v>2.8475076642000001</v>
      </c>
    </row>
    <row r="85" spans="1:9" x14ac:dyDescent="0.2">
      <c r="A85" s="346">
        <v>81</v>
      </c>
      <c r="B85" s="552" t="s">
        <v>26</v>
      </c>
      <c r="C85" s="363" t="s">
        <v>169</v>
      </c>
      <c r="D85" s="113">
        <v>46.041778542400003</v>
      </c>
      <c r="E85" s="27">
        <v>39.6179822581</v>
      </c>
      <c r="F85" s="27">
        <v>29.828379739900001</v>
      </c>
      <c r="G85" s="46">
        <v>55.503824592299999</v>
      </c>
      <c r="H85" s="68">
        <f>(H87/$H$15)*100</f>
        <v>41.495413694060964</v>
      </c>
      <c r="I85" s="69">
        <v>24.519813957499998</v>
      </c>
    </row>
    <row r="86" spans="1:9" x14ac:dyDescent="0.2">
      <c r="A86" s="346">
        <v>82</v>
      </c>
      <c r="B86" s="553"/>
      <c r="C86" s="376" t="s">
        <v>170</v>
      </c>
      <c r="D86" s="111">
        <v>13.115027226600001</v>
      </c>
      <c r="E86" s="28">
        <v>29.131388966100001</v>
      </c>
      <c r="F86" s="28">
        <v>26.795976407800001</v>
      </c>
      <c r="G86" s="48">
        <v>15.185794835499999</v>
      </c>
      <c r="H86" s="49">
        <f>(H88/$H$16)*100</f>
        <v>24.187584155630137</v>
      </c>
      <c r="I86" s="67">
        <v>23.244033545499999</v>
      </c>
    </row>
    <row r="87" spans="1:9" x14ac:dyDescent="0.2">
      <c r="A87" s="346">
        <v>83</v>
      </c>
      <c r="B87" s="553"/>
      <c r="C87" s="363" t="s">
        <v>171</v>
      </c>
      <c r="D87" s="112">
        <v>7499</v>
      </c>
      <c r="E87" s="21">
        <v>39212</v>
      </c>
      <c r="F87" s="21">
        <v>15073</v>
      </c>
      <c r="G87" s="50">
        <v>27788</v>
      </c>
      <c r="H87" s="381">
        <f>SUM(D87:G87)</f>
        <v>89572</v>
      </c>
      <c r="I87" s="382">
        <v>701212</v>
      </c>
    </row>
    <row r="88" spans="1:9" x14ac:dyDescent="0.2">
      <c r="A88" s="346">
        <v>84</v>
      </c>
      <c r="B88" s="553"/>
      <c r="C88" s="376" t="s">
        <v>172</v>
      </c>
      <c r="D88" s="103">
        <v>1253</v>
      </c>
      <c r="E88" s="29">
        <v>28918</v>
      </c>
      <c r="F88" s="29">
        <v>9856</v>
      </c>
      <c r="G88" s="104">
        <v>8115</v>
      </c>
      <c r="H88" s="54">
        <f>SUM(D88:G88)</f>
        <v>48142</v>
      </c>
      <c r="I88" s="395">
        <v>695544</v>
      </c>
    </row>
    <row r="89" spans="1:9" x14ac:dyDescent="0.2">
      <c r="A89" s="346">
        <v>85</v>
      </c>
      <c r="B89" s="553"/>
      <c r="C89" s="378" t="s">
        <v>173</v>
      </c>
      <c r="D89" s="55">
        <v>3.3201710035000001</v>
      </c>
      <c r="E89" s="30">
        <v>3.1277943798000001</v>
      </c>
      <c r="F89" s="30">
        <v>3.1499080477999999</v>
      </c>
      <c r="G89" s="56">
        <v>2.7121441047000001</v>
      </c>
      <c r="H89" s="58">
        <f>((D89*D87)+(E89*E87)+(F89*F87)+(G89*G87))/H87</f>
        <v>3.0186739155300444</v>
      </c>
      <c r="I89" s="66">
        <v>2.7935605588999999</v>
      </c>
    </row>
    <row r="90" spans="1:9" ht="12.75" thickBot="1" x14ac:dyDescent="0.25">
      <c r="A90" s="359">
        <v>86</v>
      </c>
      <c r="B90" s="554"/>
      <c r="C90" s="361" t="s">
        <v>174</v>
      </c>
      <c r="D90" s="59">
        <v>2.9072941752000001</v>
      </c>
      <c r="E90" s="25">
        <v>2.8908422078</v>
      </c>
      <c r="F90" s="25">
        <v>2.9761661014</v>
      </c>
      <c r="G90" s="60">
        <v>2.8326366371999998</v>
      </c>
      <c r="H90" s="62">
        <f>((D90*D88)+(E90*E88)+(F90*F88)+(G90*G88))/H88</f>
        <v>2.8989272147597194</v>
      </c>
      <c r="I90" s="373">
        <v>2.2367857945999998</v>
      </c>
    </row>
    <row r="91" spans="1:9" x14ac:dyDescent="0.2">
      <c r="A91" s="346">
        <v>87</v>
      </c>
      <c r="B91" s="552" t="s">
        <v>27</v>
      </c>
      <c r="C91" s="363" t="s">
        <v>169</v>
      </c>
      <c r="D91" s="113">
        <v>93.957543228600002</v>
      </c>
      <c r="E91" s="27">
        <v>78.781762631399999</v>
      </c>
      <c r="F91" s="27">
        <v>91.5536020192</v>
      </c>
      <c r="G91" s="46">
        <v>89.391949451000002</v>
      </c>
      <c r="H91" s="68">
        <f>(H93/$H$15)*100</f>
        <v>85.377559529324571</v>
      </c>
      <c r="I91" s="69">
        <v>70.004654209099996</v>
      </c>
    </row>
    <row r="92" spans="1:9" x14ac:dyDescent="0.2">
      <c r="A92" s="346">
        <v>88</v>
      </c>
      <c r="B92" s="553"/>
      <c r="C92" s="376" t="s">
        <v>170</v>
      </c>
      <c r="D92" s="111">
        <v>87.7516306009</v>
      </c>
      <c r="E92" s="28">
        <v>84.416146611900004</v>
      </c>
      <c r="F92" s="28">
        <v>89.341787785400001</v>
      </c>
      <c r="G92" s="48">
        <v>85.816760410499995</v>
      </c>
      <c r="H92" s="49">
        <f>(H94/$H$16)*100</f>
        <v>85.862858980284969</v>
      </c>
      <c r="I92" s="67">
        <v>67.896355880300007</v>
      </c>
    </row>
    <row r="93" spans="1:9" x14ac:dyDescent="0.2">
      <c r="A93" s="346">
        <v>89</v>
      </c>
      <c r="B93" s="553"/>
      <c r="C93" s="363" t="s">
        <v>171</v>
      </c>
      <c r="D93" s="112">
        <v>15303</v>
      </c>
      <c r="E93" s="21">
        <v>77975</v>
      </c>
      <c r="F93" s="21">
        <v>46264</v>
      </c>
      <c r="G93" s="50">
        <v>44754</v>
      </c>
      <c r="H93" s="381">
        <f>SUM(D93:G93)</f>
        <v>184296</v>
      </c>
      <c r="I93" s="382">
        <v>2001976</v>
      </c>
    </row>
    <row r="94" spans="1:9" x14ac:dyDescent="0.2">
      <c r="A94" s="346">
        <v>90</v>
      </c>
      <c r="B94" s="553"/>
      <c r="C94" s="376" t="s">
        <v>172</v>
      </c>
      <c r="D94" s="103">
        <v>8381</v>
      </c>
      <c r="E94" s="29">
        <v>83797</v>
      </c>
      <c r="F94" s="29">
        <v>32860</v>
      </c>
      <c r="G94" s="104">
        <v>45860</v>
      </c>
      <c r="H94" s="54">
        <f>SUM(D94:G94)</f>
        <v>170898</v>
      </c>
      <c r="I94" s="395">
        <v>2031700</v>
      </c>
    </row>
    <row r="95" spans="1:9" x14ac:dyDescent="0.2">
      <c r="A95" s="346">
        <v>91</v>
      </c>
      <c r="B95" s="553"/>
      <c r="C95" s="378" t="s">
        <v>173</v>
      </c>
      <c r="D95" s="55">
        <v>2.5820584657999999</v>
      </c>
      <c r="E95" s="30">
        <v>2.3561437354999999</v>
      </c>
      <c r="F95" s="30">
        <v>2.2865523950000002</v>
      </c>
      <c r="G95" s="56">
        <v>2.2787115054</v>
      </c>
      <c r="H95" s="58">
        <f>((D95*D93)+(E95*E93)+(F95*F93)+(G95*G93))/H93</f>
        <v>2.3386295046702124</v>
      </c>
      <c r="I95" s="66">
        <v>2.0422227627999998</v>
      </c>
    </row>
    <row r="96" spans="1:9" ht="12.75" thickBot="1" x14ac:dyDescent="0.25">
      <c r="A96" s="359">
        <v>92</v>
      </c>
      <c r="B96" s="554"/>
      <c r="C96" s="361" t="s">
        <v>174</v>
      </c>
      <c r="D96" s="59">
        <v>2.0401228043000001</v>
      </c>
      <c r="E96" s="25">
        <v>2.2134419374999998</v>
      </c>
      <c r="F96" s="25">
        <v>2.1196118062</v>
      </c>
      <c r="G96" s="60">
        <v>1.8702286716000001</v>
      </c>
      <c r="H96" s="62">
        <f>((D96*D94)+(E96*E94)+(F96*F94)+(G96*G94))/H94</f>
        <v>2.0948003726833191</v>
      </c>
      <c r="I96" s="373">
        <v>1.842393562</v>
      </c>
    </row>
    <row r="97" spans="1:9" x14ac:dyDescent="0.2">
      <c r="A97" s="346">
        <v>93</v>
      </c>
      <c r="B97" s="552" t="s">
        <v>28</v>
      </c>
      <c r="C97" s="363" t="s">
        <v>169</v>
      </c>
      <c r="D97" s="113">
        <v>48.1191170998</v>
      </c>
      <c r="E97" s="27">
        <v>31.159139009699999</v>
      </c>
      <c r="F97" s="27">
        <v>35.042819401499997</v>
      </c>
      <c r="G97" s="46">
        <v>30.9642041442</v>
      </c>
      <c r="H97" s="68">
        <f>(H99/$H$15)*100</f>
        <v>33.302603539331052</v>
      </c>
      <c r="I97" s="69">
        <v>18.9530512344</v>
      </c>
    </row>
    <row r="98" spans="1:9" x14ac:dyDescent="0.2">
      <c r="A98" s="346">
        <v>94</v>
      </c>
      <c r="B98" s="553"/>
      <c r="C98" s="376" t="s">
        <v>170</v>
      </c>
      <c r="D98" s="111">
        <v>26.205522943599998</v>
      </c>
      <c r="E98" s="28">
        <v>29.248903128399999</v>
      </c>
      <c r="F98" s="28">
        <v>29.915234774399998</v>
      </c>
      <c r="G98" s="48">
        <v>20.373311877399999</v>
      </c>
      <c r="H98" s="49">
        <f>(H100/$H$16)*100</f>
        <v>26.842882694587917</v>
      </c>
      <c r="I98" s="67">
        <v>14.044824227099999</v>
      </c>
    </row>
    <row r="99" spans="1:9" x14ac:dyDescent="0.2">
      <c r="A99" s="346">
        <v>95</v>
      </c>
      <c r="B99" s="553"/>
      <c r="C99" s="363" t="s">
        <v>171</v>
      </c>
      <c r="D99" s="112">
        <v>7837</v>
      </c>
      <c r="E99" s="21">
        <v>30840</v>
      </c>
      <c r="F99" s="21">
        <v>17708</v>
      </c>
      <c r="G99" s="50">
        <v>15502</v>
      </c>
      <c r="H99" s="381">
        <f>SUM(D99:G99)</f>
        <v>71887</v>
      </c>
      <c r="I99" s="382">
        <v>542015</v>
      </c>
    </row>
    <row r="100" spans="1:9" x14ac:dyDescent="0.2">
      <c r="A100" s="346">
        <v>96</v>
      </c>
      <c r="B100" s="553"/>
      <c r="C100" s="376" t="s">
        <v>172</v>
      </c>
      <c r="D100" s="103">
        <v>2503</v>
      </c>
      <c r="E100" s="29">
        <v>29034</v>
      </c>
      <c r="F100" s="29">
        <v>11003</v>
      </c>
      <c r="G100" s="104">
        <v>10887</v>
      </c>
      <c r="H100" s="54">
        <f>SUM(D100:G100)</f>
        <v>53427</v>
      </c>
      <c r="I100" s="395">
        <v>420271</v>
      </c>
    </row>
    <row r="101" spans="1:9" x14ac:dyDescent="0.2">
      <c r="A101" s="346">
        <v>97</v>
      </c>
      <c r="B101" s="553"/>
      <c r="C101" s="378" t="s">
        <v>173</v>
      </c>
      <c r="D101" s="55">
        <v>3.5724063627999998</v>
      </c>
      <c r="E101" s="30">
        <v>3.7190411252</v>
      </c>
      <c r="F101" s="30">
        <v>3.4954851174999999</v>
      </c>
      <c r="G101" s="56">
        <v>3.5536373328000002</v>
      </c>
      <c r="H101" s="58">
        <f>((D101*D99)+(E101*E99)+(F101*F99)+(G101*G99))/H99</f>
        <v>3.6123181292888447</v>
      </c>
      <c r="I101" s="66">
        <v>3.5023222877000002</v>
      </c>
    </row>
    <row r="102" spans="1:9" ht="12.75" thickBot="1" x14ac:dyDescent="0.25">
      <c r="A102" s="359">
        <v>98</v>
      </c>
      <c r="B102" s="554"/>
      <c r="C102" s="361" t="s">
        <v>174</v>
      </c>
      <c r="D102" s="59">
        <v>3.3177960495000001</v>
      </c>
      <c r="E102" s="25">
        <v>3.5149604632</v>
      </c>
      <c r="F102" s="25">
        <v>3.4166808001</v>
      </c>
      <c r="G102" s="60">
        <v>3.3705886926000002</v>
      </c>
      <c r="H102" s="62">
        <f>((D102*D100)+(E102*E100)+(F102*F100)+(G102*G100))/H100</f>
        <v>3.4560642285788798</v>
      </c>
      <c r="I102" s="373">
        <v>3.4045101792999999</v>
      </c>
    </row>
    <row r="103" spans="1:9" x14ac:dyDescent="0.2">
      <c r="A103" s="346">
        <v>99</v>
      </c>
      <c r="B103" s="552" t="s">
        <v>29</v>
      </c>
      <c r="C103" s="363" t="s">
        <v>169</v>
      </c>
      <c r="D103" s="113">
        <v>68.376902192399996</v>
      </c>
      <c r="E103" s="27">
        <v>52.067564904199997</v>
      </c>
      <c r="F103" s="27">
        <v>59.592279381600001</v>
      </c>
      <c r="G103" s="46">
        <v>48.543500651400002</v>
      </c>
      <c r="H103" s="68">
        <f>(H105/$H$15)*100</f>
        <v>54.242101361993889</v>
      </c>
      <c r="I103" s="69">
        <v>44.354996910600001</v>
      </c>
    </row>
    <row r="104" spans="1:9" x14ac:dyDescent="0.2">
      <c r="A104" s="346">
        <v>100</v>
      </c>
      <c r="B104" s="553"/>
      <c r="C104" s="376" t="s">
        <v>170</v>
      </c>
      <c r="D104" s="111">
        <v>64.864206242099996</v>
      </c>
      <c r="E104" s="28">
        <v>49.443500124099998</v>
      </c>
      <c r="F104" s="28">
        <v>53.290020658499998</v>
      </c>
      <c r="G104" s="48">
        <v>44.472449833399999</v>
      </c>
      <c r="H104" s="49">
        <f>(H106/$H$16)*100</f>
        <v>49.559878614923939</v>
      </c>
      <c r="I104" s="67">
        <v>38.049863736100001</v>
      </c>
    </row>
    <row r="105" spans="1:9" x14ac:dyDescent="0.2">
      <c r="A105" s="346">
        <v>101</v>
      </c>
      <c r="B105" s="553"/>
      <c r="C105" s="363" t="s">
        <v>171</v>
      </c>
      <c r="D105" s="112">
        <v>11137</v>
      </c>
      <c r="E105" s="21">
        <v>51534</v>
      </c>
      <c r="F105" s="21">
        <v>30113</v>
      </c>
      <c r="G105" s="50">
        <v>24303</v>
      </c>
      <c r="H105" s="381">
        <f>SUM(D105:G105)</f>
        <v>117087</v>
      </c>
      <c r="I105" s="382">
        <v>1268454</v>
      </c>
    </row>
    <row r="106" spans="1:9" x14ac:dyDescent="0.2">
      <c r="A106" s="346">
        <v>102</v>
      </c>
      <c r="B106" s="553"/>
      <c r="C106" s="376" t="s">
        <v>172</v>
      </c>
      <c r="D106" s="103">
        <v>6195</v>
      </c>
      <c r="E106" s="29">
        <v>49081</v>
      </c>
      <c r="F106" s="29">
        <v>19600</v>
      </c>
      <c r="G106" s="104">
        <v>23766</v>
      </c>
      <c r="H106" s="54">
        <f>SUM(D106:G106)</f>
        <v>98642</v>
      </c>
      <c r="I106" s="395">
        <v>1138587</v>
      </c>
    </row>
    <row r="107" spans="1:9" x14ac:dyDescent="0.2">
      <c r="A107" s="346">
        <v>103</v>
      </c>
      <c r="B107" s="553"/>
      <c r="C107" s="378" t="s">
        <v>173</v>
      </c>
      <c r="D107" s="55">
        <v>2.6280826549</v>
      </c>
      <c r="E107" s="30">
        <v>2.2821064218</v>
      </c>
      <c r="F107" s="30">
        <v>2.3176037185</v>
      </c>
      <c r="G107" s="56">
        <v>2.3158150136</v>
      </c>
      <c r="H107" s="58">
        <f>((D107*D105)+(E107*E105)+(F107*F105)+(G107*G105))/H105</f>
        <v>2.3311407920552565</v>
      </c>
      <c r="I107" s="66">
        <v>1.8265893893</v>
      </c>
    </row>
    <row r="108" spans="1:9" ht="12.75" thickBot="1" x14ac:dyDescent="0.25">
      <c r="A108" s="359">
        <v>104</v>
      </c>
      <c r="B108" s="554"/>
      <c r="C108" s="361" t="s">
        <v>174</v>
      </c>
      <c r="D108" s="59">
        <v>1.9680127510000001</v>
      </c>
      <c r="E108" s="25">
        <v>2.1160465015000001</v>
      </c>
      <c r="F108" s="25">
        <v>2.1301061279</v>
      </c>
      <c r="G108" s="60">
        <v>1.7966792042999999</v>
      </c>
      <c r="H108" s="62">
        <f>((D108*D106)+(E108*E106)+(F108*F106)+(G108*G106))/H106</f>
        <v>2.0325974271486822</v>
      </c>
      <c r="I108" s="373">
        <v>1.6587988923999999</v>
      </c>
    </row>
    <row r="109" spans="1:9" x14ac:dyDescent="0.2">
      <c r="A109" s="346">
        <v>105</v>
      </c>
      <c r="B109" s="552" t="s">
        <v>30</v>
      </c>
      <c r="C109" s="363" t="s">
        <v>169</v>
      </c>
      <c r="D109" s="113">
        <v>35.340077619200002</v>
      </c>
      <c r="E109" s="27">
        <v>18.303864447999999</v>
      </c>
      <c r="F109" s="27">
        <v>24.5734826439</v>
      </c>
      <c r="G109" s="46">
        <v>15.8644329307</v>
      </c>
      <c r="H109" s="68">
        <f>(H111/$H$15)*100</f>
        <v>20.491059019735015</v>
      </c>
      <c r="I109" s="69">
        <v>14.1771543725</v>
      </c>
    </row>
    <row r="110" spans="1:9" x14ac:dyDescent="0.2">
      <c r="A110" s="346">
        <v>106</v>
      </c>
      <c r="B110" s="553"/>
      <c r="C110" s="376" t="s">
        <v>170</v>
      </c>
      <c r="D110" s="111">
        <v>29.990398837200001</v>
      </c>
      <c r="E110" s="28">
        <v>13.0064083759</v>
      </c>
      <c r="F110" s="28">
        <v>18.488310015700002</v>
      </c>
      <c r="G110" s="48">
        <v>10.859500901400001</v>
      </c>
      <c r="H110" s="49">
        <f>(H112/$H$16)*100</f>
        <v>14.257722221105729</v>
      </c>
      <c r="I110" s="67">
        <v>7.8237374911000002</v>
      </c>
    </row>
    <row r="111" spans="1:9" x14ac:dyDescent="0.2">
      <c r="A111" s="346">
        <v>107</v>
      </c>
      <c r="B111" s="553"/>
      <c r="C111" s="363" t="s">
        <v>171</v>
      </c>
      <c r="D111" s="112">
        <v>5756</v>
      </c>
      <c r="E111" s="21">
        <v>18116</v>
      </c>
      <c r="F111" s="21">
        <v>12417</v>
      </c>
      <c r="G111" s="50">
        <v>7943</v>
      </c>
      <c r="H111" s="381">
        <f>SUM(D111:G111)</f>
        <v>44232</v>
      </c>
      <c r="I111" s="382">
        <v>405435</v>
      </c>
    </row>
    <row r="112" spans="1:9" x14ac:dyDescent="0.2">
      <c r="A112" s="346">
        <v>108</v>
      </c>
      <c r="B112" s="553"/>
      <c r="C112" s="376" t="s">
        <v>172</v>
      </c>
      <c r="D112" s="103">
        <v>2864</v>
      </c>
      <c r="E112" s="29">
        <v>12911</v>
      </c>
      <c r="F112" s="29">
        <v>6800</v>
      </c>
      <c r="G112" s="104">
        <v>5803</v>
      </c>
      <c r="H112" s="54">
        <f>SUM(D112:G112)</f>
        <v>28378</v>
      </c>
      <c r="I112" s="395">
        <v>234114</v>
      </c>
    </row>
    <row r="113" spans="1:9" x14ac:dyDescent="0.2">
      <c r="A113" s="346">
        <v>109</v>
      </c>
      <c r="B113" s="553"/>
      <c r="C113" s="378" t="s">
        <v>173</v>
      </c>
      <c r="D113" s="55">
        <v>2.8307693852</v>
      </c>
      <c r="E113" s="30">
        <v>2.6481507289000001</v>
      </c>
      <c r="F113" s="30">
        <v>2.5081395546</v>
      </c>
      <c r="G113" s="56">
        <v>2.5336254606000002</v>
      </c>
      <c r="H113" s="58">
        <f>((D113*D111)+(E113*E111)+(F113*F111)+(G113*G111))/H111</f>
        <v>2.6120447429231688</v>
      </c>
      <c r="I113" s="66">
        <v>2.1943539104999998</v>
      </c>
    </row>
    <row r="114" spans="1:9" ht="12.75" thickBot="1" x14ac:dyDescent="0.25">
      <c r="A114" s="359">
        <v>110</v>
      </c>
      <c r="B114" s="554"/>
      <c r="C114" s="361" t="s">
        <v>174</v>
      </c>
      <c r="D114" s="59">
        <v>2.2203941352999998</v>
      </c>
      <c r="E114" s="25">
        <v>2.332238136</v>
      </c>
      <c r="F114" s="25">
        <v>2.3363918387</v>
      </c>
      <c r="G114" s="60">
        <v>1.9958488653999999</v>
      </c>
      <c r="H114" s="62">
        <f>((D114*D112)+(E114*E112)+(F114*F112)+(G114*G112))/H112</f>
        <v>2.2531577576457607</v>
      </c>
      <c r="I114" s="373">
        <v>2.022764274</v>
      </c>
    </row>
    <row r="115" spans="1:9" x14ac:dyDescent="0.2">
      <c r="A115" s="346">
        <v>111</v>
      </c>
      <c r="B115" s="552" t="s">
        <v>31</v>
      </c>
      <c r="C115" s="370" t="s">
        <v>32</v>
      </c>
      <c r="D115" s="228">
        <v>5.1806970999999997</v>
      </c>
      <c r="E115" s="32">
        <v>7.4352283000000003</v>
      </c>
      <c r="F115" s="32">
        <v>5.8191174999999999</v>
      </c>
      <c r="G115" s="115">
        <v>7.1209246999999998</v>
      </c>
      <c r="H115" s="396">
        <f>((D115*D15)+(E115*E15)+(F115*F15)+(G115*G15))/H15</f>
        <v>6.8138974821828961</v>
      </c>
      <c r="I115" s="397">
        <v>8.6</v>
      </c>
    </row>
    <row r="116" spans="1:9" x14ac:dyDescent="0.2">
      <c r="A116" s="346">
        <v>112</v>
      </c>
      <c r="B116" s="553"/>
      <c r="C116" s="363" t="s">
        <v>33</v>
      </c>
      <c r="D116" s="113">
        <v>11.680039000000001</v>
      </c>
      <c r="E116" s="27">
        <v>12.918122</v>
      </c>
      <c r="F116" s="27">
        <v>12.420415</v>
      </c>
      <c r="G116" s="46">
        <v>12.687415</v>
      </c>
      <c r="H116" s="68">
        <f>((D116*D15)+(E116*E15)+(F116*F15)+(G116*G15))/H15</f>
        <v>12.654686746131752</v>
      </c>
      <c r="I116" s="69">
        <v>13.4</v>
      </c>
    </row>
    <row r="117" spans="1:9" x14ac:dyDescent="0.2">
      <c r="A117" s="346">
        <v>113</v>
      </c>
      <c r="B117" s="553"/>
      <c r="C117" s="378" t="s">
        <v>34</v>
      </c>
      <c r="D117" s="55">
        <v>7306.2169000000004</v>
      </c>
      <c r="E117" s="30">
        <v>8796.7978000000003</v>
      </c>
      <c r="F117" s="30">
        <v>8047.7909</v>
      </c>
      <c r="G117" s="56">
        <v>8260.3122000000003</v>
      </c>
      <c r="H117" s="455">
        <f>((D117*D15)+(E117*E15)+(F117*F15)+(G117*G15))/H15</f>
        <v>8384.5627432358942</v>
      </c>
      <c r="I117" s="66">
        <v>17420</v>
      </c>
    </row>
    <row r="118" spans="1:9" x14ac:dyDescent="0.2">
      <c r="A118" s="346">
        <v>114</v>
      </c>
      <c r="B118" s="553"/>
      <c r="C118" s="376" t="s">
        <v>35</v>
      </c>
      <c r="D118" s="111">
        <v>7923.9336738585762</v>
      </c>
      <c r="E118" s="28">
        <v>9540.5383201181776</v>
      </c>
      <c r="F118" s="28">
        <v>8728.2053332802934</v>
      </c>
      <c r="G118" s="48">
        <v>8958.6946150154417</v>
      </c>
      <c r="H118" s="49">
        <f>((D118*D16)+(E118*E16)+(F118*F16)+(G118*G16))/H16</f>
        <v>9156.6331773836573</v>
      </c>
      <c r="I118" s="67">
        <v>18892.804099289249</v>
      </c>
    </row>
    <row r="119" spans="1:9" x14ac:dyDescent="0.2">
      <c r="A119" s="346">
        <v>115</v>
      </c>
      <c r="B119" s="553"/>
      <c r="C119" s="363" t="s">
        <v>36</v>
      </c>
      <c r="D119" s="113">
        <v>16.350966</v>
      </c>
      <c r="E119" s="27">
        <v>10.693936000000001</v>
      </c>
      <c r="F119" s="27">
        <v>17.966988000000001</v>
      </c>
      <c r="G119" s="46">
        <v>17.433178000000002</v>
      </c>
      <c r="H119" s="68">
        <f>((D119*D15)+(E119*E15)+(F119*F15)+(G119*G15))/H15</f>
        <v>14.38641289244881</v>
      </c>
      <c r="I119" s="69">
        <v>9.8800000000000008</v>
      </c>
    </row>
    <row r="120" spans="1:9" x14ac:dyDescent="0.2">
      <c r="A120" s="346">
        <v>116</v>
      </c>
      <c r="B120" s="553"/>
      <c r="C120" s="348" t="s">
        <v>37</v>
      </c>
      <c r="D120" s="229">
        <v>0.51797104999999999</v>
      </c>
      <c r="E120" s="33">
        <v>0.65258349999999998</v>
      </c>
      <c r="F120" s="33">
        <v>0.56609049</v>
      </c>
      <c r="G120" s="116">
        <v>0.63291299000000001</v>
      </c>
      <c r="H120" s="70">
        <f>((D120*D15)+(E120*E15)+(F120*F15)+(G120*G15))/H15</f>
        <v>0.61761684643926629</v>
      </c>
      <c r="I120" s="71">
        <v>0.65900000000000003</v>
      </c>
    </row>
    <row r="121" spans="1:9" x14ac:dyDescent="0.2">
      <c r="A121" s="346">
        <v>117</v>
      </c>
      <c r="B121" s="553"/>
      <c r="C121" s="348" t="s">
        <v>38</v>
      </c>
      <c r="D121" s="229">
        <v>0.61461343999999996</v>
      </c>
      <c r="E121" s="33">
        <v>0.64120449000000002</v>
      </c>
      <c r="F121" s="33">
        <v>0.62845907000000001</v>
      </c>
      <c r="G121" s="116">
        <v>0.63219214000000001</v>
      </c>
      <c r="H121" s="70">
        <f>((D121*D15)+(E121*E15)+(F121*F15)+(G121*G15))/H15</f>
        <v>0.63412423753293812</v>
      </c>
      <c r="I121" s="71">
        <v>0.77900000000000003</v>
      </c>
    </row>
    <row r="122" spans="1:9" x14ac:dyDescent="0.2">
      <c r="A122" s="346">
        <v>118</v>
      </c>
      <c r="B122" s="553"/>
      <c r="C122" s="376" t="s">
        <v>39</v>
      </c>
      <c r="D122" s="230">
        <v>0.82246602999999996</v>
      </c>
      <c r="E122" s="34">
        <v>0.89244842999999996</v>
      </c>
      <c r="F122" s="34">
        <v>0.80247444000000001</v>
      </c>
      <c r="G122" s="117">
        <v>0.80907812999999995</v>
      </c>
      <c r="H122" s="72">
        <f>((D122*D15)+(E122*E15)+(F122*F15)+(G122*G15))/H15</f>
        <v>0.84676927183739448</v>
      </c>
      <c r="I122" s="73">
        <v>0.82799999999999996</v>
      </c>
    </row>
    <row r="123" spans="1:9" ht="12.75" thickBot="1" x14ac:dyDescent="0.25">
      <c r="A123" s="359">
        <v>119</v>
      </c>
      <c r="B123" s="554"/>
      <c r="C123" s="398" t="s">
        <v>40</v>
      </c>
      <c r="D123" s="231">
        <v>0.63974739999999997</v>
      </c>
      <c r="E123" s="35">
        <v>0.7201206</v>
      </c>
      <c r="F123" s="35">
        <v>0.65846289999999996</v>
      </c>
      <c r="G123" s="118">
        <v>0.68663810000000003</v>
      </c>
      <c r="H123" s="74">
        <f>((D123*D15)+(E123*E15)+(F123*F15)+(G123*G15))/H15</f>
        <v>0.69185678749513579</v>
      </c>
      <c r="I123" s="75">
        <v>0.752</v>
      </c>
    </row>
    <row r="124" spans="1:9" x14ac:dyDescent="0.2">
      <c r="A124" s="346">
        <v>120</v>
      </c>
      <c r="B124" s="552" t="s">
        <v>41</v>
      </c>
      <c r="C124" s="363" t="s">
        <v>42</v>
      </c>
      <c r="D124" s="112">
        <v>9</v>
      </c>
      <c r="E124" s="21">
        <v>25</v>
      </c>
      <c r="F124" s="21">
        <v>3</v>
      </c>
      <c r="G124" s="50">
        <v>10</v>
      </c>
      <c r="H124" s="381">
        <f>SUM(D124:G124)</f>
        <v>47</v>
      </c>
      <c r="I124" s="382">
        <v>357</v>
      </c>
    </row>
    <row r="125" spans="1:9" x14ac:dyDescent="0.2">
      <c r="A125" s="346">
        <v>121</v>
      </c>
      <c r="B125" s="553"/>
      <c r="C125" s="348" t="s">
        <v>43</v>
      </c>
      <c r="D125" s="232"/>
      <c r="E125" s="26"/>
      <c r="F125" s="26"/>
      <c r="G125" s="76">
        <v>1</v>
      </c>
      <c r="H125" s="276">
        <f>SUM(D125:G125)</f>
        <v>1</v>
      </c>
      <c r="I125" s="399">
        <v>44</v>
      </c>
    </row>
    <row r="126" spans="1:9" x14ac:dyDescent="0.2">
      <c r="A126" s="346">
        <v>122</v>
      </c>
      <c r="B126" s="553"/>
      <c r="C126" s="348" t="s">
        <v>44</v>
      </c>
      <c r="D126" s="232">
        <v>2</v>
      </c>
      <c r="E126" s="26"/>
      <c r="F126" s="26"/>
      <c r="G126" s="76"/>
      <c r="H126" s="276">
        <f>SUM(D126:G126)</f>
        <v>2</v>
      </c>
      <c r="I126" s="399">
        <v>17</v>
      </c>
    </row>
    <row r="127" spans="1:9" x14ac:dyDescent="0.2">
      <c r="A127" s="346">
        <v>123</v>
      </c>
      <c r="B127" s="553"/>
      <c r="C127" s="348" t="s">
        <v>45</v>
      </c>
      <c r="D127" s="232">
        <v>1</v>
      </c>
      <c r="E127" s="26">
        <v>1</v>
      </c>
      <c r="F127" s="26"/>
      <c r="G127" s="76"/>
      <c r="H127" s="276">
        <f>SUM(D127:G127)</f>
        <v>2</v>
      </c>
      <c r="I127" s="399">
        <v>20</v>
      </c>
    </row>
    <row r="128" spans="1:9" x14ac:dyDescent="0.2">
      <c r="A128" s="346">
        <v>124</v>
      </c>
      <c r="B128" s="553"/>
      <c r="C128" s="348" t="s">
        <v>46</v>
      </c>
      <c r="D128" s="232"/>
      <c r="E128" s="26">
        <v>1</v>
      </c>
      <c r="F128" s="26"/>
      <c r="G128" s="76">
        <v>2</v>
      </c>
      <c r="H128" s="276">
        <f t="shared" ref="H128" si="0">SUM(D128:G128)</f>
        <v>3</v>
      </c>
      <c r="I128" s="399">
        <v>17</v>
      </c>
    </row>
    <row r="129" spans="1:9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104"/>
      <c r="H129" s="54">
        <f>SUM(D129:G129)</f>
        <v>0</v>
      </c>
      <c r="I129" s="395">
        <v>11</v>
      </c>
    </row>
    <row r="130" spans="1:9" ht="12.75" thickBot="1" x14ac:dyDescent="0.25">
      <c r="A130" s="359">
        <v>126</v>
      </c>
      <c r="B130" s="554"/>
      <c r="C130" s="398" t="s">
        <v>48</v>
      </c>
      <c r="D130" s="233">
        <f>SUM(D124:D129)</f>
        <v>12</v>
      </c>
      <c r="E130" s="119">
        <f t="shared" ref="E130:G130" si="1">SUM(E124:E129)</f>
        <v>27</v>
      </c>
      <c r="F130" s="119">
        <f t="shared" si="1"/>
        <v>3</v>
      </c>
      <c r="G130" s="120">
        <f t="shared" si="1"/>
        <v>13</v>
      </c>
      <c r="H130" s="277">
        <f>SUM(D130:G130)</f>
        <v>55</v>
      </c>
      <c r="I130" s="400">
        <v>466</v>
      </c>
    </row>
    <row r="131" spans="1:9" x14ac:dyDescent="0.2">
      <c r="A131" s="346">
        <v>127</v>
      </c>
      <c r="B131" s="552" t="s">
        <v>49</v>
      </c>
      <c r="C131" s="363" t="s">
        <v>50</v>
      </c>
      <c r="D131" s="112">
        <v>261</v>
      </c>
      <c r="E131" s="21">
        <v>455</v>
      </c>
      <c r="F131" s="21">
        <v>60</v>
      </c>
      <c r="G131" s="50">
        <v>188</v>
      </c>
      <c r="H131" s="381">
        <f>SUM(D131:G131)</f>
        <v>964</v>
      </c>
      <c r="I131" s="382">
        <v>17838</v>
      </c>
    </row>
    <row r="132" spans="1:9" x14ac:dyDescent="0.2">
      <c r="A132" s="346">
        <v>128</v>
      </c>
      <c r="B132" s="553"/>
      <c r="C132" s="348" t="s">
        <v>51</v>
      </c>
      <c r="D132" s="232"/>
      <c r="E132" s="26"/>
      <c r="F132" s="26"/>
      <c r="G132" s="76">
        <v>8</v>
      </c>
      <c r="H132" s="276">
        <f t="shared" ref="H132:H136" si="2">SUM(D132:G132)</f>
        <v>8</v>
      </c>
      <c r="I132" s="399">
        <v>1550</v>
      </c>
    </row>
    <row r="133" spans="1:9" x14ac:dyDescent="0.2">
      <c r="A133" s="346">
        <v>129</v>
      </c>
      <c r="B133" s="553"/>
      <c r="C133" s="348" t="s">
        <v>52</v>
      </c>
      <c r="D133" s="232">
        <v>13</v>
      </c>
      <c r="E133" s="26"/>
      <c r="F133" s="26"/>
      <c r="G133" s="76"/>
      <c r="H133" s="276">
        <f t="shared" si="2"/>
        <v>13</v>
      </c>
      <c r="I133" s="399">
        <v>96</v>
      </c>
    </row>
    <row r="134" spans="1:9" x14ac:dyDescent="0.2">
      <c r="A134" s="346">
        <v>130</v>
      </c>
      <c r="B134" s="553"/>
      <c r="C134" s="348" t="s">
        <v>53</v>
      </c>
      <c r="D134" s="232">
        <v>2</v>
      </c>
      <c r="E134" s="26">
        <v>15</v>
      </c>
      <c r="F134" s="26"/>
      <c r="G134" s="76"/>
      <c r="H134" s="276">
        <f t="shared" si="2"/>
        <v>17</v>
      </c>
      <c r="I134" s="399">
        <v>943</v>
      </c>
    </row>
    <row r="135" spans="1:9" x14ac:dyDescent="0.2">
      <c r="A135" s="346">
        <v>131</v>
      </c>
      <c r="B135" s="553"/>
      <c r="C135" s="348" t="s">
        <v>54</v>
      </c>
      <c r="D135" s="232"/>
      <c r="E135" s="26">
        <v>11</v>
      </c>
      <c r="F135" s="26"/>
      <c r="G135" s="76">
        <v>12</v>
      </c>
      <c r="H135" s="276">
        <f t="shared" si="2"/>
        <v>23</v>
      </c>
      <c r="I135" s="399">
        <v>337</v>
      </c>
    </row>
    <row r="136" spans="1:9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104"/>
      <c r="H136" s="54">
        <f t="shared" si="2"/>
        <v>0</v>
      </c>
      <c r="I136" s="395">
        <v>178</v>
      </c>
    </row>
    <row r="137" spans="1:9" ht="12.75" thickBot="1" x14ac:dyDescent="0.25">
      <c r="A137" s="359">
        <v>133</v>
      </c>
      <c r="B137" s="554"/>
      <c r="C137" s="398" t="s">
        <v>56</v>
      </c>
      <c r="D137" s="233">
        <f>SUM(D131:D136)</f>
        <v>276</v>
      </c>
      <c r="E137" s="119">
        <f t="shared" ref="E137:G137" si="3">SUM(E131:E136)</f>
        <v>481</v>
      </c>
      <c r="F137" s="119">
        <f t="shared" si="3"/>
        <v>60</v>
      </c>
      <c r="G137" s="120">
        <f t="shared" si="3"/>
        <v>208</v>
      </c>
      <c r="H137" s="277">
        <f>SUM(D137:G137)</f>
        <v>1025</v>
      </c>
      <c r="I137" s="400">
        <v>20942</v>
      </c>
    </row>
    <row r="138" spans="1:9" x14ac:dyDescent="0.2">
      <c r="A138" s="346">
        <v>134</v>
      </c>
      <c r="B138" s="552" t="s">
        <v>57</v>
      </c>
      <c r="C138" s="363" t="s">
        <v>58</v>
      </c>
      <c r="D138" s="112"/>
      <c r="E138" s="21">
        <v>4</v>
      </c>
      <c r="F138" s="21">
        <v>1</v>
      </c>
      <c r="G138" s="50"/>
      <c r="H138" s="381">
        <f>SUM(D138:G138)</f>
        <v>5</v>
      </c>
      <c r="I138" s="382">
        <v>35</v>
      </c>
    </row>
    <row r="139" spans="1:9" x14ac:dyDescent="0.2">
      <c r="A139" s="346">
        <v>135</v>
      </c>
      <c r="B139" s="553"/>
      <c r="C139" s="348" t="s">
        <v>59</v>
      </c>
      <c r="D139" s="232">
        <v>4</v>
      </c>
      <c r="E139" s="26"/>
      <c r="F139" s="26"/>
      <c r="G139" s="76"/>
      <c r="H139" s="276">
        <f t="shared" ref="H139:H143" si="4">SUM(D139:G139)</f>
        <v>4</v>
      </c>
      <c r="I139" s="399">
        <v>63</v>
      </c>
    </row>
    <row r="140" spans="1:9" x14ac:dyDescent="0.2">
      <c r="A140" s="346">
        <v>136</v>
      </c>
      <c r="B140" s="553"/>
      <c r="C140" s="348" t="s">
        <v>60</v>
      </c>
      <c r="D140" s="232">
        <v>3</v>
      </c>
      <c r="E140" s="26">
        <v>5</v>
      </c>
      <c r="F140" s="26"/>
      <c r="G140" s="76">
        <v>4</v>
      </c>
      <c r="H140" s="276">
        <f t="shared" si="4"/>
        <v>12</v>
      </c>
      <c r="I140" s="399">
        <v>103</v>
      </c>
    </row>
    <row r="141" spans="1:9" x14ac:dyDescent="0.2">
      <c r="A141" s="346">
        <v>137</v>
      </c>
      <c r="B141" s="553"/>
      <c r="C141" s="348" t="s">
        <v>61</v>
      </c>
      <c r="D141" s="232"/>
      <c r="E141" s="26">
        <v>3</v>
      </c>
      <c r="F141" s="26"/>
      <c r="G141" s="76">
        <v>3</v>
      </c>
      <c r="H141" s="276">
        <f t="shared" si="4"/>
        <v>6</v>
      </c>
      <c r="I141" s="399">
        <v>50</v>
      </c>
    </row>
    <row r="142" spans="1:9" x14ac:dyDescent="0.2">
      <c r="A142" s="346">
        <v>138</v>
      </c>
      <c r="B142" s="553"/>
      <c r="C142" s="348" t="s">
        <v>62</v>
      </c>
      <c r="D142" s="232">
        <v>2</v>
      </c>
      <c r="E142" s="26">
        <v>12</v>
      </c>
      <c r="F142" s="26"/>
      <c r="G142" s="76">
        <v>5</v>
      </c>
      <c r="H142" s="276">
        <f t="shared" si="4"/>
        <v>19</v>
      </c>
      <c r="I142" s="399">
        <v>48</v>
      </c>
    </row>
    <row r="143" spans="1:9" x14ac:dyDescent="0.2">
      <c r="A143" s="346">
        <v>139</v>
      </c>
      <c r="B143" s="553"/>
      <c r="C143" s="376" t="s">
        <v>63</v>
      </c>
      <c r="D143" s="103">
        <v>3</v>
      </c>
      <c r="E143" s="29">
        <v>3</v>
      </c>
      <c r="F143" s="29">
        <v>2</v>
      </c>
      <c r="G143" s="104">
        <v>1</v>
      </c>
      <c r="H143" s="54">
        <f t="shared" si="4"/>
        <v>9</v>
      </c>
      <c r="I143" s="395">
        <v>167</v>
      </c>
    </row>
    <row r="144" spans="1:9" ht="12.75" thickBot="1" x14ac:dyDescent="0.25">
      <c r="A144" s="359">
        <v>140</v>
      </c>
      <c r="B144" s="554"/>
      <c r="C144" s="398" t="s">
        <v>64</v>
      </c>
      <c r="D144" s="233">
        <f>SUM(D138:D143)</f>
        <v>12</v>
      </c>
      <c r="E144" s="119">
        <f t="shared" ref="E144:G144" si="5">SUM(E138:E143)</f>
        <v>27</v>
      </c>
      <c r="F144" s="119">
        <f t="shared" si="5"/>
        <v>3</v>
      </c>
      <c r="G144" s="120">
        <f t="shared" si="5"/>
        <v>13</v>
      </c>
      <c r="H144" s="277">
        <f>SUM(D144:G144)</f>
        <v>55</v>
      </c>
      <c r="I144" s="400">
        <v>466</v>
      </c>
    </row>
    <row r="145" spans="1:9" x14ac:dyDescent="0.2">
      <c r="A145" s="346">
        <v>141</v>
      </c>
      <c r="B145" s="552" t="s">
        <v>65</v>
      </c>
      <c r="C145" s="363" t="s">
        <v>58</v>
      </c>
      <c r="D145" s="112"/>
      <c r="E145" s="21">
        <v>160</v>
      </c>
      <c r="F145" s="21">
        <v>10</v>
      </c>
      <c r="G145" s="50"/>
      <c r="H145" s="381">
        <f t="shared" ref="H145:H150" si="6">SUM(D145:G145)</f>
        <v>170</v>
      </c>
      <c r="I145" s="382">
        <v>5414</v>
      </c>
    </row>
    <row r="146" spans="1:9" x14ac:dyDescent="0.2">
      <c r="A146" s="346">
        <v>142</v>
      </c>
      <c r="B146" s="553"/>
      <c r="C146" s="348" t="s">
        <v>59</v>
      </c>
      <c r="D146" s="232">
        <v>186</v>
      </c>
      <c r="E146" s="26"/>
      <c r="F146" s="26"/>
      <c r="G146" s="76"/>
      <c r="H146" s="276">
        <f t="shared" si="6"/>
        <v>186</v>
      </c>
      <c r="I146" s="399">
        <v>4886</v>
      </c>
    </row>
    <row r="147" spans="1:9" x14ac:dyDescent="0.2">
      <c r="A147" s="346">
        <v>143</v>
      </c>
      <c r="B147" s="553"/>
      <c r="C147" s="348" t="s">
        <v>60</v>
      </c>
      <c r="D147" s="232">
        <v>47</v>
      </c>
      <c r="E147" s="26">
        <v>98</v>
      </c>
      <c r="F147" s="26"/>
      <c r="G147" s="76">
        <v>108</v>
      </c>
      <c r="H147" s="276">
        <f t="shared" si="6"/>
        <v>253</v>
      </c>
      <c r="I147" s="399">
        <v>3935</v>
      </c>
    </row>
    <row r="148" spans="1:9" x14ac:dyDescent="0.2">
      <c r="A148" s="346">
        <v>144</v>
      </c>
      <c r="B148" s="553"/>
      <c r="C148" s="348" t="s">
        <v>61</v>
      </c>
      <c r="D148" s="232"/>
      <c r="E148" s="26">
        <v>37</v>
      </c>
      <c r="F148" s="26"/>
      <c r="G148" s="76">
        <v>49</v>
      </c>
      <c r="H148" s="276">
        <f t="shared" si="6"/>
        <v>86</v>
      </c>
      <c r="I148" s="399">
        <v>1549</v>
      </c>
    </row>
    <row r="149" spans="1:9" x14ac:dyDescent="0.2">
      <c r="A149" s="346">
        <v>145</v>
      </c>
      <c r="B149" s="553"/>
      <c r="C149" s="348" t="s">
        <v>62</v>
      </c>
      <c r="D149" s="232">
        <v>28</v>
      </c>
      <c r="E149" s="26">
        <v>138</v>
      </c>
      <c r="F149" s="26"/>
      <c r="G149" s="76">
        <v>34</v>
      </c>
      <c r="H149" s="276">
        <f t="shared" si="6"/>
        <v>200</v>
      </c>
      <c r="I149" s="399">
        <v>1049</v>
      </c>
    </row>
    <row r="150" spans="1:9" x14ac:dyDescent="0.2">
      <c r="A150" s="346">
        <v>146</v>
      </c>
      <c r="B150" s="553"/>
      <c r="C150" s="376" t="s">
        <v>63</v>
      </c>
      <c r="D150" s="103">
        <v>15</v>
      </c>
      <c r="E150" s="29">
        <v>48</v>
      </c>
      <c r="F150" s="29">
        <v>50</v>
      </c>
      <c r="G150" s="104">
        <v>17</v>
      </c>
      <c r="H150" s="54">
        <f t="shared" si="6"/>
        <v>130</v>
      </c>
      <c r="I150" s="395">
        <v>4109</v>
      </c>
    </row>
    <row r="151" spans="1:9" ht="12.75" thickBot="1" x14ac:dyDescent="0.25">
      <c r="A151" s="359">
        <v>147</v>
      </c>
      <c r="B151" s="554"/>
      <c r="C151" s="398" t="s">
        <v>66</v>
      </c>
      <c r="D151" s="233">
        <f>SUM(D145:D150)</f>
        <v>276</v>
      </c>
      <c r="E151" s="119">
        <f t="shared" ref="E151:G151" si="7">SUM(E145:E150)</f>
        <v>481</v>
      </c>
      <c r="F151" s="119">
        <f t="shared" si="7"/>
        <v>60</v>
      </c>
      <c r="G151" s="120">
        <f t="shared" si="7"/>
        <v>208</v>
      </c>
      <c r="H151" s="277">
        <f>SUM(D151:G151)</f>
        <v>1025</v>
      </c>
      <c r="I151" s="400">
        <v>20942</v>
      </c>
    </row>
    <row r="152" spans="1:9" ht="12.75" thickBot="1" x14ac:dyDescent="0.25">
      <c r="A152" s="402">
        <v>148</v>
      </c>
      <c r="B152" s="403"/>
      <c r="C152" s="358" t="s">
        <v>67</v>
      </c>
      <c r="D152" s="234">
        <v>31</v>
      </c>
      <c r="E152" s="121">
        <v>30</v>
      </c>
      <c r="F152" s="121">
        <v>23</v>
      </c>
      <c r="G152" s="122">
        <v>39</v>
      </c>
      <c r="H152" s="312">
        <f>SUM(D152:G152)</f>
        <v>123</v>
      </c>
      <c r="I152" s="404"/>
    </row>
    <row r="153" spans="1:9" x14ac:dyDescent="0.2">
      <c r="A153" s="346">
        <v>149</v>
      </c>
      <c r="B153" s="347" t="s">
        <v>166</v>
      </c>
      <c r="C153" s="363" t="s">
        <v>68</v>
      </c>
      <c r="D153" s="112"/>
      <c r="E153" s="21"/>
      <c r="F153" s="21">
        <v>416</v>
      </c>
      <c r="G153" s="50">
        <v>3</v>
      </c>
      <c r="H153" s="381">
        <f>SUM(D153:G153)</f>
        <v>419</v>
      </c>
      <c r="I153" s="382">
        <v>15028</v>
      </c>
    </row>
    <row r="154" spans="1:9" x14ac:dyDescent="0.2">
      <c r="A154" s="346">
        <v>150</v>
      </c>
      <c r="B154" s="347"/>
      <c r="C154" s="348" t="s">
        <v>69</v>
      </c>
      <c r="D154" s="232"/>
      <c r="E154" s="26"/>
      <c r="F154" s="26"/>
      <c r="G154" s="76"/>
      <c r="H154" s="276">
        <f t="shared" ref="H154:H214" si="8">SUM(D154:G154)</f>
        <v>0</v>
      </c>
      <c r="I154" s="399"/>
    </row>
    <row r="155" spans="1:9" x14ac:dyDescent="0.2">
      <c r="A155" s="346">
        <v>151</v>
      </c>
      <c r="B155" s="347"/>
      <c r="C155" s="348" t="s">
        <v>70</v>
      </c>
      <c r="D155" s="232"/>
      <c r="E155" s="26"/>
      <c r="F155" s="26">
        <v>8</v>
      </c>
      <c r="G155" s="76">
        <v>24</v>
      </c>
      <c r="H155" s="276">
        <f t="shared" si="8"/>
        <v>32</v>
      </c>
      <c r="I155" s="399">
        <v>6067</v>
      </c>
    </row>
    <row r="156" spans="1:9" x14ac:dyDescent="0.2">
      <c r="A156" s="346">
        <v>152</v>
      </c>
      <c r="B156" s="347"/>
      <c r="C156" s="348" t="s">
        <v>71</v>
      </c>
      <c r="D156" s="232">
        <v>14</v>
      </c>
      <c r="E156" s="26"/>
      <c r="F156" s="26"/>
      <c r="G156" s="76">
        <v>30</v>
      </c>
      <c r="H156" s="276">
        <f t="shared" si="8"/>
        <v>44</v>
      </c>
      <c r="I156" s="399">
        <v>4967</v>
      </c>
    </row>
    <row r="157" spans="1:9" x14ac:dyDescent="0.2">
      <c r="A157" s="346">
        <v>153</v>
      </c>
      <c r="B157" s="347"/>
      <c r="C157" s="348" t="s">
        <v>72</v>
      </c>
      <c r="D157" s="232"/>
      <c r="E157" s="26"/>
      <c r="F157" s="26"/>
      <c r="G157" s="76"/>
      <c r="H157" s="276">
        <f t="shared" si="8"/>
        <v>0</v>
      </c>
      <c r="I157" s="399">
        <v>459</v>
      </c>
    </row>
    <row r="158" spans="1:9" x14ac:dyDescent="0.2">
      <c r="A158" s="346">
        <v>154</v>
      </c>
      <c r="B158" s="347"/>
      <c r="C158" s="348" t="s">
        <v>73</v>
      </c>
      <c r="D158" s="232"/>
      <c r="E158" s="26"/>
      <c r="F158" s="26"/>
      <c r="G158" s="76">
        <v>10</v>
      </c>
      <c r="H158" s="276">
        <f t="shared" si="8"/>
        <v>10</v>
      </c>
      <c r="I158" s="399">
        <v>366</v>
      </c>
    </row>
    <row r="159" spans="1:9" x14ac:dyDescent="0.2">
      <c r="A159" s="346">
        <v>155</v>
      </c>
      <c r="B159" s="347"/>
      <c r="C159" s="348" t="s">
        <v>74</v>
      </c>
      <c r="D159" s="232"/>
      <c r="E159" s="26"/>
      <c r="F159" s="26">
        <v>24</v>
      </c>
      <c r="G159" s="76"/>
      <c r="H159" s="276">
        <f t="shared" si="8"/>
        <v>24</v>
      </c>
      <c r="I159" s="399">
        <v>283</v>
      </c>
    </row>
    <row r="160" spans="1:9" x14ac:dyDescent="0.2">
      <c r="A160" s="346">
        <v>156</v>
      </c>
      <c r="B160" s="347"/>
      <c r="C160" s="348" t="s">
        <v>75</v>
      </c>
      <c r="D160" s="232"/>
      <c r="E160" s="26"/>
      <c r="F160" s="26"/>
      <c r="G160" s="76"/>
      <c r="H160" s="276">
        <f t="shared" si="8"/>
        <v>0</v>
      </c>
      <c r="I160" s="399">
        <v>312</v>
      </c>
    </row>
    <row r="161" spans="1:9" x14ac:dyDescent="0.2">
      <c r="A161" s="346">
        <v>157</v>
      </c>
      <c r="B161" s="347"/>
      <c r="C161" s="348" t="s">
        <v>76</v>
      </c>
      <c r="D161" s="232">
        <v>6</v>
      </c>
      <c r="E161" s="26"/>
      <c r="F161" s="26"/>
      <c r="G161" s="76"/>
      <c r="H161" s="276">
        <f t="shared" si="8"/>
        <v>6</v>
      </c>
      <c r="I161" s="399">
        <v>107</v>
      </c>
    </row>
    <row r="162" spans="1:9" x14ac:dyDescent="0.2">
      <c r="A162" s="346">
        <v>158</v>
      </c>
      <c r="B162" s="347"/>
      <c r="C162" s="348" t="s">
        <v>77</v>
      </c>
      <c r="D162" s="232"/>
      <c r="E162" s="26"/>
      <c r="F162" s="26">
        <v>4</v>
      </c>
      <c r="G162" s="76"/>
      <c r="H162" s="276">
        <f t="shared" si="8"/>
        <v>4</v>
      </c>
      <c r="I162" s="399">
        <v>304</v>
      </c>
    </row>
    <row r="163" spans="1:9" x14ac:dyDescent="0.2">
      <c r="A163" s="346">
        <v>159</v>
      </c>
      <c r="B163" s="347"/>
      <c r="C163" s="348" t="s">
        <v>78</v>
      </c>
      <c r="D163" s="232"/>
      <c r="E163" s="26"/>
      <c r="F163" s="26"/>
      <c r="G163" s="76"/>
      <c r="H163" s="276">
        <f t="shared" si="8"/>
        <v>0</v>
      </c>
      <c r="I163" s="399">
        <v>346</v>
      </c>
    </row>
    <row r="164" spans="1:9" x14ac:dyDescent="0.2">
      <c r="A164" s="346">
        <v>160</v>
      </c>
      <c r="B164" s="347"/>
      <c r="C164" s="348" t="s">
        <v>79</v>
      </c>
      <c r="D164" s="232"/>
      <c r="E164" s="26"/>
      <c r="F164" s="26">
        <v>424</v>
      </c>
      <c r="G164" s="76"/>
      <c r="H164" s="276">
        <f t="shared" si="8"/>
        <v>424</v>
      </c>
      <c r="I164" s="399">
        <v>790</v>
      </c>
    </row>
    <row r="165" spans="1:9" x14ac:dyDescent="0.2">
      <c r="A165" s="346">
        <v>161</v>
      </c>
      <c r="B165" s="347"/>
      <c r="C165" s="348" t="s">
        <v>80</v>
      </c>
      <c r="D165" s="232"/>
      <c r="E165" s="26"/>
      <c r="F165" s="26"/>
      <c r="G165" s="76"/>
      <c r="H165" s="276">
        <f t="shared" si="8"/>
        <v>0</v>
      </c>
      <c r="I165" s="399">
        <v>1386</v>
      </c>
    </row>
    <row r="166" spans="1:9" x14ac:dyDescent="0.2">
      <c r="A166" s="346">
        <v>162</v>
      </c>
      <c r="B166" s="347"/>
      <c r="C166" s="348" t="s">
        <v>81</v>
      </c>
      <c r="D166" s="232"/>
      <c r="E166" s="26"/>
      <c r="F166" s="26"/>
      <c r="G166" s="76"/>
      <c r="H166" s="276">
        <f t="shared" si="8"/>
        <v>0</v>
      </c>
      <c r="I166" s="399">
        <v>169</v>
      </c>
    </row>
    <row r="167" spans="1:9" x14ac:dyDescent="0.2">
      <c r="A167" s="346">
        <v>163</v>
      </c>
      <c r="B167" s="347"/>
      <c r="C167" s="348" t="s">
        <v>82</v>
      </c>
      <c r="D167" s="232"/>
      <c r="E167" s="26"/>
      <c r="F167" s="26"/>
      <c r="G167" s="76"/>
      <c r="H167" s="276">
        <f t="shared" si="8"/>
        <v>0</v>
      </c>
      <c r="I167" s="399">
        <v>560</v>
      </c>
    </row>
    <row r="168" spans="1:9" x14ac:dyDescent="0.2">
      <c r="A168" s="346">
        <v>164</v>
      </c>
      <c r="B168" s="347"/>
      <c r="C168" s="348" t="s">
        <v>83</v>
      </c>
      <c r="D168" s="232"/>
      <c r="E168" s="26">
        <v>32</v>
      </c>
      <c r="F168" s="26"/>
      <c r="G168" s="76">
        <v>20</v>
      </c>
      <c r="H168" s="276">
        <f t="shared" si="8"/>
        <v>52</v>
      </c>
      <c r="I168" s="399">
        <v>974</v>
      </c>
    </row>
    <row r="169" spans="1:9" x14ac:dyDescent="0.2">
      <c r="A169" s="346">
        <v>165</v>
      </c>
      <c r="B169" s="347"/>
      <c r="C169" s="348" t="s">
        <v>84</v>
      </c>
      <c r="D169" s="232"/>
      <c r="E169" s="26">
        <v>379</v>
      </c>
      <c r="F169" s="26"/>
      <c r="G169" s="76"/>
      <c r="H169" s="276">
        <f t="shared" si="8"/>
        <v>379</v>
      </c>
      <c r="I169" s="399">
        <v>6384</v>
      </c>
    </row>
    <row r="170" spans="1:9" x14ac:dyDescent="0.2">
      <c r="A170" s="346">
        <v>166</v>
      </c>
      <c r="B170" s="347"/>
      <c r="C170" s="348" t="s">
        <v>85</v>
      </c>
      <c r="D170" s="232"/>
      <c r="E170" s="26">
        <v>10973</v>
      </c>
      <c r="F170" s="26">
        <v>4</v>
      </c>
      <c r="G170" s="76"/>
      <c r="H170" s="276">
        <f t="shared" si="8"/>
        <v>10977</v>
      </c>
      <c r="I170" s="399">
        <v>28639</v>
      </c>
    </row>
    <row r="171" spans="1:9" x14ac:dyDescent="0.2">
      <c r="A171" s="346">
        <v>167</v>
      </c>
      <c r="B171" s="347"/>
      <c r="C171" s="348" t="s">
        <v>86</v>
      </c>
      <c r="D171" s="232"/>
      <c r="E171" s="26"/>
      <c r="F171" s="26"/>
      <c r="G171" s="76"/>
      <c r="H171" s="276">
        <f t="shared" si="8"/>
        <v>0</v>
      </c>
      <c r="I171" s="399"/>
    </row>
    <row r="172" spans="1:9" x14ac:dyDescent="0.2">
      <c r="A172" s="346">
        <v>168</v>
      </c>
      <c r="B172" s="347"/>
      <c r="C172" s="348" t="s">
        <v>87</v>
      </c>
      <c r="D172" s="232"/>
      <c r="E172" s="26"/>
      <c r="F172" s="26"/>
      <c r="G172" s="76"/>
      <c r="H172" s="276">
        <f t="shared" si="8"/>
        <v>0</v>
      </c>
      <c r="I172" s="399">
        <v>459</v>
      </c>
    </row>
    <row r="173" spans="1:9" x14ac:dyDescent="0.2">
      <c r="A173" s="346">
        <v>169</v>
      </c>
      <c r="B173" s="347"/>
      <c r="C173" s="348" t="s">
        <v>88</v>
      </c>
      <c r="D173" s="232"/>
      <c r="E173" s="26"/>
      <c r="F173" s="26"/>
      <c r="G173" s="76"/>
      <c r="H173" s="276">
        <f t="shared" si="8"/>
        <v>0</v>
      </c>
      <c r="I173" s="399">
        <v>3</v>
      </c>
    </row>
    <row r="174" spans="1:9" x14ac:dyDescent="0.2">
      <c r="A174" s="346">
        <v>170</v>
      </c>
      <c r="B174" s="347"/>
      <c r="C174" s="348" t="s">
        <v>89</v>
      </c>
      <c r="D174" s="232"/>
      <c r="E174" s="26"/>
      <c r="F174" s="26"/>
      <c r="G174" s="76"/>
      <c r="H174" s="276">
        <f t="shared" si="8"/>
        <v>0</v>
      </c>
      <c r="I174" s="399">
        <v>8</v>
      </c>
    </row>
    <row r="175" spans="1:9" x14ac:dyDescent="0.2">
      <c r="A175" s="346">
        <v>171</v>
      </c>
      <c r="B175" s="347"/>
      <c r="C175" s="348" t="s">
        <v>90</v>
      </c>
      <c r="D175" s="232"/>
      <c r="E175" s="26"/>
      <c r="F175" s="26"/>
      <c r="G175" s="76">
        <v>10</v>
      </c>
      <c r="H175" s="276">
        <f t="shared" si="8"/>
        <v>10</v>
      </c>
      <c r="I175" s="399">
        <v>349</v>
      </c>
    </row>
    <row r="176" spans="1:9" x14ac:dyDescent="0.2">
      <c r="A176" s="346">
        <v>172</v>
      </c>
      <c r="B176" s="347"/>
      <c r="C176" s="348" t="s">
        <v>91</v>
      </c>
      <c r="D176" s="232"/>
      <c r="E176" s="26"/>
      <c r="F176" s="26"/>
      <c r="G176" s="76"/>
      <c r="H176" s="276">
        <f t="shared" si="8"/>
        <v>0</v>
      </c>
      <c r="I176" s="399"/>
    </row>
    <row r="177" spans="1:9" x14ac:dyDescent="0.2">
      <c r="A177" s="346">
        <v>173</v>
      </c>
      <c r="B177" s="347"/>
      <c r="C177" s="348" t="s">
        <v>92</v>
      </c>
      <c r="D177" s="232"/>
      <c r="E177" s="26">
        <v>80</v>
      </c>
      <c r="F177" s="26">
        <v>36</v>
      </c>
      <c r="G177" s="76">
        <v>292</v>
      </c>
      <c r="H177" s="276">
        <f t="shared" si="8"/>
        <v>408</v>
      </c>
      <c r="I177" s="399">
        <v>1211</v>
      </c>
    </row>
    <row r="178" spans="1:9" x14ac:dyDescent="0.2">
      <c r="A178" s="346">
        <v>174</v>
      </c>
      <c r="B178" s="347"/>
      <c r="C178" s="348" t="s">
        <v>93</v>
      </c>
      <c r="D178" s="232"/>
      <c r="E178" s="26"/>
      <c r="F178" s="26"/>
      <c r="G178" s="76"/>
      <c r="H178" s="276">
        <f t="shared" si="8"/>
        <v>0</v>
      </c>
      <c r="I178" s="399"/>
    </row>
    <row r="179" spans="1:9" x14ac:dyDescent="0.2">
      <c r="A179" s="346">
        <v>175</v>
      </c>
      <c r="B179" s="347"/>
      <c r="C179" s="348" t="s">
        <v>94</v>
      </c>
      <c r="D179" s="232"/>
      <c r="E179" s="26"/>
      <c r="F179" s="26"/>
      <c r="G179" s="76">
        <v>28</v>
      </c>
      <c r="H179" s="276">
        <f t="shared" si="8"/>
        <v>28</v>
      </c>
      <c r="I179" s="399">
        <v>320</v>
      </c>
    </row>
    <row r="180" spans="1:9" x14ac:dyDescent="0.2">
      <c r="A180" s="346">
        <v>176</v>
      </c>
      <c r="B180" s="347"/>
      <c r="C180" s="348" t="s">
        <v>95</v>
      </c>
      <c r="D180" s="232"/>
      <c r="E180" s="26"/>
      <c r="F180" s="26"/>
      <c r="G180" s="76"/>
      <c r="H180" s="276">
        <f t="shared" si="8"/>
        <v>0</v>
      </c>
      <c r="I180" s="399">
        <v>727</v>
      </c>
    </row>
    <row r="181" spans="1:9" x14ac:dyDescent="0.2">
      <c r="A181" s="346">
        <v>177</v>
      </c>
      <c r="B181" s="347"/>
      <c r="C181" s="348" t="s">
        <v>96</v>
      </c>
      <c r="D181" s="232"/>
      <c r="E181" s="26">
        <v>26</v>
      </c>
      <c r="F181" s="26">
        <v>6</v>
      </c>
      <c r="G181" s="76"/>
      <c r="H181" s="276">
        <f t="shared" si="8"/>
        <v>32</v>
      </c>
      <c r="I181" s="399">
        <v>490</v>
      </c>
    </row>
    <row r="182" spans="1:9" x14ac:dyDescent="0.2">
      <c r="A182" s="346">
        <v>178</v>
      </c>
      <c r="B182" s="347"/>
      <c r="C182" s="348" t="s">
        <v>97</v>
      </c>
      <c r="D182" s="232"/>
      <c r="E182" s="26"/>
      <c r="F182" s="26"/>
      <c r="G182" s="76"/>
      <c r="H182" s="276">
        <f t="shared" si="8"/>
        <v>0</v>
      </c>
      <c r="I182" s="399"/>
    </row>
    <row r="183" spans="1:9" x14ac:dyDescent="0.2">
      <c r="A183" s="346">
        <v>179</v>
      </c>
      <c r="B183" s="347"/>
      <c r="C183" s="348" t="s">
        <v>98</v>
      </c>
      <c r="D183" s="232"/>
      <c r="E183" s="26"/>
      <c r="F183" s="26"/>
      <c r="G183" s="76"/>
      <c r="H183" s="276">
        <f t="shared" si="8"/>
        <v>0</v>
      </c>
      <c r="I183" s="399"/>
    </row>
    <row r="184" spans="1:9" x14ac:dyDescent="0.2">
      <c r="A184" s="346">
        <v>180</v>
      </c>
      <c r="B184" s="347"/>
      <c r="C184" s="348" t="s">
        <v>99</v>
      </c>
      <c r="D184" s="232"/>
      <c r="E184" s="26"/>
      <c r="F184" s="26"/>
      <c r="G184" s="76"/>
      <c r="H184" s="276">
        <f t="shared" si="8"/>
        <v>0</v>
      </c>
      <c r="I184" s="399">
        <v>22</v>
      </c>
    </row>
    <row r="185" spans="1:9" x14ac:dyDescent="0.2">
      <c r="A185" s="346">
        <v>181</v>
      </c>
      <c r="B185" s="347"/>
      <c r="C185" s="348" t="s">
        <v>100</v>
      </c>
      <c r="D185" s="232"/>
      <c r="E185" s="26"/>
      <c r="F185" s="26"/>
      <c r="G185" s="76"/>
      <c r="H185" s="276">
        <f t="shared" si="8"/>
        <v>0</v>
      </c>
      <c r="I185" s="399"/>
    </row>
    <row r="186" spans="1:9" x14ac:dyDescent="0.2">
      <c r="A186" s="346">
        <v>182</v>
      </c>
      <c r="B186" s="347"/>
      <c r="C186" s="348" t="s">
        <v>101</v>
      </c>
      <c r="D186" s="232"/>
      <c r="E186" s="26"/>
      <c r="F186" s="26"/>
      <c r="G186" s="76"/>
      <c r="H186" s="276">
        <f t="shared" si="8"/>
        <v>0</v>
      </c>
      <c r="I186" s="399">
        <v>69</v>
      </c>
    </row>
    <row r="187" spans="1:9" x14ac:dyDescent="0.2">
      <c r="A187" s="346">
        <v>183</v>
      </c>
      <c r="B187" s="347"/>
      <c r="C187" s="348" t="s">
        <v>102</v>
      </c>
      <c r="D187" s="232"/>
      <c r="E187" s="26"/>
      <c r="F187" s="26"/>
      <c r="G187" s="76"/>
      <c r="H187" s="276">
        <f t="shared" si="8"/>
        <v>0</v>
      </c>
      <c r="I187" s="399"/>
    </row>
    <row r="188" spans="1:9" x14ac:dyDescent="0.2">
      <c r="A188" s="346">
        <v>184</v>
      </c>
      <c r="B188" s="347"/>
      <c r="C188" s="348" t="s">
        <v>103</v>
      </c>
      <c r="D188" s="232"/>
      <c r="E188" s="26"/>
      <c r="F188" s="26"/>
      <c r="G188" s="76"/>
      <c r="H188" s="276">
        <f t="shared" si="8"/>
        <v>0</v>
      </c>
      <c r="I188" s="399">
        <v>24</v>
      </c>
    </row>
    <row r="189" spans="1:9" x14ac:dyDescent="0.2">
      <c r="A189" s="346">
        <v>185</v>
      </c>
      <c r="B189" s="347"/>
      <c r="C189" s="348" t="s">
        <v>104</v>
      </c>
      <c r="D189" s="232"/>
      <c r="E189" s="26"/>
      <c r="F189" s="26"/>
      <c r="G189" s="76"/>
      <c r="H189" s="276">
        <f t="shared" si="8"/>
        <v>0</v>
      </c>
      <c r="I189" s="399"/>
    </row>
    <row r="190" spans="1:9" x14ac:dyDescent="0.2">
      <c r="A190" s="346">
        <v>186</v>
      </c>
      <c r="B190" s="347"/>
      <c r="C190" s="348" t="s">
        <v>105</v>
      </c>
      <c r="D190" s="232"/>
      <c r="E190" s="26"/>
      <c r="F190" s="26"/>
      <c r="G190" s="76"/>
      <c r="H190" s="276">
        <f t="shared" si="8"/>
        <v>0</v>
      </c>
      <c r="I190" s="399"/>
    </row>
    <row r="191" spans="1:9" x14ac:dyDescent="0.2">
      <c r="A191" s="346">
        <v>187</v>
      </c>
      <c r="B191" s="347"/>
      <c r="C191" s="348" t="s">
        <v>106</v>
      </c>
      <c r="D191" s="232"/>
      <c r="E191" s="26"/>
      <c r="F191" s="26"/>
      <c r="G191" s="76"/>
      <c r="H191" s="276">
        <f t="shared" si="8"/>
        <v>0</v>
      </c>
      <c r="I191" s="399"/>
    </row>
    <row r="192" spans="1:9" x14ac:dyDescent="0.2">
      <c r="A192" s="346">
        <v>188</v>
      </c>
      <c r="B192" s="347"/>
      <c r="C192" s="348" t="s">
        <v>107</v>
      </c>
      <c r="D192" s="232"/>
      <c r="E192" s="26"/>
      <c r="F192" s="26"/>
      <c r="G192" s="76"/>
      <c r="H192" s="276">
        <f t="shared" si="8"/>
        <v>0</v>
      </c>
      <c r="I192" s="399">
        <v>4</v>
      </c>
    </row>
    <row r="193" spans="1:9" x14ac:dyDescent="0.2">
      <c r="A193" s="346">
        <v>189</v>
      </c>
      <c r="B193" s="347"/>
      <c r="C193" s="348" t="s">
        <v>108</v>
      </c>
      <c r="D193" s="232"/>
      <c r="E193" s="26"/>
      <c r="F193" s="26"/>
      <c r="G193" s="76"/>
      <c r="H193" s="276">
        <f t="shared" si="8"/>
        <v>0</v>
      </c>
      <c r="I193" s="399"/>
    </row>
    <row r="194" spans="1:9" x14ac:dyDescent="0.2">
      <c r="A194" s="346">
        <v>190</v>
      </c>
      <c r="B194" s="347"/>
      <c r="C194" s="348" t="s">
        <v>109</v>
      </c>
      <c r="D194" s="232"/>
      <c r="E194" s="26"/>
      <c r="F194" s="26"/>
      <c r="G194" s="76"/>
      <c r="H194" s="276">
        <f t="shared" si="8"/>
        <v>0</v>
      </c>
      <c r="I194" s="399"/>
    </row>
    <row r="195" spans="1:9" x14ac:dyDescent="0.2">
      <c r="A195" s="346">
        <v>191</v>
      </c>
      <c r="B195" s="347"/>
      <c r="C195" s="348" t="s">
        <v>110</v>
      </c>
      <c r="D195" s="232"/>
      <c r="E195" s="26"/>
      <c r="F195" s="26"/>
      <c r="G195" s="76"/>
      <c r="H195" s="276">
        <f t="shared" si="8"/>
        <v>0</v>
      </c>
      <c r="I195" s="399"/>
    </row>
    <row r="196" spans="1:9" x14ac:dyDescent="0.2">
      <c r="A196" s="346">
        <v>192</v>
      </c>
      <c r="B196" s="347"/>
      <c r="C196" s="348" t="s">
        <v>111</v>
      </c>
      <c r="D196" s="232"/>
      <c r="E196" s="26"/>
      <c r="F196" s="26"/>
      <c r="G196" s="76"/>
      <c r="H196" s="276">
        <f t="shared" si="8"/>
        <v>0</v>
      </c>
      <c r="I196" s="399"/>
    </row>
    <row r="197" spans="1:9" x14ac:dyDescent="0.2">
      <c r="A197" s="346">
        <v>193</v>
      </c>
      <c r="B197" s="347"/>
      <c r="C197" s="348" t="s">
        <v>112</v>
      </c>
      <c r="D197" s="232"/>
      <c r="E197" s="26"/>
      <c r="F197" s="26"/>
      <c r="G197" s="76"/>
      <c r="H197" s="276">
        <f t="shared" si="8"/>
        <v>0</v>
      </c>
      <c r="I197" s="399"/>
    </row>
    <row r="198" spans="1:9" x14ac:dyDescent="0.2">
      <c r="A198" s="346">
        <v>194</v>
      </c>
      <c r="B198" s="347"/>
      <c r="C198" s="348" t="s">
        <v>113</v>
      </c>
      <c r="D198" s="232"/>
      <c r="E198" s="26"/>
      <c r="F198" s="26"/>
      <c r="G198" s="76"/>
      <c r="H198" s="276">
        <f t="shared" si="8"/>
        <v>0</v>
      </c>
      <c r="I198" s="399"/>
    </row>
    <row r="199" spans="1:9" x14ac:dyDescent="0.2">
      <c r="A199" s="346">
        <v>195</v>
      </c>
      <c r="B199" s="347"/>
      <c r="C199" s="348" t="s">
        <v>114</v>
      </c>
      <c r="D199" s="232"/>
      <c r="E199" s="26"/>
      <c r="F199" s="26"/>
      <c r="G199" s="76"/>
      <c r="H199" s="276">
        <f t="shared" si="8"/>
        <v>0</v>
      </c>
      <c r="I199" s="399">
        <v>18</v>
      </c>
    </row>
    <row r="200" spans="1:9" x14ac:dyDescent="0.2">
      <c r="A200" s="346">
        <v>196</v>
      </c>
      <c r="B200" s="347"/>
      <c r="C200" s="348" t="s">
        <v>115</v>
      </c>
      <c r="D200" s="232"/>
      <c r="E200" s="26"/>
      <c r="F200" s="26"/>
      <c r="G200" s="76"/>
      <c r="H200" s="276">
        <f t="shared" si="8"/>
        <v>0</v>
      </c>
      <c r="I200" s="399"/>
    </row>
    <row r="201" spans="1:9" x14ac:dyDescent="0.2">
      <c r="A201" s="346">
        <v>197</v>
      </c>
      <c r="B201" s="347"/>
      <c r="C201" s="348" t="s">
        <v>116</v>
      </c>
      <c r="D201" s="232"/>
      <c r="E201" s="26"/>
      <c r="F201" s="26"/>
      <c r="G201" s="76"/>
      <c r="H201" s="276">
        <f t="shared" si="8"/>
        <v>0</v>
      </c>
      <c r="I201" s="399"/>
    </row>
    <row r="202" spans="1:9" x14ac:dyDescent="0.2">
      <c r="A202" s="346">
        <v>198</v>
      </c>
      <c r="B202" s="347"/>
      <c r="C202" s="348" t="s">
        <v>117</v>
      </c>
      <c r="D202" s="232"/>
      <c r="E202" s="26"/>
      <c r="F202" s="26"/>
      <c r="G202" s="76"/>
      <c r="H202" s="276">
        <f t="shared" si="8"/>
        <v>0</v>
      </c>
      <c r="I202" s="399"/>
    </row>
    <row r="203" spans="1:9" x14ac:dyDescent="0.2">
      <c r="A203" s="346">
        <v>199</v>
      </c>
      <c r="B203" s="347"/>
      <c r="C203" s="348" t="s">
        <v>118</v>
      </c>
      <c r="D203" s="232"/>
      <c r="E203" s="26"/>
      <c r="F203" s="26"/>
      <c r="G203" s="76"/>
      <c r="H203" s="276">
        <f t="shared" si="8"/>
        <v>0</v>
      </c>
      <c r="I203" s="399"/>
    </row>
    <row r="204" spans="1:9" x14ac:dyDescent="0.2">
      <c r="A204" s="346">
        <v>200</v>
      </c>
      <c r="B204" s="347"/>
      <c r="C204" s="348" t="s">
        <v>119</v>
      </c>
      <c r="D204" s="232"/>
      <c r="E204" s="26"/>
      <c r="F204" s="26"/>
      <c r="G204" s="76"/>
      <c r="H204" s="276">
        <f t="shared" si="8"/>
        <v>0</v>
      </c>
      <c r="I204" s="399"/>
    </row>
    <row r="205" spans="1:9" x14ac:dyDescent="0.2">
      <c r="A205" s="346">
        <v>201</v>
      </c>
      <c r="B205" s="347"/>
      <c r="C205" s="348" t="s">
        <v>120</v>
      </c>
      <c r="D205" s="232"/>
      <c r="E205" s="26"/>
      <c r="F205" s="26"/>
      <c r="G205" s="76"/>
      <c r="H205" s="276">
        <f t="shared" si="8"/>
        <v>0</v>
      </c>
      <c r="I205" s="399"/>
    </row>
    <row r="206" spans="1:9" x14ac:dyDescent="0.2">
      <c r="A206" s="346">
        <v>202</v>
      </c>
      <c r="B206" s="347"/>
      <c r="C206" s="348" t="s">
        <v>121</v>
      </c>
      <c r="D206" s="232"/>
      <c r="E206" s="26"/>
      <c r="F206" s="26"/>
      <c r="G206" s="76"/>
      <c r="H206" s="276">
        <f t="shared" si="8"/>
        <v>0</v>
      </c>
      <c r="I206" s="399"/>
    </row>
    <row r="207" spans="1:9" x14ac:dyDescent="0.2">
      <c r="A207" s="346">
        <v>203</v>
      </c>
      <c r="B207" s="347"/>
      <c r="C207" s="348" t="s">
        <v>122</v>
      </c>
      <c r="D207" s="232"/>
      <c r="E207" s="26"/>
      <c r="F207" s="26"/>
      <c r="G207" s="76"/>
      <c r="H207" s="276">
        <f t="shared" si="8"/>
        <v>0</v>
      </c>
      <c r="I207" s="399"/>
    </row>
    <row r="208" spans="1:9" x14ac:dyDescent="0.2">
      <c r="A208" s="346">
        <v>204</v>
      </c>
      <c r="B208" s="347"/>
      <c r="C208" s="348" t="s">
        <v>123</v>
      </c>
      <c r="D208" s="232"/>
      <c r="E208" s="26"/>
      <c r="F208" s="26"/>
      <c r="G208" s="76"/>
      <c r="H208" s="276">
        <f t="shared" si="8"/>
        <v>0</v>
      </c>
      <c r="I208" s="399"/>
    </row>
    <row r="209" spans="1:9" x14ac:dyDescent="0.2">
      <c r="A209" s="346">
        <v>205</v>
      </c>
      <c r="B209" s="347"/>
      <c r="C209" s="348" t="s">
        <v>124</v>
      </c>
      <c r="D209" s="232"/>
      <c r="E209" s="26"/>
      <c r="F209" s="26"/>
      <c r="G209" s="76"/>
      <c r="H209" s="276">
        <f t="shared" si="8"/>
        <v>0</v>
      </c>
      <c r="I209" s="399"/>
    </row>
    <row r="210" spans="1:9" x14ac:dyDescent="0.2">
      <c r="A210" s="346">
        <v>206</v>
      </c>
      <c r="B210" s="347"/>
      <c r="C210" s="348" t="s">
        <v>125</v>
      </c>
      <c r="D210" s="232"/>
      <c r="E210" s="26"/>
      <c r="F210" s="26"/>
      <c r="G210" s="76"/>
      <c r="H210" s="276">
        <f t="shared" si="8"/>
        <v>0</v>
      </c>
      <c r="I210" s="399"/>
    </row>
    <row r="211" spans="1:9" x14ac:dyDescent="0.2">
      <c r="A211" s="346">
        <v>207</v>
      </c>
      <c r="B211" s="347"/>
      <c r="C211" s="348" t="s">
        <v>126</v>
      </c>
      <c r="D211" s="232"/>
      <c r="E211" s="26"/>
      <c r="F211" s="26"/>
      <c r="G211" s="76"/>
      <c r="H211" s="276">
        <f t="shared" si="8"/>
        <v>0</v>
      </c>
      <c r="I211" s="399"/>
    </row>
    <row r="212" spans="1:9" x14ac:dyDescent="0.2">
      <c r="A212" s="346">
        <v>208</v>
      </c>
      <c r="B212" s="347"/>
      <c r="C212" s="348" t="s">
        <v>127</v>
      </c>
      <c r="D212" s="232"/>
      <c r="E212" s="26"/>
      <c r="F212" s="26"/>
      <c r="G212" s="76"/>
      <c r="H212" s="276">
        <f t="shared" si="8"/>
        <v>0</v>
      </c>
      <c r="I212" s="399"/>
    </row>
    <row r="213" spans="1:9" x14ac:dyDescent="0.2">
      <c r="A213" s="346">
        <v>209</v>
      </c>
      <c r="B213" s="347"/>
      <c r="C213" s="348" t="s">
        <v>128</v>
      </c>
      <c r="D213" s="232"/>
      <c r="E213" s="26"/>
      <c r="F213" s="26"/>
      <c r="G213" s="76"/>
      <c r="H213" s="276">
        <f t="shared" si="8"/>
        <v>0</v>
      </c>
      <c r="I213" s="399"/>
    </row>
    <row r="214" spans="1:9" x14ac:dyDescent="0.2">
      <c r="A214" s="346">
        <v>210</v>
      </c>
      <c r="B214" s="347"/>
      <c r="C214" s="348" t="s">
        <v>129</v>
      </c>
      <c r="D214" s="232"/>
      <c r="E214" s="26"/>
      <c r="F214" s="26"/>
      <c r="G214" s="76"/>
      <c r="H214" s="276">
        <f t="shared" si="8"/>
        <v>0</v>
      </c>
      <c r="I214" s="399"/>
    </row>
    <row r="215" spans="1:9" x14ac:dyDescent="0.2">
      <c r="A215" s="346">
        <v>211</v>
      </c>
      <c r="B215" s="347"/>
      <c r="C215" s="348" t="s">
        <v>130</v>
      </c>
      <c r="D215" s="232"/>
      <c r="E215" s="26"/>
      <c r="F215" s="26"/>
      <c r="G215" s="76"/>
      <c r="H215" s="276">
        <f>SUM(D215:G215)</f>
        <v>0</v>
      </c>
      <c r="I215" s="399"/>
    </row>
    <row r="216" spans="1:9" x14ac:dyDescent="0.2">
      <c r="A216" s="346">
        <v>212</v>
      </c>
      <c r="B216" s="347"/>
      <c r="C216" s="348" t="s">
        <v>131</v>
      </c>
      <c r="D216" s="232"/>
      <c r="E216" s="26"/>
      <c r="F216" s="26"/>
      <c r="G216" s="76"/>
      <c r="H216" s="276">
        <f t="shared" ref="H216:H218" si="9">SUM(D216:G216)</f>
        <v>0</v>
      </c>
      <c r="I216" s="399"/>
    </row>
    <row r="217" spans="1:9" x14ac:dyDescent="0.2">
      <c r="A217" s="346">
        <v>213</v>
      </c>
      <c r="B217" s="347"/>
      <c r="C217" s="348" t="s">
        <v>132</v>
      </c>
      <c r="D217" s="232"/>
      <c r="E217" s="26"/>
      <c r="F217" s="26"/>
      <c r="G217" s="76"/>
      <c r="H217" s="276">
        <f t="shared" si="9"/>
        <v>0</v>
      </c>
      <c r="I217" s="399"/>
    </row>
    <row r="218" spans="1:9" x14ac:dyDescent="0.2">
      <c r="A218" s="346">
        <v>214</v>
      </c>
      <c r="B218" s="347"/>
      <c r="C218" s="376" t="s">
        <v>133</v>
      </c>
      <c r="D218" s="103"/>
      <c r="E218" s="29"/>
      <c r="F218" s="29"/>
      <c r="G218" s="104"/>
      <c r="H218" s="276">
        <f t="shared" si="9"/>
        <v>0</v>
      </c>
      <c r="I218" s="395"/>
    </row>
    <row r="219" spans="1:9" ht="12.75" thickBot="1" x14ac:dyDescent="0.25">
      <c r="A219" s="359">
        <v>215</v>
      </c>
      <c r="B219" s="360"/>
      <c r="C219" s="398" t="s">
        <v>134</v>
      </c>
      <c r="D219" s="233">
        <f>SUM(D153:D218)</f>
        <v>20</v>
      </c>
      <c r="E219" s="119">
        <f t="shared" ref="E219:G219" si="10">SUM(E153:E218)</f>
        <v>11490</v>
      </c>
      <c r="F219" s="119">
        <f t="shared" si="10"/>
        <v>922</v>
      </c>
      <c r="G219" s="120">
        <f t="shared" si="10"/>
        <v>417</v>
      </c>
      <c r="H219" s="277">
        <f>SUM(D219:G219)</f>
        <v>12849</v>
      </c>
      <c r="I219" s="400">
        <f>SUM(I153:I218)</f>
        <v>70845</v>
      </c>
    </row>
    <row r="220" spans="1:9" x14ac:dyDescent="0.2">
      <c r="A220" s="346">
        <v>216</v>
      </c>
      <c r="B220" s="552" t="s">
        <v>135</v>
      </c>
      <c r="C220" s="363" t="s">
        <v>136</v>
      </c>
      <c r="D220" s="235"/>
      <c r="E220" s="38" t="s">
        <v>155</v>
      </c>
      <c r="F220" s="38" t="s">
        <v>155</v>
      </c>
      <c r="G220" s="123"/>
      <c r="H220" s="406">
        <f>COUNTA(D220:G220)</f>
        <v>2</v>
      </c>
      <c r="I220" s="407"/>
    </row>
    <row r="221" spans="1:9" x14ac:dyDescent="0.2">
      <c r="A221" s="346">
        <v>217</v>
      </c>
      <c r="B221" s="553"/>
      <c r="C221" s="376" t="s">
        <v>137</v>
      </c>
      <c r="D221" s="236" t="s">
        <v>155</v>
      </c>
      <c r="E221" s="39" t="s">
        <v>632</v>
      </c>
      <c r="F221" s="39" t="s">
        <v>632</v>
      </c>
      <c r="G221" s="124" t="s">
        <v>155</v>
      </c>
      <c r="H221" s="279"/>
      <c r="I221" s="310"/>
    </row>
    <row r="222" spans="1:9" x14ac:dyDescent="0.2">
      <c r="A222" s="346">
        <v>218</v>
      </c>
      <c r="B222" s="553"/>
      <c r="C222" s="378" t="s">
        <v>138</v>
      </c>
      <c r="D222" s="237" t="s">
        <v>192</v>
      </c>
      <c r="E222" s="40" t="s">
        <v>156</v>
      </c>
      <c r="F222" s="40" t="s">
        <v>156</v>
      </c>
      <c r="G222" s="125" t="s">
        <v>192</v>
      </c>
      <c r="H222" s="280"/>
      <c r="I222" s="309"/>
    </row>
    <row r="223" spans="1:9" ht="12.75" thickBot="1" x14ac:dyDescent="0.25">
      <c r="A223" s="346">
        <v>219</v>
      </c>
      <c r="B223" s="554"/>
      <c r="C223" s="363" t="s">
        <v>139</v>
      </c>
      <c r="D223" s="238" t="s">
        <v>323</v>
      </c>
      <c r="E223" s="41" t="s">
        <v>469</v>
      </c>
      <c r="F223" s="41" t="s">
        <v>159</v>
      </c>
      <c r="G223" s="126" t="s">
        <v>158</v>
      </c>
      <c r="H223" s="456"/>
      <c r="I223" s="410"/>
    </row>
    <row r="224" spans="1:9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77"/>
      <c r="H224" s="282">
        <f>SUM(D224:G224)</f>
        <v>0</v>
      </c>
      <c r="I224" s="412"/>
    </row>
    <row r="225" spans="1:9" x14ac:dyDescent="0.2">
      <c r="A225" s="346">
        <v>221</v>
      </c>
      <c r="B225" s="552" t="s">
        <v>141</v>
      </c>
      <c r="C225" s="370" t="s">
        <v>142</v>
      </c>
      <c r="D225" s="240">
        <v>1</v>
      </c>
      <c r="E225" s="43">
        <v>2</v>
      </c>
      <c r="F225" s="43">
        <v>1</v>
      </c>
      <c r="G225" s="127">
        <v>3</v>
      </c>
      <c r="H225" s="283">
        <f>SUM(D225:G225)</f>
        <v>7</v>
      </c>
      <c r="I225" s="413"/>
    </row>
    <row r="226" spans="1:9" ht="12.75" thickBot="1" x14ac:dyDescent="0.25">
      <c r="A226" s="346">
        <v>222</v>
      </c>
      <c r="B226" s="554"/>
      <c r="C226" s="363" t="s">
        <v>143</v>
      </c>
      <c r="D226" s="235">
        <v>1</v>
      </c>
      <c r="E226" s="38">
        <v>2</v>
      </c>
      <c r="F226" s="38">
        <v>1</v>
      </c>
      <c r="G226" s="123">
        <v>3</v>
      </c>
      <c r="H226" s="406">
        <f>SUM(D226:G226)</f>
        <v>7</v>
      </c>
      <c r="I226" s="407"/>
    </row>
    <row r="227" spans="1:9" ht="12.75" thickBot="1" x14ac:dyDescent="0.25">
      <c r="A227" s="402">
        <v>223</v>
      </c>
      <c r="B227" s="403"/>
      <c r="C227" s="411" t="s">
        <v>659</v>
      </c>
      <c r="D227" s="239"/>
      <c r="E227" s="36"/>
      <c r="F227" s="36"/>
      <c r="G227" s="77">
        <v>2</v>
      </c>
      <c r="H227" s="282">
        <f>SUM(D227:G227)</f>
        <v>2</v>
      </c>
      <c r="I227" s="412"/>
    </row>
    <row r="228" spans="1:9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147">
        <v>1</v>
      </c>
      <c r="G228" s="147">
        <v>1</v>
      </c>
      <c r="H228" s="469">
        <v>1</v>
      </c>
      <c r="I228" s="417">
        <v>1</v>
      </c>
    </row>
    <row r="229" spans="1:9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148">
        <v>1</v>
      </c>
      <c r="G229" s="148">
        <v>1</v>
      </c>
      <c r="H229" s="480">
        <v>1</v>
      </c>
      <c r="I229" s="420">
        <v>1</v>
      </c>
    </row>
    <row r="230" spans="1:9" ht="12.75" thickBot="1" x14ac:dyDescent="0.25">
      <c r="A230" s="359">
        <v>226</v>
      </c>
      <c r="B230" s="561"/>
      <c r="C230" s="388" t="s">
        <v>635</v>
      </c>
      <c r="D230" s="243">
        <v>0</v>
      </c>
      <c r="E230" s="149">
        <v>1</v>
      </c>
      <c r="F230" s="149">
        <v>1</v>
      </c>
      <c r="G230" s="149">
        <v>1</v>
      </c>
      <c r="H230" s="481">
        <v>0.75</v>
      </c>
      <c r="I230" s="438">
        <v>0.89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7" tint="-0.249977111117893"/>
  </sheetPr>
  <dimension ref="A2:G230"/>
  <sheetViews>
    <sheetView zoomScaleNormal="100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625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1">
        <v>101</v>
      </c>
      <c r="E5" s="423">
        <v>102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49" t="s">
        <v>177</v>
      </c>
      <c r="E6" s="424" t="s">
        <v>177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49" t="s">
        <v>178</v>
      </c>
      <c r="E7" s="424" t="s">
        <v>178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49" t="s">
        <v>470</v>
      </c>
      <c r="E8" s="424" t="s">
        <v>470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49" t="s">
        <v>471</v>
      </c>
      <c r="E9" s="424" t="s">
        <v>471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49"/>
      <c r="E10" s="424"/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49"/>
      <c r="E11" s="424"/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442" t="s">
        <v>472</v>
      </c>
      <c r="E12" s="425" t="s">
        <v>473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658</v>
      </c>
      <c r="E13" s="122" t="s">
        <v>475</v>
      </c>
      <c r="F13" s="352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209"/>
      <c r="E14" s="443"/>
      <c r="F14" s="362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27503</v>
      </c>
      <c r="E15" s="79">
        <v>31598</v>
      </c>
      <c r="F15" s="382">
        <f>SUM(D15:E15)</f>
        <v>59101</v>
      </c>
      <c r="G15" s="382">
        <v>2730568</v>
      </c>
    </row>
    <row r="16" spans="1:7" ht="12" customHeight="1" x14ac:dyDescent="0.2">
      <c r="A16" s="346">
        <v>12</v>
      </c>
      <c r="B16" s="555"/>
      <c r="C16" s="365" t="s">
        <v>164</v>
      </c>
      <c r="D16" s="207">
        <v>24054</v>
      </c>
      <c r="E16" s="80">
        <v>32232</v>
      </c>
      <c r="F16" s="444">
        <f>SUM(D16:E16)</f>
        <v>56286</v>
      </c>
      <c r="G16" s="444">
        <v>2944627</v>
      </c>
    </row>
    <row r="17" spans="1:7" ht="12.75" customHeight="1" thickBot="1" x14ac:dyDescent="0.25">
      <c r="A17" s="359">
        <v>13</v>
      </c>
      <c r="B17" s="556"/>
      <c r="C17" s="361" t="s">
        <v>10</v>
      </c>
      <c r="D17" s="244">
        <v>-0.12540450132712799</v>
      </c>
      <c r="E17" s="81">
        <v>2.0064561048167562E-2</v>
      </c>
      <c r="F17" s="210">
        <f>(F16/F15)-1</f>
        <v>-4.763032774403142E-2</v>
      </c>
      <c r="G17" s="210">
        <f>(G16/G15)-1</f>
        <v>7.8393579650827272E-2</v>
      </c>
    </row>
    <row r="18" spans="1:7" ht="14.25" x14ac:dyDescent="0.2">
      <c r="A18" s="369">
        <v>14</v>
      </c>
      <c r="B18" s="552" t="s">
        <v>168</v>
      </c>
      <c r="C18" s="370" t="s">
        <v>530</v>
      </c>
      <c r="D18" s="271">
        <v>6423</v>
      </c>
      <c r="E18" s="82">
        <v>1239</v>
      </c>
      <c r="F18" s="371">
        <f>SUM(D18:E18)</f>
        <v>7662</v>
      </c>
      <c r="G18" s="371">
        <v>184934</v>
      </c>
    </row>
    <row r="19" spans="1:7" ht="12.75" customHeight="1" thickBot="1" x14ac:dyDescent="0.25">
      <c r="A19" s="359">
        <v>15</v>
      </c>
      <c r="B19" s="556"/>
      <c r="C19" s="361" t="s">
        <v>11</v>
      </c>
      <c r="D19" s="59"/>
      <c r="E19" s="83"/>
      <c r="F19" s="373"/>
      <c r="G19" s="373"/>
    </row>
    <row r="20" spans="1:7" ht="12" customHeight="1" x14ac:dyDescent="0.2">
      <c r="A20" s="346">
        <v>16</v>
      </c>
      <c r="B20" s="552" t="s">
        <v>175</v>
      </c>
      <c r="C20" s="363" t="s">
        <v>12</v>
      </c>
      <c r="D20" s="112">
        <v>317</v>
      </c>
      <c r="E20" s="79">
        <v>142</v>
      </c>
      <c r="F20" s="382">
        <f>SUM(D20:E20)</f>
        <v>459</v>
      </c>
      <c r="G20" s="382">
        <v>19233</v>
      </c>
    </row>
    <row r="21" spans="1:7" ht="12" customHeight="1" x14ac:dyDescent="0.2">
      <c r="A21" s="346">
        <v>17</v>
      </c>
      <c r="B21" s="558"/>
      <c r="C21" s="348" t="s">
        <v>176</v>
      </c>
      <c r="D21" s="232">
        <v>9345</v>
      </c>
      <c r="E21" s="84">
        <v>26605</v>
      </c>
      <c r="F21" s="399">
        <f>SUM(D21:E21)</f>
        <v>35950</v>
      </c>
      <c r="G21" s="399"/>
    </row>
    <row r="22" spans="1:7" ht="12.75" customHeight="1" thickBot="1" x14ac:dyDescent="0.25">
      <c r="A22" s="359">
        <v>18</v>
      </c>
      <c r="B22" s="556"/>
      <c r="C22" s="361" t="s">
        <v>14</v>
      </c>
      <c r="D22" s="244">
        <v>0.38850087303566977</v>
      </c>
      <c r="E22" s="81">
        <v>0.82542194092827004</v>
      </c>
      <c r="F22" s="210">
        <f>F21/F16</f>
        <v>0.63870234161247907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64.2625288797</v>
      </c>
      <c r="E23" s="85">
        <v>33.573872666200003</v>
      </c>
      <c r="F23" s="69">
        <f>(F25/$F$15)*100</f>
        <v>47.855366237457915</v>
      </c>
      <c r="G23" s="69">
        <v>33.148915116300003</v>
      </c>
    </row>
    <row r="24" spans="1:7" ht="12" customHeight="1" x14ac:dyDescent="0.2">
      <c r="A24" s="346">
        <v>20</v>
      </c>
      <c r="B24" s="555"/>
      <c r="C24" s="376" t="s">
        <v>170</v>
      </c>
      <c r="D24" s="111">
        <v>50.221998925100003</v>
      </c>
      <c r="E24" s="86">
        <v>28.9478498852</v>
      </c>
      <c r="F24" s="67">
        <f>(F26/$F$16)*100</f>
        <v>38.037877980314825</v>
      </c>
      <c r="G24" s="67">
        <v>28.763317891700002</v>
      </c>
    </row>
    <row r="25" spans="1:7" ht="12" customHeight="1" x14ac:dyDescent="0.2">
      <c r="A25" s="346">
        <v>21</v>
      </c>
      <c r="B25" s="555"/>
      <c r="C25" s="363" t="s">
        <v>171</v>
      </c>
      <c r="D25" s="112">
        <v>17674</v>
      </c>
      <c r="E25" s="79">
        <v>10609</v>
      </c>
      <c r="F25" s="382">
        <f>SUM(D25:E25)</f>
        <v>28283</v>
      </c>
      <c r="G25" s="382">
        <v>905154</v>
      </c>
    </row>
    <row r="26" spans="1:7" ht="12" customHeight="1" x14ac:dyDescent="0.2">
      <c r="A26" s="346">
        <v>22</v>
      </c>
      <c r="B26" s="555"/>
      <c r="C26" s="376" t="s">
        <v>172</v>
      </c>
      <c r="D26" s="103">
        <v>12080</v>
      </c>
      <c r="E26" s="87">
        <v>9330</v>
      </c>
      <c r="F26" s="395">
        <f>SUM(D26:E26)</f>
        <v>21410</v>
      </c>
      <c r="G26" s="395">
        <v>846972</v>
      </c>
    </row>
    <row r="27" spans="1:7" ht="12" customHeight="1" x14ac:dyDescent="0.2">
      <c r="A27" s="346">
        <v>23</v>
      </c>
      <c r="B27" s="555"/>
      <c r="C27" s="378" t="s">
        <v>173</v>
      </c>
      <c r="D27" s="55">
        <v>3.0033706281999999</v>
      </c>
      <c r="E27" s="88">
        <v>1.8139283159999999</v>
      </c>
      <c r="F27" s="66">
        <f>((D27*D25)+(E27*E25))/F25</f>
        <v>2.5572088529240466</v>
      </c>
      <c r="G27" s="66">
        <v>2.3248696887999998</v>
      </c>
    </row>
    <row r="28" spans="1:7" ht="12.75" customHeight="1" thickBot="1" x14ac:dyDescent="0.25">
      <c r="A28" s="359">
        <v>24</v>
      </c>
      <c r="B28" s="556"/>
      <c r="C28" s="361" t="s">
        <v>174</v>
      </c>
      <c r="D28" s="59">
        <v>2.4453131978</v>
      </c>
      <c r="E28" s="83">
        <v>1.6913414031</v>
      </c>
      <c r="F28" s="373">
        <f>((D28*D26)+(E28*E26))/F26</f>
        <v>2.1167491228560018</v>
      </c>
      <c r="G28" s="373">
        <v>1.9676968586000001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20.2495544573</v>
      </c>
      <c r="E29" s="85">
        <v>3.1592702962999999</v>
      </c>
      <c r="F29" s="69">
        <f>(F31/$F$15)*100</f>
        <v>11.111487115277237</v>
      </c>
      <c r="G29" s="69">
        <v>5.1305423888000004</v>
      </c>
    </row>
    <row r="30" spans="1:7" x14ac:dyDescent="0.2">
      <c r="A30" s="346">
        <v>26</v>
      </c>
      <c r="B30" s="347"/>
      <c r="C30" s="376" t="s">
        <v>170</v>
      </c>
      <c r="D30" s="111">
        <v>10.3818077509</v>
      </c>
      <c r="E30" s="86">
        <v>1.5060559178999999</v>
      </c>
      <c r="F30" s="67">
        <f>(F32/$F$16)*100</f>
        <v>5.2979426500373092</v>
      </c>
      <c r="G30" s="67">
        <v>2.9019615034999999</v>
      </c>
    </row>
    <row r="31" spans="1:7" x14ac:dyDescent="0.2">
      <c r="A31" s="346">
        <v>27</v>
      </c>
      <c r="B31" s="347"/>
      <c r="C31" s="363" t="s">
        <v>171</v>
      </c>
      <c r="D31" s="112">
        <v>5569</v>
      </c>
      <c r="E31" s="79">
        <v>998</v>
      </c>
      <c r="F31" s="382">
        <f>SUM(D31:E31)</f>
        <v>6567</v>
      </c>
      <c r="G31" s="382">
        <v>140093</v>
      </c>
    </row>
    <row r="32" spans="1:7" x14ac:dyDescent="0.2">
      <c r="A32" s="346">
        <v>28</v>
      </c>
      <c r="B32" s="347"/>
      <c r="C32" s="376" t="s">
        <v>172</v>
      </c>
      <c r="D32" s="103">
        <v>2497</v>
      </c>
      <c r="E32" s="87">
        <v>485</v>
      </c>
      <c r="F32" s="395">
        <f>SUM(D32:E32)</f>
        <v>2982</v>
      </c>
      <c r="G32" s="395">
        <v>85452</v>
      </c>
    </row>
    <row r="33" spans="1:7" x14ac:dyDescent="0.2">
      <c r="A33" s="346">
        <v>29</v>
      </c>
      <c r="B33" s="347"/>
      <c r="C33" s="378" t="s">
        <v>173</v>
      </c>
      <c r="D33" s="55">
        <v>3.6692793189000001</v>
      </c>
      <c r="E33" s="88">
        <v>3.3500452618000001</v>
      </c>
      <c r="F33" s="66">
        <f>((D33*D31)+(E33*E31))/F31</f>
        <v>3.6207646868022687</v>
      </c>
      <c r="G33" s="66">
        <v>3.6496360761000002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3.5355829609999998</v>
      </c>
      <c r="E34" s="83">
        <v>3.2562863579000001</v>
      </c>
      <c r="F34" s="373">
        <f>((D34*D32)+(E34*E32))/F32</f>
        <v>3.4901574571423537</v>
      </c>
      <c r="G34" s="373">
        <v>3.5015000403999998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44.012974422299997</v>
      </c>
      <c r="E35" s="85">
        <v>30.414602369899999</v>
      </c>
      <c r="F35" s="69">
        <f>(F37/$F$15)*100</f>
        <v>36.742187103433103</v>
      </c>
      <c r="G35" s="69">
        <v>28.018372727599999</v>
      </c>
    </row>
    <row r="36" spans="1:7" x14ac:dyDescent="0.2">
      <c r="A36" s="346">
        <v>32</v>
      </c>
      <c r="B36" s="347"/>
      <c r="C36" s="376" t="s">
        <v>170</v>
      </c>
      <c r="D36" s="111">
        <v>39.840191174200001</v>
      </c>
      <c r="E36" s="86">
        <v>27.441793967399999</v>
      </c>
      <c r="F36" s="67">
        <f>(F38/$F$16)*100</f>
        <v>32.739935330277511</v>
      </c>
      <c r="G36" s="67">
        <v>25.861356388200001</v>
      </c>
    </row>
    <row r="37" spans="1:7" x14ac:dyDescent="0.2">
      <c r="A37" s="346">
        <v>33</v>
      </c>
      <c r="B37" s="347"/>
      <c r="C37" s="363" t="s">
        <v>171</v>
      </c>
      <c r="D37" s="112">
        <v>12105</v>
      </c>
      <c r="E37" s="79">
        <v>9610</v>
      </c>
      <c r="F37" s="382">
        <f>SUM(D37:E37)</f>
        <v>21715</v>
      </c>
      <c r="G37" s="382">
        <v>765061</v>
      </c>
    </row>
    <row r="38" spans="1:7" x14ac:dyDescent="0.2">
      <c r="A38" s="346">
        <v>34</v>
      </c>
      <c r="B38" s="347"/>
      <c r="C38" s="376" t="s">
        <v>172</v>
      </c>
      <c r="D38" s="103">
        <v>9583</v>
      </c>
      <c r="E38" s="87">
        <v>8845</v>
      </c>
      <c r="F38" s="395">
        <f>SUM(D38:E38)</f>
        <v>18428</v>
      </c>
      <c r="G38" s="395">
        <v>761520</v>
      </c>
    </row>
    <row r="39" spans="1:7" x14ac:dyDescent="0.2">
      <c r="A39" s="346">
        <v>35</v>
      </c>
      <c r="B39" s="347"/>
      <c r="C39" s="378" t="s">
        <v>173</v>
      </c>
      <c r="D39" s="55">
        <v>2.6962023553000001</v>
      </c>
      <c r="E39" s="88">
        <v>1.6540033558</v>
      </c>
      <c r="F39" s="66">
        <f>((D39*D37)+(E39*E37))/F37</f>
        <v>2.2349759042203314</v>
      </c>
      <c r="G39" s="66">
        <v>2.0822257740999999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2.1610441846000001</v>
      </c>
      <c r="E40" s="83">
        <v>1.6053515687</v>
      </c>
      <c r="F40" s="373">
        <f>((D40*D38)+(E40*E38))/F38</f>
        <v>1.8943249970790808</v>
      </c>
      <c r="G40" s="373">
        <v>1.7955688728999999</v>
      </c>
    </row>
    <row r="41" spans="1:7" ht="12" customHeight="1" x14ac:dyDescent="0.2">
      <c r="A41" s="346">
        <v>37</v>
      </c>
      <c r="B41" s="552" t="s">
        <v>18</v>
      </c>
      <c r="C41" s="363" t="s">
        <v>169</v>
      </c>
      <c r="D41" s="113">
        <v>28.2956511627</v>
      </c>
      <c r="E41" s="85">
        <v>34.216306773200003</v>
      </c>
      <c r="F41" s="69">
        <f>(F43/$F$15)*100</f>
        <v>31.461396592274244</v>
      </c>
      <c r="G41" s="69">
        <v>31.6040356424</v>
      </c>
    </row>
    <row r="42" spans="1:7" ht="12" customHeight="1" x14ac:dyDescent="0.2">
      <c r="A42" s="346">
        <v>38</v>
      </c>
      <c r="B42" s="555"/>
      <c r="C42" s="376" t="s">
        <v>170</v>
      </c>
      <c r="D42" s="111">
        <v>38.6769023373</v>
      </c>
      <c r="E42" s="86">
        <v>33.3972141745</v>
      </c>
      <c r="F42" s="67">
        <f>(F44/$F$16)*100</f>
        <v>35.65362612372526</v>
      </c>
      <c r="G42" s="67">
        <v>30.600697065799999</v>
      </c>
    </row>
    <row r="43" spans="1:7" ht="12" customHeight="1" x14ac:dyDescent="0.2">
      <c r="A43" s="346">
        <v>39</v>
      </c>
      <c r="B43" s="555"/>
      <c r="C43" s="363" t="s">
        <v>171</v>
      </c>
      <c r="D43" s="112">
        <v>7782</v>
      </c>
      <c r="E43" s="79">
        <v>10812</v>
      </c>
      <c r="F43" s="382">
        <f>SUM(D43:E43)</f>
        <v>18594</v>
      </c>
      <c r="G43" s="382">
        <v>862970</v>
      </c>
    </row>
    <row r="44" spans="1:7" ht="12" customHeight="1" x14ac:dyDescent="0.2">
      <c r="A44" s="346">
        <v>40</v>
      </c>
      <c r="B44" s="555"/>
      <c r="C44" s="376" t="s">
        <v>172</v>
      </c>
      <c r="D44" s="103">
        <v>9303</v>
      </c>
      <c r="E44" s="87">
        <v>10765</v>
      </c>
      <c r="F44" s="395">
        <f>SUM(D44:E44)</f>
        <v>20068</v>
      </c>
      <c r="G44" s="395">
        <v>901076</v>
      </c>
    </row>
    <row r="45" spans="1:7" ht="12" customHeight="1" x14ac:dyDescent="0.2">
      <c r="A45" s="346">
        <v>41</v>
      </c>
      <c r="B45" s="555"/>
      <c r="C45" s="378" t="s">
        <v>173</v>
      </c>
      <c r="D45" s="55">
        <v>2.4253431957</v>
      </c>
      <c r="E45" s="88">
        <v>1.5621228899999999</v>
      </c>
      <c r="F45" s="66">
        <f>((D45*D43)+(E45*E43))/F43</f>
        <v>1.9233996684746371</v>
      </c>
      <c r="G45" s="66">
        <v>1.8512242856000001</v>
      </c>
    </row>
    <row r="46" spans="1:7" ht="12.75" customHeight="1" thickBot="1" x14ac:dyDescent="0.25">
      <c r="A46" s="359">
        <v>42</v>
      </c>
      <c r="B46" s="556"/>
      <c r="C46" s="361" t="s">
        <v>174</v>
      </c>
      <c r="D46" s="59">
        <v>1.9828315853</v>
      </c>
      <c r="E46" s="83">
        <v>1.4782289997</v>
      </c>
      <c r="F46" s="373">
        <f>((D46*D44)+(E46*E44))/F44</f>
        <v>1.7121495624783933</v>
      </c>
      <c r="G46" s="373">
        <v>1.6210744251</v>
      </c>
    </row>
    <row r="47" spans="1:7" x14ac:dyDescent="0.2">
      <c r="A47" s="346">
        <v>43</v>
      </c>
      <c r="B47" s="347" t="s">
        <v>19</v>
      </c>
      <c r="C47" s="383" t="s">
        <v>169</v>
      </c>
      <c r="D47" s="222">
        <v>1.8969907793</v>
      </c>
      <c r="E47" s="272">
        <v>8.1452683208999996</v>
      </c>
      <c r="F47" s="384">
        <f>(F49/$F$15)*100</f>
        <v>5.238490042469671</v>
      </c>
      <c r="G47" s="384">
        <v>6.8459357738</v>
      </c>
    </row>
    <row r="48" spans="1:7" x14ac:dyDescent="0.2">
      <c r="A48" s="346">
        <v>44</v>
      </c>
      <c r="B48" s="347"/>
      <c r="C48" s="385" t="s">
        <v>170</v>
      </c>
      <c r="D48" s="225">
        <v>2.0795327240999999</v>
      </c>
      <c r="E48" s="273">
        <v>8.3745677897000004</v>
      </c>
      <c r="F48" s="392">
        <f>(F50/$F$16)*100</f>
        <v>5.6834736879508228</v>
      </c>
      <c r="G48" s="392">
        <v>8.2429399424999996</v>
      </c>
    </row>
    <row r="49" spans="1:7" x14ac:dyDescent="0.2">
      <c r="A49" s="346">
        <v>45</v>
      </c>
      <c r="B49" s="347"/>
      <c r="C49" s="385" t="s">
        <v>171</v>
      </c>
      <c r="D49" s="226">
        <v>522</v>
      </c>
      <c r="E49" s="274">
        <v>2574</v>
      </c>
      <c r="F49" s="394">
        <f>SUM(D49:E49)</f>
        <v>3096</v>
      </c>
      <c r="G49" s="394">
        <v>186933</v>
      </c>
    </row>
    <row r="50" spans="1:7" ht="12.75" thickBot="1" x14ac:dyDescent="0.25">
      <c r="A50" s="359">
        <v>46</v>
      </c>
      <c r="B50" s="360"/>
      <c r="C50" s="388" t="s">
        <v>172</v>
      </c>
      <c r="D50" s="227">
        <v>500</v>
      </c>
      <c r="E50" s="275">
        <v>2699</v>
      </c>
      <c r="F50" s="389">
        <f>SUM(D50:E50)</f>
        <v>3199</v>
      </c>
      <c r="G50" s="389">
        <v>242724</v>
      </c>
    </row>
    <row r="51" spans="1:7" x14ac:dyDescent="0.2">
      <c r="A51" s="346">
        <v>47</v>
      </c>
      <c r="B51" s="552" t="s">
        <v>20</v>
      </c>
      <c r="C51" s="383" t="s">
        <v>169</v>
      </c>
      <c r="D51" s="222">
        <v>5.5448291782999997</v>
      </c>
      <c r="E51" s="272">
        <v>24.064552239699999</v>
      </c>
      <c r="F51" s="384">
        <f>(F53/$F$15)*100</f>
        <v>15.446439146545742</v>
      </c>
      <c r="G51" s="384">
        <v>28.4011134675</v>
      </c>
    </row>
    <row r="52" spans="1:7" ht="12" customHeight="1" x14ac:dyDescent="0.2">
      <c r="A52" s="346">
        <v>48</v>
      </c>
      <c r="B52" s="555"/>
      <c r="C52" s="385" t="s">
        <v>170</v>
      </c>
      <c r="D52" s="225">
        <v>9.0215660134999993</v>
      </c>
      <c r="E52" s="273">
        <v>29.280368150600001</v>
      </c>
      <c r="F52" s="392">
        <f>(F54/$F$16)*100</f>
        <v>20.623245567281383</v>
      </c>
      <c r="G52" s="392">
        <v>32.393045100000002</v>
      </c>
    </row>
    <row r="53" spans="1:7" ht="12" customHeight="1" x14ac:dyDescent="0.2">
      <c r="A53" s="346">
        <v>49</v>
      </c>
      <c r="B53" s="555"/>
      <c r="C53" s="385" t="s">
        <v>171</v>
      </c>
      <c r="D53" s="226">
        <v>1525</v>
      </c>
      <c r="E53" s="274">
        <v>7604</v>
      </c>
      <c r="F53" s="394">
        <f>SUM(D53:E53)</f>
        <v>9129</v>
      </c>
      <c r="G53" s="394">
        <v>775512</v>
      </c>
    </row>
    <row r="54" spans="1:7" ht="12.75" customHeight="1" thickBot="1" x14ac:dyDescent="0.25">
      <c r="A54" s="359">
        <v>50</v>
      </c>
      <c r="B54" s="556"/>
      <c r="C54" s="388" t="s">
        <v>172</v>
      </c>
      <c r="D54" s="227">
        <v>2170</v>
      </c>
      <c r="E54" s="275">
        <v>9438</v>
      </c>
      <c r="F54" s="389">
        <f>SUM(D54:E54)</f>
        <v>11608</v>
      </c>
      <c r="G54" s="389">
        <v>953854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25.872648718899999</v>
      </c>
      <c r="E55" s="85">
        <v>15.443427245800001</v>
      </c>
      <c r="F55" s="69">
        <f>(F57/$F$15)*100</f>
        <v>20.297456895822403</v>
      </c>
      <c r="G55" s="69">
        <v>13.9781854991</v>
      </c>
    </row>
    <row r="56" spans="1:7" ht="12" customHeight="1" x14ac:dyDescent="0.2">
      <c r="A56" s="346">
        <v>52</v>
      </c>
      <c r="B56" s="555"/>
      <c r="C56" s="376" t="s">
        <v>170</v>
      </c>
      <c r="D56" s="111">
        <v>25.052035736499999</v>
      </c>
      <c r="E56" s="86">
        <v>13.754738504900001</v>
      </c>
      <c r="F56" s="67">
        <f>(F58/$F$16)*100</f>
        <v>18.581885371140245</v>
      </c>
      <c r="G56" s="67">
        <v>12.574792953599999</v>
      </c>
    </row>
    <row r="57" spans="1:7" ht="12" customHeight="1" x14ac:dyDescent="0.2">
      <c r="A57" s="346">
        <v>53</v>
      </c>
      <c r="B57" s="555"/>
      <c r="C57" s="363" t="s">
        <v>171</v>
      </c>
      <c r="D57" s="112">
        <v>7116</v>
      </c>
      <c r="E57" s="79">
        <v>4880</v>
      </c>
      <c r="F57" s="382">
        <f>SUM(D57:E57)</f>
        <v>11996</v>
      </c>
      <c r="G57" s="382">
        <v>381684</v>
      </c>
    </row>
    <row r="58" spans="1:7" ht="12" customHeight="1" x14ac:dyDescent="0.2">
      <c r="A58" s="346">
        <v>54</v>
      </c>
      <c r="B58" s="555"/>
      <c r="C58" s="376" t="s">
        <v>172</v>
      </c>
      <c r="D58" s="103">
        <v>6026</v>
      </c>
      <c r="E58" s="87">
        <v>4433</v>
      </c>
      <c r="F58" s="395">
        <f>SUM(D58:E58)</f>
        <v>10459</v>
      </c>
      <c r="G58" s="395">
        <v>370281</v>
      </c>
    </row>
    <row r="59" spans="1:7" ht="12" customHeight="1" x14ac:dyDescent="0.2">
      <c r="A59" s="346">
        <v>55</v>
      </c>
      <c r="B59" s="555"/>
      <c r="C59" s="378" t="s">
        <v>173</v>
      </c>
      <c r="D59" s="55">
        <v>3.5882663356000002</v>
      </c>
      <c r="E59" s="88">
        <v>2.1158289378999999</v>
      </c>
      <c r="F59" s="66">
        <f>((D59*D57)+(E59*E57))/F57</f>
        <v>2.9892754635779926</v>
      </c>
      <c r="G59" s="66">
        <v>2.5742999784</v>
      </c>
    </row>
    <row r="60" spans="1:7" ht="12.75" customHeight="1" thickBot="1" x14ac:dyDescent="0.25">
      <c r="A60" s="359">
        <v>56</v>
      </c>
      <c r="B60" s="556"/>
      <c r="C60" s="361" t="s">
        <v>174</v>
      </c>
      <c r="D60" s="59">
        <v>2.9173997276999999</v>
      </c>
      <c r="E60" s="83">
        <v>1.9951773762</v>
      </c>
      <c r="F60" s="373">
        <f>((D60*D58)+(E60*E58))/F58</f>
        <v>2.5265199414680946</v>
      </c>
      <c r="G60" s="373">
        <v>2.2856523383999998</v>
      </c>
    </row>
    <row r="61" spans="1:7" ht="12" customHeight="1" x14ac:dyDescent="0.2">
      <c r="A61" s="346">
        <v>57</v>
      </c>
      <c r="B61" s="552" t="s">
        <v>22</v>
      </c>
      <c r="C61" s="363" t="s">
        <v>169</v>
      </c>
      <c r="D61" s="113">
        <v>13.9416823652</v>
      </c>
      <c r="E61" s="85">
        <v>23.473744395400001</v>
      </c>
      <c r="F61" s="69">
        <f>(F63/$F$15)*100</f>
        <v>19.036902928884452</v>
      </c>
      <c r="G61" s="69">
        <v>22.7040591174</v>
      </c>
    </row>
    <row r="62" spans="1:7" ht="12" customHeight="1" x14ac:dyDescent="0.2">
      <c r="A62" s="346">
        <v>58</v>
      </c>
      <c r="B62" s="555"/>
      <c r="C62" s="376" t="s">
        <v>170</v>
      </c>
      <c r="D62" s="111">
        <v>6.8758537726000002</v>
      </c>
      <c r="E62" s="86">
        <v>13.596030883099999</v>
      </c>
      <c r="F62" s="67">
        <f>(F64/$F$16)*100</f>
        <v>10.723803432469886</v>
      </c>
      <c r="G62" s="67">
        <v>13.367320637000001</v>
      </c>
    </row>
    <row r="63" spans="1:7" ht="12" customHeight="1" x14ac:dyDescent="0.2">
      <c r="A63" s="346">
        <v>59</v>
      </c>
      <c r="B63" s="555"/>
      <c r="C63" s="363" t="s">
        <v>171</v>
      </c>
      <c r="D63" s="112">
        <v>3834</v>
      </c>
      <c r="E63" s="79">
        <v>7417</v>
      </c>
      <c r="F63" s="382">
        <f>SUM(D63:E63)</f>
        <v>11251</v>
      </c>
      <c r="G63" s="382">
        <v>619950</v>
      </c>
    </row>
    <row r="64" spans="1:7" ht="12" customHeight="1" x14ac:dyDescent="0.2">
      <c r="A64" s="346">
        <v>60</v>
      </c>
      <c r="B64" s="555"/>
      <c r="C64" s="376" t="s">
        <v>172</v>
      </c>
      <c r="D64" s="103">
        <v>1654</v>
      </c>
      <c r="E64" s="87">
        <v>4382</v>
      </c>
      <c r="F64" s="395">
        <f>SUM(D64:E64)</f>
        <v>6036</v>
      </c>
      <c r="G64" s="395">
        <v>393618</v>
      </c>
    </row>
    <row r="65" spans="1:7" ht="12" customHeight="1" x14ac:dyDescent="0.2">
      <c r="A65" s="346">
        <v>61</v>
      </c>
      <c r="B65" s="555"/>
      <c r="C65" s="378" t="s">
        <v>173</v>
      </c>
      <c r="D65" s="55">
        <v>3.9682616355000002</v>
      </c>
      <c r="E65" s="88">
        <v>2.2851069859000002</v>
      </c>
      <c r="F65" s="66">
        <f>((D65*D63)+(E65*E63))/F63</f>
        <v>2.8586751066507246</v>
      </c>
      <c r="G65" s="66">
        <v>2.6877258333</v>
      </c>
    </row>
    <row r="66" spans="1:7" ht="12.75" customHeight="1" thickBot="1" x14ac:dyDescent="0.25">
      <c r="A66" s="359">
        <v>62</v>
      </c>
      <c r="B66" s="556"/>
      <c r="C66" s="361" t="s">
        <v>174</v>
      </c>
      <c r="D66" s="59">
        <v>3.2201662012000001</v>
      </c>
      <c r="E66" s="83">
        <v>2.3093163245000001</v>
      </c>
      <c r="F66" s="373">
        <f>((D66*D64)+(E66*E64))/F64</f>
        <v>2.5589097135095757</v>
      </c>
      <c r="G66" s="373">
        <v>2.5803950068999999</v>
      </c>
    </row>
    <row r="67" spans="1:7" ht="12" customHeight="1" x14ac:dyDescent="0.2">
      <c r="A67" s="346">
        <v>63</v>
      </c>
      <c r="B67" s="552" t="s">
        <v>23</v>
      </c>
      <c r="C67" s="363" t="s">
        <v>169</v>
      </c>
      <c r="D67" s="113">
        <v>79.767378408200003</v>
      </c>
      <c r="E67" s="85">
        <v>51.619050277500001</v>
      </c>
      <c r="F67" s="69">
        <f>(F69/$F$15)*100</f>
        <v>64.718025075717847</v>
      </c>
      <c r="G67" s="69">
        <v>46.175137855999999</v>
      </c>
    </row>
    <row r="68" spans="1:7" ht="12" customHeight="1" x14ac:dyDescent="0.2">
      <c r="A68" s="346">
        <v>64</v>
      </c>
      <c r="B68" s="555"/>
      <c r="C68" s="376" t="s">
        <v>170</v>
      </c>
      <c r="D68" s="111">
        <v>72.661987517200004</v>
      </c>
      <c r="E68" s="86">
        <v>43.183144755900003</v>
      </c>
      <c r="F68" s="67">
        <f>(F70/$F$16)*100</f>
        <v>55.781188927974988</v>
      </c>
      <c r="G68" s="67">
        <v>37.772228691700001</v>
      </c>
    </row>
    <row r="69" spans="1:7" ht="12" customHeight="1" x14ac:dyDescent="0.2">
      <c r="A69" s="346">
        <v>65</v>
      </c>
      <c r="B69" s="555"/>
      <c r="C69" s="363" t="s">
        <v>171</v>
      </c>
      <c r="D69" s="112">
        <v>21938</v>
      </c>
      <c r="E69" s="79">
        <v>16311</v>
      </c>
      <c r="F69" s="382">
        <f>SUM(D69:E69)</f>
        <v>38249</v>
      </c>
      <c r="G69" s="382">
        <v>1260844</v>
      </c>
    </row>
    <row r="70" spans="1:7" ht="12" customHeight="1" x14ac:dyDescent="0.2">
      <c r="A70" s="346">
        <v>66</v>
      </c>
      <c r="B70" s="555"/>
      <c r="C70" s="376" t="s">
        <v>172</v>
      </c>
      <c r="D70" s="103">
        <v>17478</v>
      </c>
      <c r="E70" s="87">
        <v>13919</v>
      </c>
      <c r="F70" s="395">
        <f>SUM(D70:E70)</f>
        <v>31397</v>
      </c>
      <c r="G70" s="395">
        <v>1112251</v>
      </c>
    </row>
    <row r="71" spans="1:7" ht="12" customHeight="1" x14ac:dyDescent="0.2">
      <c r="A71" s="346">
        <v>67</v>
      </c>
      <c r="B71" s="555"/>
      <c r="C71" s="378" t="s">
        <v>173</v>
      </c>
      <c r="D71" s="55">
        <v>2.9747987429</v>
      </c>
      <c r="E71" s="88">
        <v>1.8362299713000001</v>
      </c>
      <c r="F71" s="66">
        <f>((D71*D69)+(E71*E69))/F69</f>
        <v>2.4892646051822136</v>
      </c>
      <c r="G71" s="66">
        <v>2.3745940097</v>
      </c>
    </row>
    <row r="72" spans="1:7" ht="12.75" customHeight="1" thickBot="1" x14ac:dyDescent="0.25">
      <c r="A72" s="359">
        <v>68</v>
      </c>
      <c r="B72" s="556"/>
      <c r="C72" s="361" t="s">
        <v>174</v>
      </c>
      <c r="D72" s="59">
        <v>2.3529640698000001</v>
      </c>
      <c r="E72" s="83">
        <v>1.7294829007000001</v>
      </c>
      <c r="F72" s="373">
        <f>((D72*D70)+(E72*E70))/F70</f>
        <v>2.0765607703541007</v>
      </c>
      <c r="G72" s="373">
        <v>2.0702783698</v>
      </c>
    </row>
    <row r="73" spans="1:7" ht="12" customHeight="1" x14ac:dyDescent="0.2">
      <c r="A73" s="346">
        <v>69</v>
      </c>
      <c r="B73" s="552" t="s">
        <v>24</v>
      </c>
      <c r="C73" s="363" t="s">
        <v>169</v>
      </c>
      <c r="D73" s="113">
        <v>26.036352584100001</v>
      </c>
      <c r="E73" s="85">
        <v>6.0498485901999999</v>
      </c>
      <c r="F73" s="69">
        <f>(F75/$F$15)*100</f>
        <v>15.351686096681952</v>
      </c>
      <c r="G73" s="69">
        <v>11.6686668603</v>
      </c>
    </row>
    <row r="74" spans="1:7" ht="12" customHeight="1" x14ac:dyDescent="0.2">
      <c r="A74" s="346">
        <v>70</v>
      </c>
      <c r="B74" s="555"/>
      <c r="C74" s="376" t="s">
        <v>170</v>
      </c>
      <c r="D74" s="111">
        <v>18.931289475</v>
      </c>
      <c r="E74" s="86">
        <v>7.6505464495000002</v>
      </c>
      <c r="F74" s="67">
        <f>(F76/$F$16)*100</f>
        <v>12.472017908538536</v>
      </c>
      <c r="G74" s="67">
        <v>8.7913621715999994</v>
      </c>
    </row>
    <row r="75" spans="1:7" ht="12" customHeight="1" x14ac:dyDescent="0.2">
      <c r="A75" s="346">
        <v>71</v>
      </c>
      <c r="B75" s="555"/>
      <c r="C75" s="363" t="s">
        <v>171</v>
      </c>
      <c r="D75" s="112">
        <v>7161</v>
      </c>
      <c r="E75" s="79">
        <v>1912</v>
      </c>
      <c r="F75" s="382">
        <f>SUM(D75:E75)</f>
        <v>9073</v>
      </c>
      <c r="G75" s="382">
        <v>318621</v>
      </c>
    </row>
    <row r="76" spans="1:7" ht="12" customHeight="1" x14ac:dyDescent="0.2">
      <c r="A76" s="346">
        <v>72</v>
      </c>
      <c r="B76" s="555"/>
      <c r="C76" s="376" t="s">
        <v>172</v>
      </c>
      <c r="D76" s="103">
        <v>4554</v>
      </c>
      <c r="E76" s="87">
        <v>2466</v>
      </c>
      <c r="F76" s="395">
        <f>SUM(D76:E76)</f>
        <v>7020</v>
      </c>
      <c r="G76" s="395">
        <v>258873</v>
      </c>
    </row>
    <row r="77" spans="1:7" ht="12" customHeight="1" x14ac:dyDescent="0.2">
      <c r="A77" s="346">
        <v>73</v>
      </c>
      <c r="B77" s="555"/>
      <c r="C77" s="378" t="s">
        <v>173</v>
      </c>
      <c r="D77" s="55">
        <v>3.8389326916000002</v>
      </c>
      <c r="E77" s="88">
        <v>2.6569811474999998</v>
      </c>
      <c r="F77" s="66">
        <f>((D77*D75)+(E77*E75))/F75</f>
        <v>3.5898539577391824</v>
      </c>
      <c r="G77" s="66">
        <v>3.3748043977000002</v>
      </c>
    </row>
    <row r="78" spans="1:7" ht="12.75" customHeight="1" thickBot="1" x14ac:dyDescent="0.25">
      <c r="A78" s="359">
        <v>74</v>
      </c>
      <c r="B78" s="556"/>
      <c r="C78" s="361" t="s">
        <v>174</v>
      </c>
      <c r="D78" s="59">
        <v>3.3377335292999999</v>
      </c>
      <c r="E78" s="83">
        <v>2.1552758035999999</v>
      </c>
      <c r="F78" s="373">
        <f>((D78*D76)+(E78*E76))/F76</f>
        <v>2.9223573538617948</v>
      </c>
      <c r="G78" s="373">
        <v>2.8591647170000001</v>
      </c>
    </row>
    <row r="79" spans="1:7" ht="12" customHeight="1" x14ac:dyDescent="0.2">
      <c r="A79" s="346">
        <v>75</v>
      </c>
      <c r="B79" s="552" t="s">
        <v>25</v>
      </c>
      <c r="C79" s="363" t="s">
        <v>169</v>
      </c>
      <c r="D79" s="113">
        <v>60.905053754400001</v>
      </c>
      <c r="E79" s="85">
        <v>4.3049173305000004</v>
      </c>
      <c r="F79" s="69">
        <f>(F81/$F$15)*100</f>
        <v>30.644151537199033</v>
      </c>
      <c r="G79" s="69">
        <v>15.251766206899999</v>
      </c>
    </row>
    <row r="80" spans="1:7" ht="12" customHeight="1" x14ac:dyDescent="0.2">
      <c r="A80" s="346">
        <v>76</v>
      </c>
      <c r="B80" s="555"/>
      <c r="C80" s="376" t="s">
        <v>170</v>
      </c>
      <c r="D80" s="111">
        <v>49.833931605899998</v>
      </c>
      <c r="E80" s="86">
        <v>1.9334437292</v>
      </c>
      <c r="F80" s="67">
        <f>(F82/$F$16)*100</f>
        <v>22.40343957644885</v>
      </c>
      <c r="G80" s="67">
        <v>9.9839402519</v>
      </c>
    </row>
    <row r="81" spans="1:7" ht="12" customHeight="1" x14ac:dyDescent="0.2">
      <c r="A81" s="346">
        <v>77</v>
      </c>
      <c r="B81" s="555"/>
      <c r="C81" s="363" t="s">
        <v>171</v>
      </c>
      <c r="D81" s="112">
        <v>16751</v>
      </c>
      <c r="E81" s="79">
        <v>1360</v>
      </c>
      <c r="F81" s="382">
        <f>SUM(D81:E81)</f>
        <v>18111</v>
      </c>
      <c r="G81" s="382">
        <v>416460</v>
      </c>
    </row>
    <row r="82" spans="1:7" ht="12" customHeight="1" x14ac:dyDescent="0.2">
      <c r="A82" s="346">
        <v>78</v>
      </c>
      <c r="B82" s="555"/>
      <c r="C82" s="376" t="s">
        <v>172</v>
      </c>
      <c r="D82" s="103">
        <v>11987</v>
      </c>
      <c r="E82" s="87">
        <v>623</v>
      </c>
      <c r="F82" s="395">
        <f>SUM(D82:E82)</f>
        <v>12610</v>
      </c>
      <c r="G82" s="395">
        <v>293990</v>
      </c>
    </row>
    <row r="83" spans="1:7" ht="12" customHeight="1" x14ac:dyDescent="0.2">
      <c r="A83" s="346">
        <v>79</v>
      </c>
      <c r="B83" s="555"/>
      <c r="C83" s="378" t="s">
        <v>173</v>
      </c>
      <c r="D83" s="55">
        <v>3.447353197</v>
      </c>
      <c r="E83" s="88">
        <v>2.3938841274999998</v>
      </c>
      <c r="F83" s="66">
        <f>((D83*D81)+(E83*E81))/F81</f>
        <v>3.36824558645834</v>
      </c>
      <c r="G83" s="66">
        <v>3.2148726355999999</v>
      </c>
    </row>
    <row r="84" spans="1:7" ht="12.75" customHeight="1" thickBot="1" x14ac:dyDescent="0.25">
      <c r="A84" s="359">
        <v>80</v>
      </c>
      <c r="B84" s="556"/>
      <c r="C84" s="361" t="s">
        <v>174</v>
      </c>
      <c r="D84" s="59">
        <v>2.8474804504</v>
      </c>
      <c r="E84" s="83">
        <v>2.7789981056999999</v>
      </c>
      <c r="F84" s="373">
        <f>((D84*D82)+(E84*E82))/F82</f>
        <v>2.8440970641392469</v>
      </c>
      <c r="G84" s="373">
        <v>2.8856452122</v>
      </c>
    </row>
    <row r="85" spans="1:7" ht="12" customHeight="1" x14ac:dyDescent="0.2">
      <c r="A85" s="346">
        <v>81</v>
      </c>
      <c r="B85" s="552" t="s">
        <v>26</v>
      </c>
      <c r="C85" s="363" t="s">
        <v>169</v>
      </c>
      <c r="D85" s="113">
        <v>55.089591547399998</v>
      </c>
      <c r="E85" s="85">
        <v>13.4216177949</v>
      </c>
      <c r="F85" s="69">
        <f>(F87/$F$15)*100</f>
        <v>32.811627552833286</v>
      </c>
      <c r="G85" s="69">
        <v>25.793195484200002</v>
      </c>
    </row>
    <row r="86" spans="1:7" ht="12" customHeight="1" x14ac:dyDescent="0.2">
      <c r="A86" s="346">
        <v>82</v>
      </c>
      <c r="B86" s="555"/>
      <c r="C86" s="376" t="s">
        <v>170</v>
      </c>
      <c r="D86" s="111">
        <v>26.146612597800001</v>
      </c>
      <c r="E86" s="86">
        <v>18.216290298499999</v>
      </c>
      <c r="F86" s="67">
        <f>(F88/$F$16)*100</f>
        <v>21.603951248978433</v>
      </c>
      <c r="G86" s="67">
        <v>23.713581575199999</v>
      </c>
    </row>
    <row r="87" spans="1:7" ht="12" customHeight="1" x14ac:dyDescent="0.2">
      <c r="A87" s="346">
        <v>83</v>
      </c>
      <c r="B87" s="555"/>
      <c r="C87" s="363" t="s">
        <v>171</v>
      </c>
      <c r="D87" s="112">
        <v>15151</v>
      </c>
      <c r="E87" s="79">
        <v>4241</v>
      </c>
      <c r="F87" s="382">
        <f>SUM(D87:E87)</f>
        <v>19392</v>
      </c>
      <c r="G87" s="382">
        <v>704301</v>
      </c>
    </row>
    <row r="88" spans="1:7" ht="12" customHeight="1" x14ac:dyDescent="0.2">
      <c r="A88" s="346">
        <v>84</v>
      </c>
      <c r="B88" s="555"/>
      <c r="C88" s="376" t="s">
        <v>172</v>
      </c>
      <c r="D88" s="103">
        <v>6289</v>
      </c>
      <c r="E88" s="87">
        <v>5871</v>
      </c>
      <c r="F88" s="395">
        <f>SUM(D88:E88)</f>
        <v>12160</v>
      </c>
      <c r="G88" s="395">
        <v>698277</v>
      </c>
    </row>
    <row r="89" spans="1:7" ht="12" customHeight="1" x14ac:dyDescent="0.2">
      <c r="A89" s="346">
        <v>85</v>
      </c>
      <c r="B89" s="555"/>
      <c r="C89" s="378" t="s">
        <v>173</v>
      </c>
      <c r="D89" s="55">
        <v>3.5854432373999998</v>
      </c>
      <c r="E89" s="88">
        <v>2.3282173208999999</v>
      </c>
      <c r="F89" s="66">
        <f>((D89*D87)+(E89*E87))/F87</f>
        <v>3.3104899003601638</v>
      </c>
      <c r="G89" s="66">
        <v>2.7876359038</v>
      </c>
    </row>
    <row r="90" spans="1:7" ht="12.75" customHeight="1" thickBot="1" x14ac:dyDescent="0.25">
      <c r="A90" s="359">
        <v>86</v>
      </c>
      <c r="B90" s="556"/>
      <c r="C90" s="361" t="s">
        <v>174</v>
      </c>
      <c r="D90" s="59">
        <v>3.1758410235999999</v>
      </c>
      <c r="E90" s="83">
        <v>1.9279997541</v>
      </c>
      <c r="F90" s="373">
        <f>((D90*D88)+(E90*E88))/F88</f>
        <v>2.5733676606695313</v>
      </c>
      <c r="G90" s="373">
        <v>2.1408299990000002</v>
      </c>
    </row>
    <row r="91" spans="1:7" ht="12" customHeight="1" x14ac:dyDescent="0.2">
      <c r="A91" s="346">
        <v>87</v>
      </c>
      <c r="B91" s="552" t="s">
        <v>27</v>
      </c>
      <c r="C91" s="363" t="s">
        <v>169</v>
      </c>
      <c r="D91" s="113">
        <v>92.558180042399997</v>
      </c>
      <c r="E91" s="85">
        <v>67.790179439400006</v>
      </c>
      <c r="F91" s="69">
        <f>(F93/$F$15)*100</f>
        <v>79.315070810984594</v>
      </c>
      <c r="G91" s="69">
        <v>64.752950758699996</v>
      </c>
    </row>
    <row r="92" spans="1:7" ht="12" customHeight="1" x14ac:dyDescent="0.2">
      <c r="A92" s="346">
        <v>88</v>
      </c>
      <c r="B92" s="555"/>
      <c r="C92" s="376" t="s">
        <v>170</v>
      </c>
      <c r="D92" s="111">
        <v>88.898901262400003</v>
      </c>
      <c r="E92" s="86">
        <v>62.3450640597</v>
      </c>
      <c r="F92" s="67">
        <f>(F94/$F$16)*100</f>
        <v>73.693280744767804</v>
      </c>
      <c r="G92" s="67">
        <v>59.364014957499997</v>
      </c>
    </row>
    <row r="93" spans="1:7" ht="12" customHeight="1" x14ac:dyDescent="0.2">
      <c r="A93" s="346">
        <v>89</v>
      </c>
      <c r="B93" s="555"/>
      <c r="C93" s="363" t="s">
        <v>171</v>
      </c>
      <c r="D93" s="112">
        <v>25456</v>
      </c>
      <c r="E93" s="79">
        <v>21420</v>
      </c>
      <c r="F93" s="382">
        <f>SUM(D93:E93)</f>
        <v>46876</v>
      </c>
      <c r="G93" s="382">
        <v>1768123</v>
      </c>
    </row>
    <row r="94" spans="1:7" ht="12" customHeight="1" x14ac:dyDescent="0.2">
      <c r="A94" s="346">
        <v>90</v>
      </c>
      <c r="B94" s="555"/>
      <c r="C94" s="376" t="s">
        <v>172</v>
      </c>
      <c r="D94" s="103">
        <v>21384</v>
      </c>
      <c r="E94" s="87">
        <v>20095</v>
      </c>
      <c r="F94" s="395">
        <f>SUM(D94:E94)</f>
        <v>41479</v>
      </c>
      <c r="G94" s="395">
        <v>1748049</v>
      </c>
    </row>
    <row r="95" spans="1:7" ht="12" customHeight="1" x14ac:dyDescent="0.2">
      <c r="A95" s="346">
        <v>91</v>
      </c>
      <c r="B95" s="555"/>
      <c r="C95" s="378" t="s">
        <v>173</v>
      </c>
      <c r="D95" s="55">
        <v>2.8264677120999999</v>
      </c>
      <c r="E95" s="88">
        <v>1.6862708814</v>
      </c>
      <c r="F95" s="66">
        <f>((D95*D93)+(E95*E93))/F93</f>
        <v>2.3054544832922095</v>
      </c>
      <c r="G95" s="66">
        <v>2.0936653764000002</v>
      </c>
    </row>
    <row r="96" spans="1:7" ht="12.75" customHeight="1" thickBot="1" x14ac:dyDescent="0.25">
      <c r="A96" s="359">
        <v>92</v>
      </c>
      <c r="B96" s="556"/>
      <c r="C96" s="361" t="s">
        <v>174</v>
      </c>
      <c r="D96" s="59">
        <v>2.2441414671</v>
      </c>
      <c r="E96" s="83">
        <v>1.5772570949</v>
      </c>
      <c r="F96" s="373">
        <f>((D96*D94)+(E96*E94))/F94</f>
        <v>1.9210613190887413</v>
      </c>
      <c r="G96" s="373">
        <v>1.7890169046</v>
      </c>
    </row>
    <row r="97" spans="1:7" ht="12" customHeight="1" x14ac:dyDescent="0.2">
      <c r="A97" s="346">
        <v>93</v>
      </c>
      <c r="B97" s="552" t="s">
        <v>28</v>
      </c>
      <c r="C97" s="363" t="s">
        <v>169</v>
      </c>
      <c r="D97" s="113">
        <v>57.011773001400002</v>
      </c>
      <c r="E97" s="85">
        <v>9.5800133414000008</v>
      </c>
      <c r="F97" s="69">
        <f>(F99/$F$15)*100</f>
        <v>31.652594710749394</v>
      </c>
      <c r="G97" s="69">
        <v>18.908220228000001</v>
      </c>
    </row>
    <row r="98" spans="1:7" ht="12" customHeight="1" x14ac:dyDescent="0.2">
      <c r="A98" s="346">
        <v>94</v>
      </c>
      <c r="B98" s="555"/>
      <c r="C98" s="376" t="s">
        <v>170</v>
      </c>
      <c r="D98" s="111">
        <v>34.777432770300003</v>
      </c>
      <c r="E98" s="86">
        <v>7.1709061865999999</v>
      </c>
      <c r="F98" s="67">
        <f>(F100/$F$16)*100</f>
        <v>18.967416409053762</v>
      </c>
      <c r="G98" s="67">
        <v>11.938413973399999</v>
      </c>
    </row>
    <row r="99" spans="1:7" ht="12" customHeight="1" x14ac:dyDescent="0.2">
      <c r="A99" s="346">
        <v>95</v>
      </c>
      <c r="B99" s="555"/>
      <c r="C99" s="363" t="s">
        <v>171</v>
      </c>
      <c r="D99" s="112">
        <v>15680</v>
      </c>
      <c r="E99" s="79">
        <v>3027</v>
      </c>
      <c r="F99" s="382">
        <f>SUM(D99:E99)</f>
        <v>18707</v>
      </c>
      <c r="G99" s="382">
        <v>516302</v>
      </c>
    </row>
    <row r="100" spans="1:7" ht="12" customHeight="1" x14ac:dyDescent="0.2">
      <c r="A100" s="346">
        <v>96</v>
      </c>
      <c r="B100" s="555"/>
      <c r="C100" s="376" t="s">
        <v>172</v>
      </c>
      <c r="D100" s="103">
        <v>8365</v>
      </c>
      <c r="E100" s="87">
        <v>2311</v>
      </c>
      <c r="F100" s="395">
        <f>SUM(D100:E100)</f>
        <v>10676</v>
      </c>
      <c r="G100" s="395">
        <v>351542</v>
      </c>
    </row>
    <row r="101" spans="1:7" ht="12" customHeight="1" x14ac:dyDescent="0.2">
      <c r="A101" s="346">
        <v>97</v>
      </c>
      <c r="B101" s="555"/>
      <c r="C101" s="378" t="s">
        <v>173</v>
      </c>
      <c r="D101" s="55">
        <v>3.6984753518</v>
      </c>
      <c r="E101" s="88">
        <v>3.2908334387</v>
      </c>
      <c r="F101" s="66">
        <f>((D101*D99)+(E101*E99))/F99</f>
        <v>3.6325143708327849</v>
      </c>
      <c r="G101" s="66">
        <v>3.5956298073999999</v>
      </c>
    </row>
    <row r="102" spans="1:7" ht="12.75" customHeight="1" thickBot="1" x14ac:dyDescent="0.25">
      <c r="A102" s="359">
        <v>98</v>
      </c>
      <c r="B102" s="556"/>
      <c r="C102" s="361" t="s">
        <v>174</v>
      </c>
      <c r="D102" s="59">
        <v>3.4189977161999998</v>
      </c>
      <c r="E102" s="83">
        <v>3.1914318420000001</v>
      </c>
      <c r="F102" s="373">
        <f>((D102*D100)+(E102*E100))/F100</f>
        <v>3.3697372501756275</v>
      </c>
      <c r="G102" s="373">
        <v>3.4177819318</v>
      </c>
    </row>
    <row r="103" spans="1:7" ht="12" customHeight="1" x14ac:dyDescent="0.2">
      <c r="A103" s="346">
        <v>99</v>
      </c>
      <c r="B103" s="552" t="s">
        <v>29</v>
      </c>
      <c r="C103" s="363" t="s">
        <v>169</v>
      </c>
      <c r="D103" s="113">
        <v>66.159519658999997</v>
      </c>
      <c r="E103" s="85">
        <v>41.719140987099998</v>
      </c>
      <c r="F103" s="69">
        <f>(F105/$F$15)*100</f>
        <v>53.092164261180017</v>
      </c>
      <c r="G103" s="69">
        <v>39.994850890199999</v>
      </c>
    </row>
    <row r="104" spans="1:7" ht="12" customHeight="1" x14ac:dyDescent="0.2">
      <c r="A104" s="346">
        <v>100</v>
      </c>
      <c r="B104" s="555"/>
      <c r="C104" s="376" t="s">
        <v>170</v>
      </c>
      <c r="D104" s="111">
        <v>52.301531649300003</v>
      </c>
      <c r="E104" s="86">
        <v>37.322417674900002</v>
      </c>
      <c r="F104" s="67">
        <f>(F106/$F$16)*100</f>
        <v>43.724904949721065</v>
      </c>
      <c r="G104" s="67">
        <v>37.006257834199999</v>
      </c>
    </row>
    <row r="105" spans="1:7" ht="12" customHeight="1" x14ac:dyDescent="0.2">
      <c r="A105" s="346">
        <v>101</v>
      </c>
      <c r="B105" s="555"/>
      <c r="C105" s="363" t="s">
        <v>171</v>
      </c>
      <c r="D105" s="112">
        <v>18196</v>
      </c>
      <c r="E105" s="79">
        <v>13182</v>
      </c>
      <c r="F105" s="382">
        <f>SUM(D105:E105)</f>
        <v>31378</v>
      </c>
      <c r="G105" s="382">
        <v>1092087</v>
      </c>
    </row>
    <row r="106" spans="1:7" ht="12" customHeight="1" x14ac:dyDescent="0.2">
      <c r="A106" s="346">
        <v>102</v>
      </c>
      <c r="B106" s="555"/>
      <c r="C106" s="376" t="s">
        <v>172</v>
      </c>
      <c r="D106" s="103">
        <v>12581</v>
      </c>
      <c r="E106" s="87">
        <v>12030</v>
      </c>
      <c r="F106" s="395">
        <f>SUM(D106:E106)</f>
        <v>24611</v>
      </c>
      <c r="G106" s="395">
        <v>1089696</v>
      </c>
    </row>
    <row r="107" spans="1:7" ht="12" customHeight="1" x14ac:dyDescent="0.2">
      <c r="A107" s="346">
        <v>103</v>
      </c>
      <c r="B107" s="555"/>
      <c r="C107" s="378" t="s">
        <v>173</v>
      </c>
      <c r="D107" s="55">
        <v>2.9174271021</v>
      </c>
      <c r="E107" s="88">
        <v>1.4596414445000001</v>
      </c>
      <c r="F107" s="66">
        <f>((D107*D105)+(E107*E105))/F105</f>
        <v>2.3050065992482187</v>
      </c>
      <c r="G107" s="66">
        <v>1.9269185349</v>
      </c>
    </row>
    <row r="108" spans="1:7" ht="12.75" customHeight="1" thickBot="1" x14ac:dyDescent="0.25">
      <c r="A108" s="359">
        <v>104</v>
      </c>
      <c r="B108" s="556"/>
      <c r="C108" s="361" t="s">
        <v>174</v>
      </c>
      <c r="D108" s="59">
        <v>2.3481365777000001</v>
      </c>
      <c r="E108" s="83">
        <v>1.3118555611</v>
      </c>
      <c r="F108" s="373">
        <f>((D108*D106)+(E108*E106))/F106</f>
        <v>1.8415963871470766</v>
      </c>
      <c r="G108" s="373">
        <v>1.5294034901</v>
      </c>
    </row>
    <row r="109" spans="1:7" ht="12" customHeight="1" x14ac:dyDescent="0.2">
      <c r="A109" s="346">
        <v>105</v>
      </c>
      <c r="B109" s="552" t="s">
        <v>30</v>
      </c>
      <c r="C109" s="363" t="s">
        <v>169</v>
      </c>
      <c r="D109" s="113">
        <v>25.663317007500002</v>
      </c>
      <c r="E109" s="85">
        <v>10.8775393339</v>
      </c>
      <c r="F109" s="69">
        <f>(F111/$F$15)*100</f>
        <v>17.757736755723251</v>
      </c>
      <c r="G109" s="69">
        <v>10.8627542465</v>
      </c>
    </row>
    <row r="110" spans="1:7" ht="12" customHeight="1" x14ac:dyDescent="0.2">
      <c r="A110" s="346">
        <v>106</v>
      </c>
      <c r="B110" s="555"/>
      <c r="C110" s="376" t="s">
        <v>170</v>
      </c>
      <c r="D110" s="111">
        <v>18.2606520997</v>
      </c>
      <c r="E110" s="86">
        <v>8.1281526370999995</v>
      </c>
      <c r="F110" s="67">
        <f>(F112/$F$16)*100</f>
        <v>12.457804782716838</v>
      </c>
      <c r="G110" s="67">
        <v>8.8969102728999996</v>
      </c>
    </row>
    <row r="111" spans="1:7" ht="12" customHeight="1" x14ac:dyDescent="0.2">
      <c r="A111" s="346">
        <v>107</v>
      </c>
      <c r="B111" s="555"/>
      <c r="C111" s="363" t="s">
        <v>171</v>
      </c>
      <c r="D111" s="112">
        <v>7058</v>
      </c>
      <c r="E111" s="79">
        <v>3437</v>
      </c>
      <c r="F111" s="382">
        <f>SUM(D111:E111)</f>
        <v>10495</v>
      </c>
      <c r="G111" s="382">
        <v>296615</v>
      </c>
    </row>
    <row r="112" spans="1:7" ht="12" customHeight="1" x14ac:dyDescent="0.2">
      <c r="A112" s="346">
        <v>108</v>
      </c>
      <c r="B112" s="555"/>
      <c r="C112" s="376" t="s">
        <v>172</v>
      </c>
      <c r="D112" s="103">
        <v>4392</v>
      </c>
      <c r="E112" s="87">
        <v>2620</v>
      </c>
      <c r="F112" s="395">
        <f>SUM(D112:E112)</f>
        <v>7012</v>
      </c>
      <c r="G112" s="395">
        <v>261981</v>
      </c>
    </row>
    <row r="113" spans="1:7" ht="12" customHeight="1" x14ac:dyDescent="0.2">
      <c r="A113" s="346">
        <v>109</v>
      </c>
      <c r="B113" s="555"/>
      <c r="C113" s="378" t="s">
        <v>173</v>
      </c>
      <c r="D113" s="55">
        <v>3.1963031071999999</v>
      </c>
      <c r="E113" s="88">
        <v>1.8608081741</v>
      </c>
      <c r="F113" s="66">
        <f>((D113*D111)+(E113*E111))/F111</f>
        <v>2.7589428323010288</v>
      </c>
      <c r="G113" s="66">
        <v>2.4051039555</v>
      </c>
    </row>
    <row r="114" spans="1:7" ht="12.75" customHeight="1" thickBot="1" x14ac:dyDescent="0.25">
      <c r="A114" s="359">
        <v>110</v>
      </c>
      <c r="B114" s="556"/>
      <c r="C114" s="361" t="s">
        <v>174</v>
      </c>
      <c r="D114" s="59">
        <v>2.6745279378000002</v>
      </c>
      <c r="E114" s="83">
        <v>1.6562382195000001</v>
      </c>
      <c r="F114" s="373">
        <f>((D114*D112)+(E114*E112))/F112</f>
        <v>2.2940488930273246</v>
      </c>
      <c r="G114" s="373">
        <v>1.9803561899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5.8802440999999996</v>
      </c>
      <c r="E115" s="137">
        <v>8.4267447999999998</v>
      </c>
      <c r="F115" s="397">
        <f>((D115*D15)+(E115*E15))/F15</f>
        <v>7.2417156337913067</v>
      </c>
      <c r="G115" s="397">
        <v>9.1</v>
      </c>
    </row>
    <row r="116" spans="1:7" ht="12" customHeight="1" x14ac:dyDescent="0.2">
      <c r="A116" s="346">
        <v>112</v>
      </c>
      <c r="B116" s="555"/>
      <c r="C116" s="363" t="s">
        <v>33</v>
      </c>
      <c r="D116" s="113">
        <v>12.644643</v>
      </c>
      <c r="E116" s="85">
        <v>12.628310000000001</v>
      </c>
      <c r="F116" s="69">
        <f>((D116*D15)+(E116*E15))/F15</f>
        <v>12.635910658178371</v>
      </c>
      <c r="G116" s="69">
        <v>13</v>
      </c>
    </row>
    <row r="117" spans="1:7" ht="12" customHeight="1" x14ac:dyDescent="0.2">
      <c r="A117" s="346">
        <v>113</v>
      </c>
      <c r="B117" s="555"/>
      <c r="C117" s="378" t="s">
        <v>34</v>
      </c>
      <c r="D117" s="55">
        <v>8155.6947</v>
      </c>
      <c r="E117" s="88">
        <v>13814.583000000001</v>
      </c>
      <c r="F117" s="66">
        <f>((D117*D15)+(E117*E15))/F15</f>
        <v>11181.18585079948</v>
      </c>
      <c r="G117" s="66">
        <v>20896</v>
      </c>
    </row>
    <row r="118" spans="1:7" ht="12" customHeight="1" x14ac:dyDescent="0.2">
      <c r="A118" s="346">
        <v>114</v>
      </c>
      <c r="B118" s="555"/>
      <c r="C118" s="376" t="s">
        <v>35</v>
      </c>
      <c r="D118" s="111">
        <v>8845.2320471131807</v>
      </c>
      <c r="E118" s="86">
        <v>14982.560868678047</v>
      </c>
      <c r="F118" s="67">
        <f>((D118*D16)+(E118*E16))/F16</f>
        <v>12359.753998871678</v>
      </c>
      <c r="G118" s="67">
        <v>22662.68854527831</v>
      </c>
    </row>
    <row r="119" spans="1:7" ht="12" customHeight="1" x14ac:dyDescent="0.2">
      <c r="A119" s="346">
        <v>115</v>
      </c>
      <c r="B119" s="555"/>
      <c r="C119" s="363" t="s">
        <v>36</v>
      </c>
      <c r="D119" s="113">
        <v>13.234883</v>
      </c>
      <c r="E119" s="85">
        <v>15.184289</v>
      </c>
      <c r="F119" s="69">
        <f>((D119*D15)+(E119*E15))/F15</f>
        <v>14.277121384934265</v>
      </c>
      <c r="G119" s="69">
        <v>10.827</v>
      </c>
    </row>
    <row r="120" spans="1:7" ht="12" customHeight="1" x14ac:dyDescent="0.2">
      <c r="A120" s="346">
        <v>116</v>
      </c>
      <c r="B120" s="555"/>
      <c r="C120" s="348" t="s">
        <v>37</v>
      </c>
      <c r="D120" s="229">
        <v>0.57416962000000005</v>
      </c>
      <c r="E120" s="138">
        <v>0.68689725000000001</v>
      </c>
      <c r="F120" s="71">
        <f>((D120*D15)+(E120*E15))/F15</f>
        <v>0.6344387804666588</v>
      </c>
      <c r="G120" s="71">
        <v>0.66500000000000004</v>
      </c>
    </row>
    <row r="121" spans="1:7" ht="12" customHeight="1" x14ac:dyDescent="0.2">
      <c r="A121" s="346">
        <v>117</v>
      </c>
      <c r="B121" s="555"/>
      <c r="C121" s="348" t="s">
        <v>38</v>
      </c>
      <c r="D121" s="229">
        <v>0.63036663000000004</v>
      </c>
      <c r="E121" s="138">
        <v>0.70584623000000002</v>
      </c>
      <c r="F121" s="71">
        <f>((D121*D15)+(E121*E15))/F15</f>
        <v>0.67072135159185131</v>
      </c>
      <c r="G121" s="71">
        <v>0.80700000000000005</v>
      </c>
    </row>
    <row r="122" spans="1:7" ht="12" customHeight="1" x14ac:dyDescent="0.2">
      <c r="A122" s="346">
        <v>118</v>
      </c>
      <c r="B122" s="555"/>
      <c r="C122" s="376" t="s">
        <v>39</v>
      </c>
      <c r="D122" s="230">
        <v>0.86101470000000002</v>
      </c>
      <c r="E122" s="139">
        <v>0.83689884999999997</v>
      </c>
      <c r="F122" s="73">
        <f>((D122*D15)+(E122*E15))/F15</f>
        <v>0.84812130347033032</v>
      </c>
      <c r="G122" s="73">
        <v>0.83899999999999997</v>
      </c>
    </row>
    <row r="123" spans="1:7" ht="12.75" customHeight="1" thickBot="1" x14ac:dyDescent="0.25">
      <c r="A123" s="359">
        <v>119</v>
      </c>
      <c r="B123" s="556"/>
      <c r="C123" s="361" t="s">
        <v>40</v>
      </c>
      <c r="D123" s="246">
        <v>0.67797649999999998</v>
      </c>
      <c r="E123" s="140">
        <v>0.74032929999999997</v>
      </c>
      <c r="F123" s="445">
        <f>((D123*D15)+(E123*E15))/F15</f>
        <v>0.71131305563188429</v>
      </c>
      <c r="G123" s="75">
        <v>0.76600000000000001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22</v>
      </c>
      <c r="E124" s="97">
        <v>10</v>
      </c>
      <c r="F124" s="448">
        <f>SUM(D124:E124)</f>
        <v>32</v>
      </c>
      <c r="G124" s="382">
        <v>345</v>
      </c>
    </row>
    <row r="125" spans="1:7" ht="12" customHeight="1" x14ac:dyDescent="0.2">
      <c r="A125" s="346">
        <v>121</v>
      </c>
      <c r="B125" s="555"/>
      <c r="C125" s="348" t="s">
        <v>43</v>
      </c>
      <c r="D125" s="232"/>
      <c r="E125" s="76">
        <v>4</v>
      </c>
      <c r="F125" s="393">
        <f>SUM(D125:E125)</f>
        <v>4</v>
      </c>
      <c r="G125" s="399">
        <v>98</v>
      </c>
    </row>
    <row r="126" spans="1:7" ht="12" customHeight="1" x14ac:dyDescent="0.2">
      <c r="A126" s="346">
        <v>122</v>
      </c>
      <c r="B126" s="555"/>
      <c r="C126" s="348" t="s">
        <v>44</v>
      </c>
      <c r="D126" s="232"/>
      <c r="E126" s="76"/>
      <c r="F126" s="393">
        <f t="shared" ref="F126" si="0">SUM(D126:E126)</f>
        <v>0</v>
      </c>
      <c r="G126" s="399">
        <v>5</v>
      </c>
    </row>
    <row r="127" spans="1:7" ht="12" customHeight="1" x14ac:dyDescent="0.2">
      <c r="A127" s="346">
        <v>123</v>
      </c>
      <c r="B127" s="555"/>
      <c r="C127" s="348" t="s">
        <v>45</v>
      </c>
      <c r="D127" s="232">
        <v>4</v>
      </c>
      <c r="E127" s="76">
        <v>2</v>
      </c>
      <c r="F127" s="393">
        <f t="shared" ref="F127:F132" si="1">SUM(D127:E127)</f>
        <v>6</v>
      </c>
      <c r="G127" s="399">
        <v>36</v>
      </c>
    </row>
    <row r="128" spans="1:7" ht="12" customHeight="1" x14ac:dyDescent="0.2">
      <c r="A128" s="346">
        <v>124</v>
      </c>
      <c r="B128" s="555"/>
      <c r="C128" s="348" t="s">
        <v>46</v>
      </c>
      <c r="D128" s="232">
        <v>1</v>
      </c>
      <c r="E128" s="76"/>
      <c r="F128" s="393">
        <f t="shared" si="1"/>
        <v>1</v>
      </c>
      <c r="G128" s="399">
        <v>18</v>
      </c>
    </row>
    <row r="129" spans="1:7" ht="24" x14ac:dyDescent="0.2">
      <c r="A129" s="346">
        <v>125</v>
      </c>
      <c r="B129" s="555"/>
      <c r="C129" s="376" t="s">
        <v>47</v>
      </c>
      <c r="D129" s="103">
        <v>2</v>
      </c>
      <c r="E129" s="104"/>
      <c r="F129" s="517">
        <f t="shared" si="1"/>
        <v>2</v>
      </c>
      <c r="G129" s="395">
        <v>30</v>
      </c>
    </row>
    <row r="130" spans="1:7" ht="12.75" customHeight="1" thickBot="1" x14ac:dyDescent="0.25">
      <c r="A130" s="359">
        <v>126</v>
      </c>
      <c r="B130" s="556"/>
      <c r="C130" s="361" t="s">
        <v>48</v>
      </c>
      <c r="D130" s="233">
        <f>SUM(D124:D129)</f>
        <v>29</v>
      </c>
      <c r="E130" s="120">
        <f>SUM(E124:E129)</f>
        <v>16</v>
      </c>
      <c r="F130" s="479">
        <f t="shared" si="1"/>
        <v>45</v>
      </c>
      <c r="G130" s="400">
        <v>532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266</v>
      </c>
      <c r="E131" s="50">
        <v>264</v>
      </c>
      <c r="F131" s="448">
        <f t="shared" si="1"/>
        <v>530</v>
      </c>
      <c r="G131" s="382">
        <v>14208</v>
      </c>
    </row>
    <row r="132" spans="1:7" ht="12" customHeight="1" x14ac:dyDescent="0.2">
      <c r="A132" s="346">
        <v>128</v>
      </c>
      <c r="B132" s="555"/>
      <c r="C132" s="348" t="s">
        <v>51</v>
      </c>
      <c r="D132" s="232">
        <v>0</v>
      </c>
      <c r="E132" s="76">
        <v>90</v>
      </c>
      <c r="F132" s="393">
        <f t="shared" si="1"/>
        <v>90</v>
      </c>
      <c r="G132" s="399">
        <v>3266</v>
      </c>
    </row>
    <row r="133" spans="1:7" ht="12" customHeight="1" x14ac:dyDescent="0.2">
      <c r="A133" s="346">
        <v>129</v>
      </c>
      <c r="B133" s="555"/>
      <c r="C133" s="348" t="s">
        <v>52</v>
      </c>
      <c r="D133" s="232">
        <v>0</v>
      </c>
      <c r="E133" s="76">
        <v>0</v>
      </c>
      <c r="F133" s="393">
        <f t="shared" ref="F133:F135" si="2">SUM(D133:E133)</f>
        <v>0</v>
      </c>
      <c r="G133" s="399">
        <v>43</v>
      </c>
    </row>
    <row r="134" spans="1:7" ht="12" customHeight="1" x14ac:dyDescent="0.2">
      <c r="A134" s="346">
        <v>130</v>
      </c>
      <c r="B134" s="555"/>
      <c r="C134" s="348" t="s">
        <v>53</v>
      </c>
      <c r="D134" s="232">
        <v>207</v>
      </c>
      <c r="E134" s="76">
        <v>33</v>
      </c>
      <c r="F134" s="393">
        <f t="shared" si="2"/>
        <v>240</v>
      </c>
      <c r="G134" s="399">
        <v>3045</v>
      </c>
    </row>
    <row r="135" spans="1:7" ht="12" customHeight="1" x14ac:dyDescent="0.2">
      <c r="A135" s="346">
        <v>131</v>
      </c>
      <c r="B135" s="555"/>
      <c r="C135" s="348" t="s">
        <v>54</v>
      </c>
      <c r="D135" s="232">
        <v>10</v>
      </c>
      <c r="E135" s="76">
        <v>0</v>
      </c>
      <c r="F135" s="393">
        <f t="shared" si="2"/>
        <v>10</v>
      </c>
      <c r="G135" s="399">
        <v>193</v>
      </c>
    </row>
    <row r="136" spans="1:7" ht="24" x14ac:dyDescent="0.2">
      <c r="A136" s="346">
        <v>132</v>
      </c>
      <c r="B136" s="555"/>
      <c r="C136" s="376" t="s">
        <v>55</v>
      </c>
      <c r="D136" s="103">
        <v>13</v>
      </c>
      <c r="E136" s="104">
        <v>0</v>
      </c>
      <c r="F136" s="449">
        <f>SUM(D136:E136)</f>
        <v>13</v>
      </c>
      <c r="G136" s="395">
        <v>2092</v>
      </c>
    </row>
    <row r="137" spans="1:7" ht="12.75" customHeight="1" thickBot="1" x14ac:dyDescent="0.25">
      <c r="A137" s="359">
        <v>133</v>
      </c>
      <c r="B137" s="556"/>
      <c r="C137" s="361" t="s">
        <v>56</v>
      </c>
      <c r="D137" s="233">
        <f>SUM(D131:D136)</f>
        <v>496</v>
      </c>
      <c r="E137" s="120">
        <f>SUM(E131:E136)</f>
        <v>387</v>
      </c>
      <c r="F137" s="277">
        <f>SUM(D137:E137)</f>
        <v>883</v>
      </c>
      <c r="G137" s="400">
        <v>22847</v>
      </c>
    </row>
    <row r="138" spans="1:7" ht="12" customHeight="1" x14ac:dyDescent="0.2">
      <c r="A138" s="346">
        <v>134</v>
      </c>
      <c r="B138" s="552" t="s">
        <v>57</v>
      </c>
      <c r="C138" s="363" t="s">
        <v>58</v>
      </c>
      <c r="D138" s="112">
        <v>3</v>
      </c>
      <c r="E138" s="50">
        <v>0</v>
      </c>
      <c r="F138" s="476">
        <f>SUM(D138:E138)</f>
        <v>3</v>
      </c>
      <c r="G138" s="382">
        <v>22</v>
      </c>
    </row>
    <row r="139" spans="1:7" ht="12" customHeight="1" x14ac:dyDescent="0.2">
      <c r="A139" s="346">
        <v>135</v>
      </c>
      <c r="B139" s="555"/>
      <c r="C139" s="348" t="s">
        <v>59</v>
      </c>
      <c r="D139" s="232">
        <v>4</v>
      </c>
      <c r="E139" s="76">
        <v>5</v>
      </c>
      <c r="F139" s="477">
        <f>SUM(D139:E139)</f>
        <v>9</v>
      </c>
      <c r="G139" s="399">
        <v>64</v>
      </c>
    </row>
    <row r="140" spans="1:7" ht="12" customHeight="1" x14ac:dyDescent="0.2">
      <c r="A140" s="346">
        <v>136</v>
      </c>
      <c r="B140" s="555"/>
      <c r="C140" s="348" t="s">
        <v>60</v>
      </c>
      <c r="D140" s="232">
        <v>11</v>
      </c>
      <c r="E140" s="76">
        <v>6</v>
      </c>
      <c r="F140" s="477">
        <f t="shared" ref="F140:F143" si="3">SUM(D140:E140)</f>
        <v>17</v>
      </c>
      <c r="G140" s="399">
        <v>86</v>
      </c>
    </row>
    <row r="141" spans="1:7" ht="12" customHeight="1" x14ac:dyDescent="0.2">
      <c r="A141" s="346">
        <v>137</v>
      </c>
      <c r="B141" s="555"/>
      <c r="C141" s="348" t="s">
        <v>61</v>
      </c>
      <c r="D141" s="232">
        <v>3</v>
      </c>
      <c r="E141" s="76">
        <v>2</v>
      </c>
      <c r="F141" s="477">
        <f t="shared" si="3"/>
        <v>5</v>
      </c>
      <c r="G141" s="399">
        <v>86</v>
      </c>
    </row>
    <row r="142" spans="1:7" ht="12" customHeight="1" x14ac:dyDescent="0.2">
      <c r="A142" s="346">
        <v>138</v>
      </c>
      <c r="B142" s="555"/>
      <c r="C142" s="348" t="s">
        <v>62</v>
      </c>
      <c r="D142" s="232">
        <v>4</v>
      </c>
      <c r="E142" s="76">
        <v>1</v>
      </c>
      <c r="F142" s="477">
        <f t="shared" si="3"/>
        <v>5</v>
      </c>
      <c r="G142" s="399">
        <v>70</v>
      </c>
    </row>
    <row r="143" spans="1:7" ht="12" customHeight="1" x14ac:dyDescent="0.2">
      <c r="A143" s="346">
        <v>139</v>
      </c>
      <c r="B143" s="555"/>
      <c r="C143" s="376" t="s">
        <v>63</v>
      </c>
      <c r="D143" s="103">
        <v>4</v>
      </c>
      <c r="E143" s="104">
        <v>2</v>
      </c>
      <c r="F143" s="477">
        <f t="shared" si="3"/>
        <v>6</v>
      </c>
      <c r="G143" s="395">
        <v>204</v>
      </c>
    </row>
    <row r="144" spans="1:7" ht="12.75" customHeight="1" thickBot="1" x14ac:dyDescent="0.25">
      <c r="A144" s="359">
        <v>140</v>
      </c>
      <c r="B144" s="556"/>
      <c r="C144" s="361" t="s">
        <v>64</v>
      </c>
      <c r="D144" s="233">
        <f>SUM(D138:D143)</f>
        <v>29</v>
      </c>
      <c r="E144" s="120">
        <f>SUM(E138:E143)</f>
        <v>16</v>
      </c>
      <c r="F144" s="478">
        <f t="shared" ref="F144:F154" si="4">SUM(D144:E144)</f>
        <v>45</v>
      </c>
      <c r="G144" s="400">
        <v>532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>
        <v>67</v>
      </c>
      <c r="E145" s="50">
        <v>0</v>
      </c>
      <c r="F145" s="448">
        <f t="shared" si="4"/>
        <v>67</v>
      </c>
      <c r="G145" s="382">
        <v>3155</v>
      </c>
    </row>
    <row r="146" spans="1:7" ht="12" customHeight="1" x14ac:dyDescent="0.2">
      <c r="A146" s="346">
        <v>142</v>
      </c>
      <c r="B146" s="555"/>
      <c r="C146" s="348" t="s">
        <v>59</v>
      </c>
      <c r="D146" s="232">
        <v>33</v>
      </c>
      <c r="E146" s="76">
        <v>119</v>
      </c>
      <c r="F146" s="393">
        <f t="shared" si="4"/>
        <v>152</v>
      </c>
      <c r="G146" s="399">
        <v>5666</v>
      </c>
    </row>
    <row r="147" spans="1:7" ht="12" customHeight="1" x14ac:dyDescent="0.2">
      <c r="A147" s="346">
        <v>143</v>
      </c>
      <c r="B147" s="555"/>
      <c r="C147" s="348" t="s">
        <v>60</v>
      </c>
      <c r="D147" s="232">
        <v>134</v>
      </c>
      <c r="E147" s="76">
        <v>160</v>
      </c>
      <c r="F147" s="393">
        <f t="shared" si="4"/>
        <v>294</v>
      </c>
      <c r="G147" s="399">
        <v>3506</v>
      </c>
    </row>
    <row r="148" spans="1:7" ht="12" customHeight="1" x14ac:dyDescent="0.2">
      <c r="A148" s="346">
        <v>144</v>
      </c>
      <c r="B148" s="555"/>
      <c r="C148" s="348" t="s">
        <v>61</v>
      </c>
      <c r="D148" s="232">
        <v>26</v>
      </c>
      <c r="E148" s="76">
        <v>54</v>
      </c>
      <c r="F148" s="393">
        <f t="shared" si="4"/>
        <v>80</v>
      </c>
      <c r="G148" s="399">
        <v>2049</v>
      </c>
    </row>
    <row r="149" spans="1:7" ht="12" customHeight="1" x14ac:dyDescent="0.2">
      <c r="A149" s="346">
        <v>145</v>
      </c>
      <c r="B149" s="555"/>
      <c r="C149" s="348" t="s">
        <v>62</v>
      </c>
      <c r="D149" s="232">
        <v>29</v>
      </c>
      <c r="E149" s="76">
        <v>21</v>
      </c>
      <c r="F149" s="393">
        <f t="shared" si="4"/>
        <v>50</v>
      </c>
      <c r="G149" s="399">
        <v>1309</v>
      </c>
    </row>
    <row r="150" spans="1:7" ht="12" customHeight="1" x14ac:dyDescent="0.2">
      <c r="A150" s="346">
        <v>146</v>
      </c>
      <c r="B150" s="555"/>
      <c r="C150" s="376" t="s">
        <v>63</v>
      </c>
      <c r="D150" s="103">
        <v>207</v>
      </c>
      <c r="E150" s="104">
        <v>33</v>
      </c>
      <c r="F150" s="449">
        <f t="shared" si="4"/>
        <v>240</v>
      </c>
      <c r="G150" s="395">
        <v>7162</v>
      </c>
    </row>
    <row r="151" spans="1:7" ht="12.75" customHeight="1" thickBot="1" x14ac:dyDescent="0.25">
      <c r="A151" s="359">
        <v>147</v>
      </c>
      <c r="B151" s="556"/>
      <c r="C151" s="361" t="s">
        <v>66</v>
      </c>
      <c r="D151" s="233">
        <f>SUM(D145:D150)</f>
        <v>496</v>
      </c>
      <c r="E151" s="120">
        <f>SUM(E145:E150)</f>
        <v>387</v>
      </c>
      <c r="F151" s="277">
        <f t="shared" si="4"/>
        <v>883</v>
      </c>
      <c r="G151" s="400">
        <v>22847</v>
      </c>
    </row>
    <row r="152" spans="1:7" ht="12.75" thickBot="1" x14ac:dyDescent="0.25">
      <c r="A152" s="402">
        <v>148</v>
      </c>
      <c r="B152" s="403"/>
      <c r="C152" s="411" t="s">
        <v>67</v>
      </c>
      <c r="D152" s="234">
        <v>25</v>
      </c>
      <c r="E152" s="122">
        <v>30</v>
      </c>
      <c r="F152" s="312">
        <f t="shared" si="4"/>
        <v>55</v>
      </c>
      <c r="G152" s="404"/>
    </row>
    <row r="153" spans="1:7" x14ac:dyDescent="0.2">
      <c r="A153" s="346">
        <v>149</v>
      </c>
      <c r="B153" s="347" t="s">
        <v>166</v>
      </c>
      <c r="C153" s="363" t="s">
        <v>68</v>
      </c>
      <c r="D153" s="112">
        <v>30</v>
      </c>
      <c r="E153" s="50">
        <v>45</v>
      </c>
      <c r="F153" s="381">
        <f t="shared" si="4"/>
        <v>75</v>
      </c>
      <c r="G153" s="382">
        <v>5573</v>
      </c>
    </row>
    <row r="154" spans="1:7" x14ac:dyDescent="0.2">
      <c r="A154" s="346">
        <v>150</v>
      </c>
      <c r="B154" s="347"/>
      <c r="C154" s="348" t="s">
        <v>69</v>
      </c>
      <c r="D154" s="232"/>
      <c r="E154" s="76"/>
      <c r="F154" s="276">
        <f t="shared" si="4"/>
        <v>0</v>
      </c>
      <c r="G154" s="399">
        <v>227</v>
      </c>
    </row>
    <row r="155" spans="1:7" x14ac:dyDescent="0.2">
      <c r="A155" s="346">
        <v>151</v>
      </c>
      <c r="B155" s="347"/>
      <c r="C155" s="348" t="s">
        <v>70</v>
      </c>
      <c r="D155" s="232"/>
      <c r="E155" s="76"/>
      <c r="F155" s="276">
        <f t="shared" ref="F155:F218" si="5">SUM(D155:E155)</f>
        <v>0</v>
      </c>
      <c r="G155" s="399">
        <v>2953</v>
      </c>
    </row>
    <row r="156" spans="1:7" x14ac:dyDescent="0.2">
      <c r="A156" s="346">
        <v>152</v>
      </c>
      <c r="B156" s="347"/>
      <c r="C156" s="348" t="s">
        <v>71</v>
      </c>
      <c r="D156" s="232">
        <v>8</v>
      </c>
      <c r="E156" s="76">
        <v>21</v>
      </c>
      <c r="F156" s="276">
        <f t="shared" si="5"/>
        <v>29</v>
      </c>
      <c r="G156" s="399">
        <v>5136</v>
      </c>
    </row>
    <row r="157" spans="1:7" x14ac:dyDescent="0.2">
      <c r="A157" s="346">
        <v>153</v>
      </c>
      <c r="B157" s="347"/>
      <c r="C157" s="348" t="s">
        <v>72</v>
      </c>
      <c r="D157" s="232"/>
      <c r="E157" s="76"/>
      <c r="F157" s="276">
        <f t="shared" si="5"/>
        <v>0</v>
      </c>
      <c r="G157" s="399">
        <v>289</v>
      </c>
    </row>
    <row r="158" spans="1:7" x14ac:dyDescent="0.2">
      <c r="A158" s="346">
        <v>154</v>
      </c>
      <c r="B158" s="347"/>
      <c r="C158" s="348" t="s">
        <v>73</v>
      </c>
      <c r="D158" s="232"/>
      <c r="E158" s="76"/>
      <c r="F158" s="276">
        <f t="shared" si="5"/>
        <v>0</v>
      </c>
      <c r="G158" s="399">
        <v>80</v>
      </c>
    </row>
    <row r="159" spans="1:7" x14ac:dyDescent="0.2">
      <c r="A159" s="346">
        <v>155</v>
      </c>
      <c r="B159" s="347"/>
      <c r="C159" s="348" t="s">
        <v>74</v>
      </c>
      <c r="D159" s="232"/>
      <c r="E159" s="76">
        <v>36</v>
      </c>
      <c r="F159" s="276">
        <f t="shared" si="5"/>
        <v>36</v>
      </c>
      <c r="G159" s="399">
        <v>419</v>
      </c>
    </row>
    <row r="160" spans="1:7" x14ac:dyDescent="0.2">
      <c r="A160" s="346">
        <v>156</v>
      </c>
      <c r="B160" s="347"/>
      <c r="C160" s="348" t="s">
        <v>75</v>
      </c>
      <c r="D160" s="232"/>
      <c r="E160" s="76"/>
      <c r="F160" s="276">
        <f t="shared" si="5"/>
        <v>0</v>
      </c>
      <c r="G160" s="399">
        <v>240</v>
      </c>
    </row>
    <row r="161" spans="1:7" x14ac:dyDescent="0.2">
      <c r="A161" s="346">
        <v>157</v>
      </c>
      <c r="B161" s="347"/>
      <c r="C161" s="348" t="s">
        <v>76</v>
      </c>
      <c r="D161" s="232"/>
      <c r="E161" s="76"/>
      <c r="F161" s="276">
        <f t="shared" si="5"/>
        <v>0</v>
      </c>
      <c r="G161" s="399">
        <v>269</v>
      </c>
    </row>
    <row r="162" spans="1:7" x14ac:dyDescent="0.2">
      <c r="A162" s="346">
        <v>158</v>
      </c>
      <c r="B162" s="347"/>
      <c r="C162" s="348" t="s">
        <v>77</v>
      </c>
      <c r="D162" s="232"/>
      <c r="E162" s="76"/>
      <c r="F162" s="276">
        <f t="shared" si="5"/>
        <v>0</v>
      </c>
      <c r="G162" s="399">
        <v>140</v>
      </c>
    </row>
    <row r="163" spans="1:7" x14ac:dyDescent="0.2">
      <c r="A163" s="346">
        <v>159</v>
      </c>
      <c r="B163" s="347"/>
      <c r="C163" s="348" t="s">
        <v>78</v>
      </c>
      <c r="D163" s="232"/>
      <c r="E163" s="76">
        <v>12</v>
      </c>
      <c r="F163" s="276">
        <f t="shared" si="5"/>
        <v>12</v>
      </c>
      <c r="G163" s="399">
        <v>184</v>
      </c>
    </row>
    <row r="164" spans="1:7" x14ac:dyDescent="0.2">
      <c r="A164" s="346">
        <v>160</v>
      </c>
      <c r="B164" s="347"/>
      <c r="C164" s="348" t="s">
        <v>79</v>
      </c>
      <c r="D164" s="232"/>
      <c r="E164" s="76"/>
      <c r="F164" s="276">
        <f t="shared" si="5"/>
        <v>0</v>
      </c>
      <c r="G164" s="399">
        <v>231</v>
      </c>
    </row>
    <row r="165" spans="1:7" x14ac:dyDescent="0.2">
      <c r="A165" s="346">
        <v>161</v>
      </c>
      <c r="B165" s="347"/>
      <c r="C165" s="348" t="s">
        <v>80</v>
      </c>
      <c r="D165" s="232"/>
      <c r="E165" s="76">
        <v>3</v>
      </c>
      <c r="F165" s="276">
        <f t="shared" si="5"/>
        <v>3</v>
      </c>
      <c r="G165" s="399">
        <v>384</v>
      </c>
    </row>
    <row r="166" spans="1:7" x14ac:dyDescent="0.2">
      <c r="A166" s="346">
        <v>162</v>
      </c>
      <c r="B166" s="347"/>
      <c r="C166" s="348" t="s">
        <v>81</v>
      </c>
      <c r="D166" s="232"/>
      <c r="E166" s="76"/>
      <c r="F166" s="276">
        <f t="shared" si="5"/>
        <v>0</v>
      </c>
      <c r="G166" s="399">
        <v>230</v>
      </c>
    </row>
    <row r="167" spans="1:7" x14ac:dyDescent="0.2">
      <c r="A167" s="346">
        <v>163</v>
      </c>
      <c r="B167" s="347"/>
      <c r="C167" s="348" t="s">
        <v>82</v>
      </c>
      <c r="D167" s="232"/>
      <c r="E167" s="76"/>
      <c r="F167" s="276">
        <f t="shared" si="5"/>
        <v>0</v>
      </c>
      <c r="G167" s="399">
        <v>381</v>
      </c>
    </row>
    <row r="168" spans="1:7" x14ac:dyDescent="0.2">
      <c r="A168" s="346">
        <v>164</v>
      </c>
      <c r="B168" s="347"/>
      <c r="C168" s="348" t="s">
        <v>83</v>
      </c>
      <c r="D168" s="232"/>
      <c r="E168" s="76"/>
      <c r="F168" s="276">
        <f t="shared" si="5"/>
        <v>0</v>
      </c>
      <c r="G168" s="399">
        <v>16</v>
      </c>
    </row>
    <row r="169" spans="1:7" x14ac:dyDescent="0.2">
      <c r="A169" s="346">
        <v>165</v>
      </c>
      <c r="B169" s="347"/>
      <c r="C169" s="348" t="s">
        <v>84</v>
      </c>
      <c r="D169" s="232">
        <v>19</v>
      </c>
      <c r="E169" s="76">
        <v>9</v>
      </c>
      <c r="F169" s="276">
        <f t="shared" si="5"/>
        <v>28</v>
      </c>
      <c r="G169" s="399">
        <v>1792</v>
      </c>
    </row>
    <row r="170" spans="1:7" x14ac:dyDescent="0.2">
      <c r="A170" s="346">
        <v>166</v>
      </c>
      <c r="B170" s="347"/>
      <c r="C170" s="348" t="s">
        <v>85</v>
      </c>
      <c r="D170" s="232">
        <v>790</v>
      </c>
      <c r="E170" s="76">
        <v>48</v>
      </c>
      <c r="F170" s="276">
        <f t="shared" si="5"/>
        <v>838</v>
      </c>
      <c r="G170" s="399">
        <v>77412</v>
      </c>
    </row>
    <row r="171" spans="1:7" x14ac:dyDescent="0.2">
      <c r="A171" s="346">
        <v>167</v>
      </c>
      <c r="B171" s="347"/>
      <c r="C171" s="348" t="s">
        <v>86</v>
      </c>
      <c r="D171" s="232"/>
      <c r="E171" s="76"/>
      <c r="F171" s="276">
        <f t="shared" si="5"/>
        <v>0</v>
      </c>
      <c r="G171" s="399">
        <v>16</v>
      </c>
    </row>
    <row r="172" spans="1:7" x14ac:dyDescent="0.2">
      <c r="A172" s="346">
        <v>168</v>
      </c>
      <c r="B172" s="347"/>
      <c r="C172" s="348" t="s">
        <v>87</v>
      </c>
      <c r="D172" s="232"/>
      <c r="E172" s="76">
        <v>9</v>
      </c>
      <c r="F172" s="276">
        <f t="shared" si="5"/>
        <v>9</v>
      </c>
      <c r="G172" s="399">
        <v>39</v>
      </c>
    </row>
    <row r="173" spans="1:7" x14ac:dyDescent="0.2">
      <c r="A173" s="346">
        <v>169</v>
      </c>
      <c r="B173" s="347"/>
      <c r="C173" s="348" t="s">
        <v>88</v>
      </c>
      <c r="D173" s="232"/>
      <c r="E173" s="76"/>
      <c r="F173" s="276">
        <f t="shared" si="5"/>
        <v>0</v>
      </c>
      <c r="G173" s="399">
        <v>36</v>
      </c>
    </row>
    <row r="174" spans="1:7" x14ac:dyDescent="0.2">
      <c r="A174" s="346">
        <v>170</v>
      </c>
      <c r="B174" s="347"/>
      <c r="C174" s="348" t="s">
        <v>89</v>
      </c>
      <c r="D174" s="232"/>
      <c r="E174" s="76"/>
      <c r="F174" s="276">
        <f t="shared" si="5"/>
        <v>0</v>
      </c>
      <c r="G174" s="399">
        <v>1</v>
      </c>
    </row>
    <row r="175" spans="1:7" x14ac:dyDescent="0.2">
      <c r="A175" s="346">
        <v>171</v>
      </c>
      <c r="B175" s="347"/>
      <c r="C175" s="348" t="s">
        <v>90</v>
      </c>
      <c r="D175" s="232"/>
      <c r="E175" s="76">
        <v>6</v>
      </c>
      <c r="F175" s="276">
        <f t="shared" si="5"/>
        <v>6</v>
      </c>
      <c r="G175" s="399">
        <v>661</v>
      </c>
    </row>
    <row r="176" spans="1:7" x14ac:dyDescent="0.2">
      <c r="A176" s="346">
        <v>172</v>
      </c>
      <c r="B176" s="347"/>
      <c r="C176" s="348" t="s">
        <v>91</v>
      </c>
      <c r="D176" s="232"/>
      <c r="E176" s="76"/>
      <c r="F176" s="276">
        <f t="shared" si="5"/>
        <v>0</v>
      </c>
      <c r="G176" s="399">
        <v>108</v>
      </c>
    </row>
    <row r="177" spans="1:7" x14ac:dyDescent="0.2">
      <c r="A177" s="346">
        <v>173</v>
      </c>
      <c r="B177" s="347"/>
      <c r="C177" s="348" t="s">
        <v>92</v>
      </c>
      <c r="D177" s="232"/>
      <c r="E177" s="76"/>
      <c r="F177" s="276">
        <f t="shared" si="5"/>
        <v>0</v>
      </c>
      <c r="G177" s="399"/>
    </row>
    <row r="178" spans="1:7" x14ac:dyDescent="0.2">
      <c r="A178" s="346">
        <v>174</v>
      </c>
      <c r="B178" s="347"/>
      <c r="C178" s="348" t="s">
        <v>93</v>
      </c>
      <c r="D178" s="232"/>
      <c r="E178" s="76"/>
      <c r="F178" s="276">
        <f t="shared" si="5"/>
        <v>0</v>
      </c>
      <c r="G178" s="399"/>
    </row>
    <row r="179" spans="1:7" x14ac:dyDescent="0.2">
      <c r="A179" s="346">
        <v>175</v>
      </c>
      <c r="B179" s="347"/>
      <c r="C179" s="348" t="s">
        <v>94</v>
      </c>
      <c r="D179" s="232"/>
      <c r="E179" s="76"/>
      <c r="F179" s="276">
        <f t="shared" si="5"/>
        <v>0</v>
      </c>
      <c r="G179" s="399">
        <v>166</v>
      </c>
    </row>
    <row r="180" spans="1:7" x14ac:dyDescent="0.2">
      <c r="A180" s="346">
        <v>176</v>
      </c>
      <c r="B180" s="347"/>
      <c r="C180" s="348" t="s">
        <v>95</v>
      </c>
      <c r="D180" s="232"/>
      <c r="E180" s="76"/>
      <c r="F180" s="276">
        <f t="shared" si="5"/>
        <v>0</v>
      </c>
      <c r="G180" s="399">
        <v>3631</v>
      </c>
    </row>
    <row r="181" spans="1:7" x14ac:dyDescent="0.2">
      <c r="A181" s="346">
        <v>177</v>
      </c>
      <c r="B181" s="347"/>
      <c r="C181" s="348" t="s">
        <v>96</v>
      </c>
      <c r="D181" s="232">
        <v>21</v>
      </c>
      <c r="E181" s="76">
        <v>62</v>
      </c>
      <c r="F181" s="276">
        <f t="shared" si="5"/>
        <v>83</v>
      </c>
      <c r="G181" s="399">
        <v>30188</v>
      </c>
    </row>
    <row r="182" spans="1:7" x14ac:dyDescent="0.2">
      <c r="A182" s="346">
        <v>178</v>
      </c>
      <c r="B182" s="347"/>
      <c r="C182" s="348" t="s">
        <v>97</v>
      </c>
      <c r="D182" s="232"/>
      <c r="E182" s="76"/>
      <c r="F182" s="276">
        <f t="shared" si="5"/>
        <v>0</v>
      </c>
      <c r="G182" s="399">
        <v>4</v>
      </c>
    </row>
    <row r="183" spans="1:7" x14ac:dyDescent="0.2">
      <c r="A183" s="346">
        <v>179</v>
      </c>
      <c r="B183" s="347"/>
      <c r="C183" s="348" t="s">
        <v>98</v>
      </c>
      <c r="D183" s="232"/>
      <c r="E183" s="76"/>
      <c r="F183" s="276">
        <f t="shared" si="5"/>
        <v>0</v>
      </c>
      <c r="G183" s="399">
        <v>53</v>
      </c>
    </row>
    <row r="184" spans="1:7" x14ac:dyDescent="0.2">
      <c r="A184" s="346">
        <v>180</v>
      </c>
      <c r="B184" s="347"/>
      <c r="C184" s="348" t="s">
        <v>99</v>
      </c>
      <c r="D184" s="232"/>
      <c r="E184" s="76"/>
      <c r="F184" s="276">
        <f t="shared" si="5"/>
        <v>0</v>
      </c>
      <c r="G184" s="399">
        <v>18</v>
      </c>
    </row>
    <row r="185" spans="1:7" x14ac:dyDescent="0.2">
      <c r="A185" s="346">
        <v>181</v>
      </c>
      <c r="B185" s="347"/>
      <c r="C185" s="348" t="s">
        <v>100</v>
      </c>
      <c r="D185" s="232"/>
      <c r="E185" s="76"/>
      <c r="F185" s="276">
        <f t="shared" si="5"/>
        <v>0</v>
      </c>
      <c r="G185" s="399"/>
    </row>
    <row r="186" spans="1:7" x14ac:dyDescent="0.2">
      <c r="A186" s="346">
        <v>182</v>
      </c>
      <c r="B186" s="347"/>
      <c r="C186" s="348" t="s">
        <v>101</v>
      </c>
      <c r="D186" s="232"/>
      <c r="E186" s="76"/>
      <c r="F186" s="276">
        <f t="shared" si="5"/>
        <v>0</v>
      </c>
      <c r="G186" s="399"/>
    </row>
    <row r="187" spans="1:7" x14ac:dyDescent="0.2">
      <c r="A187" s="346">
        <v>183</v>
      </c>
      <c r="B187" s="347"/>
      <c r="C187" s="348" t="s">
        <v>102</v>
      </c>
      <c r="D187" s="232"/>
      <c r="E187" s="76"/>
      <c r="F187" s="276">
        <f t="shared" si="5"/>
        <v>0</v>
      </c>
      <c r="G187" s="399"/>
    </row>
    <row r="188" spans="1:7" x14ac:dyDescent="0.2">
      <c r="A188" s="346">
        <v>184</v>
      </c>
      <c r="B188" s="347"/>
      <c r="C188" s="348" t="s">
        <v>103</v>
      </c>
      <c r="D188" s="232"/>
      <c r="E188" s="76"/>
      <c r="F188" s="276">
        <f t="shared" si="5"/>
        <v>0</v>
      </c>
      <c r="G188" s="399">
        <v>2</v>
      </c>
    </row>
    <row r="189" spans="1:7" x14ac:dyDescent="0.2">
      <c r="A189" s="346">
        <v>185</v>
      </c>
      <c r="B189" s="347"/>
      <c r="C189" s="348" t="s">
        <v>104</v>
      </c>
      <c r="D189" s="232"/>
      <c r="E189" s="76"/>
      <c r="F189" s="276">
        <f t="shared" si="5"/>
        <v>0</v>
      </c>
      <c r="G189" s="399">
        <v>150</v>
      </c>
    </row>
    <row r="190" spans="1:7" x14ac:dyDescent="0.2">
      <c r="A190" s="346">
        <v>186</v>
      </c>
      <c r="B190" s="347"/>
      <c r="C190" s="348" t="s">
        <v>105</v>
      </c>
      <c r="D190" s="232"/>
      <c r="E190" s="76"/>
      <c r="F190" s="276">
        <f t="shared" si="5"/>
        <v>0</v>
      </c>
      <c r="G190" s="399"/>
    </row>
    <row r="191" spans="1:7" x14ac:dyDescent="0.2">
      <c r="A191" s="346">
        <v>187</v>
      </c>
      <c r="B191" s="347"/>
      <c r="C191" s="348" t="s">
        <v>106</v>
      </c>
      <c r="D191" s="232"/>
      <c r="E191" s="76"/>
      <c r="F191" s="276">
        <f t="shared" si="5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76"/>
      <c r="F192" s="276">
        <f t="shared" si="5"/>
        <v>0</v>
      </c>
      <c r="G192" s="399"/>
    </row>
    <row r="193" spans="1:7" x14ac:dyDescent="0.2">
      <c r="A193" s="346">
        <v>189</v>
      </c>
      <c r="B193" s="347"/>
      <c r="C193" s="348" t="s">
        <v>108</v>
      </c>
      <c r="D193" s="232"/>
      <c r="E193" s="76"/>
      <c r="F193" s="276">
        <f t="shared" si="5"/>
        <v>0</v>
      </c>
      <c r="G193" s="399"/>
    </row>
    <row r="194" spans="1:7" x14ac:dyDescent="0.2">
      <c r="A194" s="346">
        <v>190</v>
      </c>
      <c r="B194" s="347"/>
      <c r="C194" s="348" t="s">
        <v>109</v>
      </c>
      <c r="D194" s="232"/>
      <c r="E194" s="76"/>
      <c r="F194" s="276">
        <f t="shared" si="5"/>
        <v>0</v>
      </c>
      <c r="G194" s="399"/>
    </row>
    <row r="195" spans="1:7" x14ac:dyDescent="0.2">
      <c r="A195" s="346">
        <v>191</v>
      </c>
      <c r="B195" s="347"/>
      <c r="C195" s="348" t="s">
        <v>110</v>
      </c>
      <c r="D195" s="232"/>
      <c r="E195" s="76"/>
      <c r="F195" s="276">
        <f t="shared" si="5"/>
        <v>0</v>
      </c>
      <c r="G195" s="399"/>
    </row>
    <row r="196" spans="1:7" x14ac:dyDescent="0.2">
      <c r="A196" s="346">
        <v>192</v>
      </c>
      <c r="B196" s="347"/>
      <c r="C196" s="348" t="s">
        <v>111</v>
      </c>
      <c r="D196" s="232">
        <v>1420</v>
      </c>
      <c r="E196" s="76"/>
      <c r="F196" s="276">
        <f t="shared" si="5"/>
        <v>1420</v>
      </c>
      <c r="G196" s="399">
        <v>1971</v>
      </c>
    </row>
    <row r="197" spans="1:7" x14ac:dyDescent="0.2">
      <c r="A197" s="346">
        <v>193</v>
      </c>
      <c r="B197" s="347"/>
      <c r="C197" s="348" t="s">
        <v>112</v>
      </c>
      <c r="D197" s="232"/>
      <c r="E197" s="76"/>
      <c r="F197" s="276">
        <f t="shared" si="5"/>
        <v>0</v>
      </c>
      <c r="G197" s="399"/>
    </row>
    <row r="198" spans="1:7" x14ac:dyDescent="0.2">
      <c r="A198" s="346">
        <v>194</v>
      </c>
      <c r="B198" s="347"/>
      <c r="C198" s="348" t="s">
        <v>113</v>
      </c>
      <c r="D198" s="232"/>
      <c r="E198" s="76"/>
      <c r="F198" s="276">
        <f t="shared" si="5"/>
        <v>0</v>
      </c>
      <c r="G198" s="399"/>
    </row>
    <row r="199" spans="1:7" x14ac:dyDescent="0.2">
      <c r="A199" s="346">
        <v>195</v>
      </c>
      <c r="B199" s="347"/>
      <c r="C199" s="348" t="s">
        <v>114</v>
      </c>
      <c r="D199" s="232"/>
      <c r="E199" s="76"/>
      <c r="F199" s="276">
        <f t="shared" si="5"/>
        <v>0</v>
      </c>
      <c r="G199" s="399"/>
    </row>
    <row r="200" spans="1:7" x14ac:dyDescent="0.2">
      <c r="A200" s="346">
        <v>196</v>
      </c>
      <c r="B200" s="347"/>
      <c r="C200" s="348" t="s">
        <v>115</v>
      </c>
      <c r="D200" s="232"/>
      <c r="E200" s="76"/>
      <c r="F200" s="276">
        <f t="shared" si="5"/>
        <v>0</v>
      </c>
      <c r="G200" s="399">
        <v>700</v>
      </c>
    </row>
    <row r="201" spans="1:7" x14ac:dyDescent="0.2">
      <c r="A201" s="346">
        <v>197</v>
      </c>
      <c r="B201" s="347"/>
      <c r="C201" s="348" t="s">
        <v>116</v>
      </c>
      <c r="D201" s="232"/>
      <c r="E201" s="76"/>
      <c r="F201" s="276">
        <f t="shared" si="5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76"/>
      <c r="F202" s="276">
        <f t="shared" si="5"/>
        <v>0</v>
      </c>
      <c r="G202" s="399"/>
    </row>
    <row r="203" spans="1:7" x14ac:dyDescent="0.2">
      <c r="A203" s="346">
        <v>199</v>
      </c>
      <c r="B203" s="347"/>
      <c r="C203" s="348" t="s">
        <v>118</v>
      </c>
      <c r="D203" s="232"/>
      <c r="E203" s="76"/>
      <c r="F203" s="276">
        <f t="shared" si="5"/>
        <v>0</v>
      </c>
      <c r="G203" s="399"/>
    </row>
    <row r="204" spans="1:7" x14ac:dyDescent="0.2">
      <c r="A204" s="346">
        <v>200</v>
      </c>
      <c r="B204" s="347"/>
      <c r="C204" s="348" t="s">
        <v>119</v>
      </c>
      <c r="D204" s="232"/>
      <c r="E204" s="76">
        <v>6</v>
      </c>
      <c r="F204" s="276">
        <f t="shared" si="5"/>
        <v>6</v>
      </c>
      <c r="G204" s="399">
        <v>1253</v>
      </c>
    </row>
    <row r="205" spans="1:7" x14ac:dyDescent="0.2">
      <c r="A205" s="346">
        <v>201</v>
      </c>
      <c r="B205" s="347"/>
      <c r="C205" s="348" t="s">
        <v>120</v>
      </c>
      <c r="D205" s="232"/>
      <c r="E205" s="76"/>
      <c r="F205" s="276">
        <f t="shared" si="5"/>
        <v>0</v>
      </c>
      <c r="G205" s="399">
        <v>4</v>
      </c>
    </row>
    <row r="206" spans="1:7" x14ac:dyDescent="0.2">
      <c r="A206" s="346">
        <v>202</v>
      </c>
      <c r="B206" s="347"/>
      <c r="C206" s="348" t="s">
        <v>121</v>
      </c>
      <c r="D206" s="232"/>
      <c r="E206" s="76"/>
      <c r="F206" s="276">
        <f t="shared" si="5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76"/>
      <c r="F207" s="276">
        <f t="shared" si="5"/>
        <v>0</v>
      </c>
      <c r="G207" s="399">
        <v>66</v>
      </c>
    </row>
    <row r="208" spans="1:7" x14ac:dyDescent="0.2">
      <c r="A208" s="346">
        <v>204</v>
      </c>
      <c r="B208" s="347"/>
      <c r="C208" s="348" t="s">
        <v>123</v>
      </c>
      <c r="D208" s="232"/>
      <c r="E208" s="76"/>
      <c r="F208" s="276">
        <f t="shared" si="5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76"/>
      <c r="F209" s="276">
        <f t="shared" si="5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76">
        <v>3</v>
      </c>
      <c r="F210" s="276">
        <f t="shared" si="5"/>
        <v>3</v>
      </c>
      <c r="G210" s="399">
        <v>422</v>
      </c>
    </row>
    <row r="211" spans="1:7" x14ac:dyDescent="0.2">
      <c r="A211" s="346">
        <v>207</v>
      </c>
      <c r="B211" s="347"/>
      <c r="C211" s="348" t="s">
        <v>126</v>
      </c>
      <c r="D211" s="232"/>
      <c r="E211" s="76"/>
      <c r="F211" s="276">
        <f t="shared" si="5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76"/>
      <c r="F212" s="276">
        <f t="shared" si="5"/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76"/>
      <c r="F213" s="276">
        <f t="shared" si="5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76"/>
      <c r="F214" s="276">
        <f t="shared" si="5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76"/>
      <c r="F215" s="276">
        <f t="shared" si="5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76"/>
      <c r="F216" s="276">
        <f t="shared" si="5"/>
        <v>0</v>
      </c>
      <c r="G216" s="399"/>
    </row>
    <row r="217" spans="1:7" x14ac:dyDescent="0.2">
      <c r="A217" s="346">
        <v>213</v>
      </c>
      <c r="B217" s="347"/>
      <c r="C217" s="348" t="s">
        <v>132</v>
      </c>
      <c r="D217" s="232"/>
      <c r="E217" s="76"/>
      <c r="F217" s="276">
        <f t="shared" si="5"/>
        <v>0</v>
      </c>
      <c r="G217" s="399"/>
    </row>
    <row r="218" spans="1:7" x14ac:dyDescent="0.2">
      <c r="A218" s="346">
        <v>214</v>
      </c>
      <c r="B218" s="347"/>
      <c r="C218" s="376" t="s">
        <v>133</v>
      </c>
      <c r="D218" s="103"/>
      <c r="E218" s="104"/>
      <c r="F218" s="405">
        <f t="shared" si="5"/>
        <v>0</v>
      </c>
      <c r="G218" s="395"/>
    </row>
    <row r="219" spans="1:7" ht="12.75" thickBot="1" x14ac:dyDescent="0.25">
      <c r="A219" s="359">
        <v>215</v>
      </c>
      <c r="B219" s="360"/>
      <c r="C219" s="361" t="s">
        <v>134</v>
      </c>
      <c r="D219" s="245">
        <f>SUM(D153:D218)</f>
        <v>2288</v>
      </c>
      <c r="E219" s="162">
        <f>SUM(E153:E218)</f>
        <v>260</v>
      </c>
      <c r="F219" s="479">
        <f>SUM(D219:E219)</f>
        <v>2548</v>
      </c>
      <c r="G219" s="400">
        <f>SUM(G153:G218)</f>
        <v>135445</v>
      </c>
    </row>
    <row r="220" spans="1:7" ht="12" customHeight="1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123"/>
      <c r="F220" s="278">
        <f>COUNTA(D220:E220)</f>
        <v>1</v>
      </c>
      <c r="G220" s="407"/>
    </row>
    <row r="221" spans="1:7" ht="12" customHeight="1" x14ac:dyDescent="0.2">
      <c r="A221" s="346">
        <v>217</v>
      </c>
      <c r="B221" s="555"/>
      <c r="C221" s="376" t="s">
        <v>137</v>
      </c>
      <c r="D221" s="236"/>
      <c r="E221" s="124" t="s">
        <v>155</v>
      </c>
      <c r="F221" s="279">
        <f>COUNTA(D221:E221)</f>
        <v>1</v>
      </c>
      <c r="G221" s="310"/>
    </row>
    <row r="222" spans="1:7" ht="12" customHeight="1" x14ac:dyDescent="0.2">
      <c r="A222" s="346">
        <v>218</v>
      </c>
      <c r="B222" s="555"/>
      <c r="C222" s="378" t="s">
        <v>138</v>
      </c>
      <c r="D222" s="237" t="s">
        <v>156</v>
      </c>
      <c r="E222" s="125" t="s">
        <v>192</v>
      </c>
      <c r="F222" s="280"/>
      <c r="G222" s="309"/>
    </row>
    <row r="223" spans="1:7" ht="12.75" customHeight="1" thickBot="1" x14ac:dyDescent="0.25">
      <c r="A223" s="346">
        <v>219</v>
      </c>
      <c r="B223" s="556"/>
      <c r="C223" s="363" t="s">
        <v>139</v>
      </c>
      <c r="D223" s="238" t="s">
        <v>323</v>
      </c>
      <c r="E223" s="126" t="s">
        <v>158</v>
      </c>
      <c r="F223" s="281"/>
      <c r="G223" s="410"/>
    </row>
    <row r="224" spans="1:7" ht="12.75" thickBot="1" x14ac:dyDescent="0.25">
      <c r="A224" s="402">
        <v>220</v>
      </c>
      <c r="B224" s="403"/>
      <c r="C224" s="411" t="s">
        <v>140</v>
      </c>
      <c r="D224" s="239"/>
      <c r="E224" s="77"/>
      <c r="F224" s="282">
        <f>SUM(D224:E224)</f>
        <v>0</v>
      </c>
      <c r="G224" s="412"/>
    </row>
    <row r="225" spans="1:7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127">
        <v>2</v>
      </c>
      <c r="F225" s="283">
        <f>SUM(D225:E225)</f>
        <v>4</v>
      </c>
      <c r="G225" s="413"/>
    </row>
    <row r="226" spans="1:7" ht="12.75" customHeight="1" thickBot="1" x14ac:dyDescent="0.25">
      <c r="A226" s="346">
        <v>222</v>
      </c>
      <c r="B226" s="556"/>
      <c r="C226" s="363" t="s">
        <v>143</v>
      </c>
      <c r="D226" s="235">
        <v>2</v>
      </c>
      <c r="E226" s="123">
        <v>2</v>
      </c>
      <c r="F226" s="278">
        <f>SUM(D226:E226)</f>
        <v>4</v>
      </c>
      <c r="G226" s="407"/>
    </row>
    <row r="227" spans="1:7" ht="12.75" thickBot="1" x14ac:dyDescent="0.25">
      <c r="A227" s="402">
        <v>223</v>
      </c>
      <c r="B227" s="403"/>
      <c r="C227" s="411" t="s">
        <v>659</v>
      </c>
      <c r="D227" s="239">
        <v>1</v>
      </c>
      <c r="E227" s="77"/>
      <c r="F227" s="282">
        <f>SUM(D227:E227)</f>
        <v>1</v>
      </c>
      <c r="G227" s="412"/>
    </row>
    <row r="228" spans="1:7" ht="12" customHeight="1" x14ac:dyDescent="0.2">
      <c r="A228" s="414">
        <v>224</v>
      </c>
      <c r="B228" s="552" t="s">
        <v>636</v>
      </c>
      <c r="C228" s="415" t="s">
        <v>633</v>
      </c>
      <c r="D228" s="241">
        <v>1</v>
      </c>
      <c r="E228" s="147">
        <v>1</v>
      </c>
      <c r="F228" s="469">
        <v>1</v>
      </c>
      <c r="G228" s="417">
        <v>1</v>
      </c>
    </row>
    <row r="229" spans="1:7" x14ac:dyDescent="0.2">
      <c r="A229" s="418">
        <v>225</v>
      </c>
      <c r="B229" s="555"/>
      <c r="C229" s="385" t="s">
        <v>634</v>
      </c>
      <c r="D229" s="242">
        <v>1</v>
      </c>
      <c r="E229" s="148">
        <v>1</v>
      </c>
      <c r="F229" s="480">
        <v>1</v>
      </c>
      <c r="G229" s="420">
        <v>1</v>
      </c>
    </row>
    <row r="230" spans="1:7" ht="12.75" thickBot="1" x14ac:dyDescent="0.25">
      <c r="A230" s="359">
        <v>226</v>
      </c>
      <c r="B230" s="556"/>
      <c r="C230" s="388" t="s">
        <v>635</v>
      </c>
      <c r="D230" s="243">
        <v>1</v>
      </c>
      <c r="E230" s="149">
        <v>0</v>
      </c>
      <c r="F230" s="481">
        <v>0.5</v>
      </c>
      <c r="G230" s="438">
        <v>0.14000000000000001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-0.499984740745262"/>
  </sheetPr>
  <dimension ref="A2:E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16.28515625" style="78" customWidth="1"/>
    <col min="6" max="16384" width="11.42578125" style="78"/>
  </cols>
  <sheetData>
    <row r="2" spans="1:5" ht="12.75" x14ac:dyDescent="0.2">
      <c r="A2" s="331" t="s">
        <v>626</v>
      </c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52" t="s">
        <v>162</v>
      </c>
      <c r="D4" s="426" t="s">
        <v>163</v>
      </c>
      <c r="E4" s="404" t="s">
        <v>529</v>
      </c>
    </row>
    <row r="5" spans="1:5" x14ac:dyDescent="0.2">
      <c r="A5" s="338">
        <v>1</v>
      </c>
      <c r="B5" s="339"/>
      <c r="C5" s="340" t="s">
        <v>0</v>
      </c>
      <c r="D5" s="452">
        <v>103</v>
      </c>
      <c r="E5" s="345"/>
    </row>
    <row r="6" spans="1:5" x14ac:dyDescent="0.2">
      <c r="A6" s="346">
        <v>2</v>
      </c>
      <c r="B6" s="347"/>
      <c r="C6" s="348" t="s">
        <v>1</v>
      </c>
      <c r="D6" s="453" t="s">
        <v>476</v>
      </c>
      <c r="E6" s="352"/>
    </row>
    <row r="7" spans="1:5" x14ac:dyDescent="0.2">
      <c r="A7" s="346">
        <v>3</v>
      </c>
      <c r="B7" s="347"/>
      <c r="C7" s="348" t="s">
        <v>2</v>
      </c>
      <c r="D7" s="453" t="s">
        <v>477</v>
      </c>
      <c r="E7" s="352"/>
    </row>
    <row r="8" spans="1:5" x14ac:dyDescent="0.2">
      <c r="A8" s="346">
        <v>4</v>
      </c>
      <c r="B8" s="347"/>
      <c r="C8" s="348" t="s">
        <v>3</v>
      </c>
      <c r="D8" s="453" t="s">
        <v>478</v>
      </c>
      <c r="E8" s="352"/>
    </row>
    <row r="9" spans="1:5" x14ac:dyDescent="0.2">
      <c r="A9" s="346">
        <v>5</v>
      </c>
      <c r="B9" s="347"/>
      <c r="C9" s="348" t="s">
        <v>4</v>
      </c>
      <c r="D9" s="453" t="s">
        <v>479</v>
      </c>
      <c r="E9" s="352"/>
    </row>
    <row r="10" spans="1:5" x14ac:dyDescent="0.2">
      <c r="A10" s="346">
        <v>6</v>
      </c>
      <c r="B10" s="347" t="s">
        <v>5</v>
      </c>
      <c r="C10" s="348" t="s">
        <v>6</v>
      </c>
      <c r="D10" s="453"/>
      <c r="E10" s="352"/>
    </row>
    <row r="11" spans="1:5" x14ac:dyDescent="0.2">
      <c r="A11" s="346">
        <v>7</v>
      </c>
      <c r="B11" s="347"/>
      <c r="C11" s="348" t="s">
        <v>7</v>
      </c>
      <c r="D11" s="453"/>
      <c r="E11" s="352"/>
    </row>
    <row r="12" spans="1:5" ht="12.75" thickBot="1" x14ac:dyDescent="0.25">
      <c r="A12" s="346">
        <v>8</v>
      </c>
      <c r="B12" s="347"/>
      <c r="C12" s="353" t="s">
        <v>8</v>
      </c>
      <c r="D12" s="454" t="s">
        <v>480</v>
      </c>
      <c r="E12" s="352"/>
    </row>
    <row r="13" spans="1:5" ht="12.75" thickBot="1" x14ac:dyDescent="0.25">
      <c r="A13" s="346">
        <v>9</v>
      </c>
      <c r="B13" s="347"/>
      <c r="C13" s="358" t="s">
        <v>194</v>
      </c>
      <c r="D13" s="404" t="s">
        <v>481</v>
      </c>
      <c r="E13" s="352"/>
    </row>
    <row r="14" spans="1:5" ht="12.75" thickBot="1" x14ac:dyDescent="0.25">
      <c r="A14" s="359">
        <v>10</v>
      </c>
      <c r="B14" s="360"/>
      <c r="C14" s="361" t="s">
        <v>9</v>
      </c>
      <c r="D14" s="362"/>
      <c r="E14" s="362"/>
    </row>
    <row r="15" spans="1:5" x14ac:dyDescent="0.2">
      <c r="A15" s="346">
        <v>11</v>
      </c>
      <c r="B15" s="552" t="s">
        <v>13</v>
      </c>
      <c r="C15" s="363" t="s">
        <v>165</v>
      </c>
      <c r="D15" s="382">
        <v>43760</v>
      </c>
      <c r="E15" s="382">
        <v>2262147</v>
      </c>
    </row>
    <row r="16" spans="1:5" x14ac:dyDescent="0.2">
      <c r="A16" s="346">
        <v>12</v>
      </c>
      <c r="B16" s="553"/>
      <c r="C16" s="365" t="s">
        <v>164</v>
      </c>
      <c r="D16" s="444">
        <v>44881</v>
      </c>
      <c r="E16" s="444">
        <v>2390920</v>
      </c>
    </row>
    <row r="17" spans="1:5" ht="12.75" thickBot="1" x14ac:dyDescent="0.25">
      <c r="A17" s="359">
        <v>13</v>
      </c>
      <c r="B17" s="554"/>
      <c r="C17" s="361" t="s">
        <v>10</v>
      </c>
      <c r="D17" s="210">
        <v>2.5617001828153629E-2</v>
      </c>
      <c r="E17" s="210">
        <v>2.5617001828153629E-2</v>
      </c>
    </row>
    <row r="18" spans="1:5" ht="14.25" x14ac:dyDescent="0.2">
      <c r="A18" s="369">
        <v>14</v>
      </c>
      <c r="B18" s="552" t="s">
        <v>168</v>
      </c>
      <c r="C18" s="370" t="s">
        <v>530</v>
      </c>
      <c r="D18" s="371">
        <v>735</v>
      </c>
      <c r="E18" s="371">
        <v>24661</v>
      </c>
    </row>
    <row r="19" spans="1:5" ht="12.75" thickBot="1" x14ac:dyDescent="0.25">
      <c r="A19" s="359">
        <v>15</v>
      </c>
      <c r="B19" s="557"/>
      <c r="C19" s="361" t="s">
        <v>11</v>
      </c>
      <c r="D19" s="373"/>
      <c r="E19" s="373"/>
    </row>
    <row r="20" spans="1:5" x14ac:dyDescent="0.2">
      <c r="A20" s="346">
        <v>16</v>
      </c>
      <c r="B20" s="558" t="s">
        <v>175</v>
      </c>
      <c r="C20" s="363" t="s">
        <v>12</v>
      </c>
      <c r="D20" s="382">
        <v>89</v>
      </c>
      <c r="E20" s="382">
        <v>2785</v>
      </c>
    </row>
    <row r="21" spans="1:5" x14ac:dyDescent="0.2">
      <c r="A21" s="346">
        <v>17</v>
      </c>
      <c r="B21" s="553"/>
      <c r="C21" s="348" t="s">
        <v>176</v>
      </c>
      <c r="D21" s="399">
        <v>2921</v>
      </c>
      <c r="E21" s="399"/>
    </row>
    <row r="22" spans="1:5" ht="12.75" thickBot="1" x14ac:dyDescent="0.25">
      <c r="A22" s="359">
        <v>18</v>
      </c>
      <c r="B22" s="554"/>
      <c r="C22" s="361" t="s">
        <v>14</v>
      </c>
      <c r="D22" s="210">
        <v>6.5083220070854042E-2</v>
      </c>
      <c r="E22" s="210"/>
    </row>
    <row r="23" spans="1:5" x14ac:dyDescent="0.2">
      <c r="A23" s="346">
        <v>19</v>
      </c>
      <c r="B23" s="552" t="s">
        <v>15</v>
      </c>
      <c r="C23" s="363" t="s">
        <v>169</v>
      </c>
      <c r="D23" s="69">
        <v>74.9444002802</v>
      </c>
      <c r="E23" s="69">
        <v>57.095980057299997</v>
      </c>
    </row>
    <row r="24" spans="1:5" x14ac:dyDescent="0.2">
      <c r="A24" s="346">
        <v>20</v>
      </c>
      <c r="B24" s="553"/>
      <c r="C24" s="376" t="s">
        <v>170</v>
      </c>
      <c r="D24" s="67">
        <v>64.851494832100002</v>
      </c>
      <c r="E24" s="67">
        <v>45.3847701368</v>
      </c>
    </row>
    <row r="25" spans="1:5" x14ac:dyDescent="0.2">
      <c r="A25" s="346">
        <v>21</v>
      </c>
      <c r="B25" s="553"/>
      <c r="C25" s="363" t="s">
        <v>171</v>
      </c>
      <c r="D25" s="382">
        <v>32796</v>
      </c>
      <c r="E25" s="382">
        <v>1291595</v>
      </c>
    </row>
    <row r="26" spans="1:5" x14ac:dyDescent="0.2">
      <c r="A26" s="346">
        <v>22</v>
      </c>
      <c r="B26" s="553"/>
      <c r="C26" s="376" t="s">
        <v>172</v>
      </c>
      <c r="D26" s="395">
        <v>29106</v>
      </c>
      <c r="E26" s="395">
        <v>1085114</v>
      </c>
    </row>
    <row r="27" spans="1:5" x14ac:dyDescent="0.2">
      <c r="A27" s="346">
        <v>23</v>
      </c>
      <c r="B27" s="553"/>
      <c r="C27" s="378" t="s">
        <v>173</v>
      </c>
      <c r="D27" s="66">
        <v>2.5913587392999999</v>
      </c>
      <c r="E27" s="66">
        <v>2.6728711179000002</v>
      </c>
    </row>
    <row r="28" spans="1:5" ht="12.75" thickBot="1" x14ac:dyDescent="0.25">
      <c r="A28" s="359">
        <v>24</v>
      </c>
      <c r="B28" s="554"/>
      <c r="C28" s="361" t="s">
        <v>174</v>
      </c>
      <c r="D28" s="373">
        <v>2.6809104678</v>
      </c>
      <c r="E28" s="373">
        <v>2.5731947753000002</v>
      </c>
    </row>
    <row r="29" spans="1:5" x14ac:dyDescent="0.2">
      <c r="A29" s="346">
        <v>25</v>
      </c>
      <c r="B29" s="347" t="s">
        <v>16</v>
      </c>
      <c r="C29" s="363" t="s">
        <v>169</v>
      </c>
      <c r="D29" s="69">
        <v>24.430987916500001</v>
      </c>
      <c r="E29" s="69">
        <v>13.565387218</v>
      </c>
    </row>
    <row r="30" spans="1:5" x14ac:dyDescent="0.2">
      <c r="A30" s="346">
        <v>26</v>
      </c>
      <c r="B30" s="347"/>
      <c r="C30" s="376" t="s">
        <v>170</v>
      </c>
      <c r="D30" s="67">
        <v>16.609623354</v>
      </c>
      <c r="E30" s="67">
        <v>7.9975457157000003</v>
      </c>
    </row>
    <row r="31" spans="1:5" x14ac:dyDescent="0.2">
      <c r="A31" s="346">
        <v>27</v>
      </c>
      <c r="B31" s="347"/>
      <c r="C31" s="363" t="s">
        <v>171</v>
      </c>
      <c r="D31" s="382">
        <v>10691</v>
      </c>
      <c r="E31" s="382">
        <v>306869</v>
      </c>
    </row>
    <row r="32" spans="1:5" x14ac:dyDescent="0.2">
      <c r="A32" s="346">
        <v>28</v>
      </c>
      <c r="B32" s="347"/>
      <c r="C32" s="376" t="s">
        <v>172</v>
      </c>
      <c r="D32" s="395">
        <v>7455</v>
      </c>
      <c r="E32" s="395">
        <v>191215</v>
      </c>
    </row>
    <row r="33" spans="1:5" x14ac:dyDescent="0.2">
      <c r="A33" s="346">
        <v>29</v>
      </c>
      <c r="B33" s="347"/>
      <c r="C33" s="378" t="s">
        <v>173</v>
      </c>
      <c r="D33" s="66">
        <v>3.5442692966</v>
      </c>
      <c r="E33" s="66">
        <v>3.6797423117000001</v>
      </c>
    </row>
    <row r="34" spans="1:5" ht="12.75" thickBot="1" x14ac:dyDescent="0.25">
      <c r="A34" s="359">
        <v>30</v>
      </c>
      <c r="B34" s="360"/>
      <c r="C34" s="361" t="s">
        <v>174</v>
      </c>
      <c r="D34" s="373">
        <v>3.4498874072999999</v>
      </c>
      <c r="E34" s="373">
        <v>3.5228738157000001</v>
      </c>
    </row>
    <row r="35" spans="1:5" x14ac:dyDescent="0.2">
      <c r="A35" s="346">
        <v>31</v>
      </c>
      <c r="B35" s="347" t="s">
        <v>17</v>
      </c>
      <c r="C35" s="363" t="s">
        <v>169</v>
      </c>
      <c r="D35" s="69">
        <v>50.513412363699999</v>
      </c>
      <c r="E35" s="69">
        <v>43.530592839299999</v>
      </c>
    </row>
    <row r="36" spans="1:5" x14ac:dyDescent="0.2">
      <c r="A36" s="346">
        <v>32</v>
      </c>
      <c r="B36" s="347"/>
      <c r="C36" s="376" t="s">
        <v>170</v>
      </c>
      <c r="D36" s="67">
        <v>48.241871478100002</v>
      </c>
      <c r="E36" s="67">
        <v>37.387224421100001</v>
      </c>
    </row>
    <row r="37" spans="1:5" x14ac:dyDescent="0.2">
      <c r="A37" s="346">
        <v>33</v>
      </c>
      <c r="B37" s="347"/>
      <c r="C37" s="363" t="s">
        <v>171</v>
      </c>
      <c r="D37" s="382">
        <v>22105</v>
      </c>
      <c r="E37" s="382">
        <v>984726</v>
      </c>
    </row>
    <row r="38" spans="1:5" x14ac:dyDescent="0.2">
      <c r="A38" s="346">
        <v>34</v>
      </c>
      <c r="B38" s="347"/>
      <c r="C38" s="376" t="s">
        <v>172</v>
      </c>
      <c r="D38" s="395">
        <v>21651</v>
      </c>
      <c r="E38" s="395">
        <v>893899</v>
      </c>
    </row>
    <row r="39" spans="1:5" x14ac:dyDescent="0.2">
      <c r="A39" s="346">
        <v>35</v>
      </c>
      <c r="B39" s="347"/>
      <c r="C39" s="378" t="s">
        <v>173</v>
      </c>
      <c r="D39" s="66">
        <v>2.1299580825</v>
      </c>
      <c r="E39" s="66">
        <v>2.3590496833999999</v>
      </c>
    </row>
    <row r="40" spans="1:5" ht="12.75" thickBot="1" x14ac:dyDescent="0.25">
      <c r="A40" s="359">
        <v>36</v>
      </c>
      <c r="B40" s="360"/>
      <c r="C40" s="361" t="s">
        <v>174</v>
      </c>
      <c r="D40" s="373">
        <v>2.4159343829000002</v>
      </c>
      <c r="E40" s="373">
        <v>2.3700337262</v>
      </c>
    </row>
    <row r="41" spans="1:5" x14ac:dyDescent="0.2">
      <c r="A41" s="346">
        <v>37</v>
      </c>
      <c r="B41" s="552" t="s">
        <v>18</v>
      </c>
      <c r="C41" s="363" t="s">
        <v>169</v>
      </c>
      <c r="D41" s="69">
        <v>14.7962721459</v>
      </c>
      <c r="E41" s="69">
        <v>27.225242215800002</v>
      </c>
    </row>
    <row r="42" spans="1:5" x14ac:dyDescent="0.2">
      <c r="A42" s="346">
        <v>38</v>
      </c>
      <c r="B42" s="553"/>
      <c r="C42" s="376" t="s">
        <v>170</v>
      </c>
      <c r="D42" s="67">
        <v>29.715704100500002</v>
      </c>
      <c r="E42" s="67">
        <v>41.834130027800001</v>
      </c>
    </row>
    <row r="43" spans="1:5" x14ac:dyDescent="0.2">
      <c r="A43" s="346">
        <v>39</v>
      </c>
      <c r="B43" s="553"/>
      <c r="C43" s="363" t="s">
        <v>171</v>
      </c>
      <c r="D43" s="382">
        <v>6475</v>
      </c>
      <c r="E43" s="382">
        <v>615875</v>
      </c>
    </row>
    <row r="44" spans="1:5" x14ac:dyDescent="0.2">
      <c r="A44" s="346">
        <v>40</v>
      </c>
      <c r="B44" s="553"/>
      <c r="C44" s="376" t="s">
        <v>172</v>
      </c>
      <c r="D44" s="395">
        <v>13337</v>
      </c>
      <c r="E44" s="395">
        <v>1000221</v>
      </c>
    </row>
    <row r="45" spans="1:5" x14ac:dyDescent="0.2">
      <c r="A45" s="346">
        <v>41</v>
      </c>
      <c r="B45" s="553"/>
      <c r="C45" s="378" t="s">
        <v>173</v>
      </c>
      <c r="D45" s="66">
        <v>2.1323851990999998</v>
      </c>
      <c r="E45" s="66">
        <v>2.140409247</v>
      </c>
    </row>
    <row r="46" spans="1:5" ht="12.75" thickBot="1" x14ac:dyDescent="0.25">
      <c r="A46" s="359">
        <v>42</v>
      </c>
      <c r="B46" s="554"/>
      <c r="C46" s="361" t="s">
        <v>174</v>
      </c>
      <c r="D46" s="373">
        <v>2.1820906308999999</v>
      </c>
      <c r="E46" s="373">
        <v>2.0623811224000002</v>
      </c>
    </row>
    <row r="47" spans="1:5" x14ac:dyDescent="0.2">
      <c r="A47" s="346">
        <v>43</v>
      </c>
      <c r="B47" s="347" t="s">
        <v>19</v>
      </c>
      <c r="C47" s="383" t="s">
        <v>169</v>
      </c>
      <c r="D47" s="384">
        <v>4.4248461048000003</v>
      </c>
      <c r="E47" s="384">
        <v>4.1317385651</v>
      </c>
    </row>
    <row r="48" spans="1:5" x14ac:dyDescent="0.2">
      <c r="A48" s="346">
        <v>44</v>
      </c>
      <c r="B48" s="347"/>
      <c r="C48" s="385" t="s">
        <v>170</v>
      </c>
      <c r="D48" s="392">
        <v>1.5305371112999999</v>
      </c>
      <c r="E48" s="392">
        <v>2.3176842730999998</v>
      </c>
    </row>
    <row r="49" spans="1:5" x14ac:dyDescent="0.2">
      <c r="A49" s="346">
        <v>45</v>
      </c>
      <c r="B49" s="347"/>
      <c r="C49" s="385" t="s">
        <v>171</v>
      </c>
      <c r="D49" s="394">
        <v>1936</v>
      </c>
      <c r="E49" s="394">
        <v>93466</v>
      </c>
    </row>
    <row r="50" spans="1:5" ht="12.75" thickBot="1" x14ac:dyDescent="0.25">
      <c r="A50" s="359">
        <v>46</v>
      </c>
      <c r="B50" s="360"/>
      <c r="C50" s="388" t="s">
        <v>172</v>
      </c>
      <c r="D50" s="389">
        <v>687</v>
      </c>
      <c r="E50" s="389">
        <v>55414</v>
      </c>
    </row>
    <row r="51" spans="1:5" x14ac:dyDescent="0.2">
      <c r="A51" s="346">
        <v>47</v>
      </c>
      <c r="B51" s="552" t="s">
        <v>20</v>
      </c>
      <c r="C51" s="383" t="s">
        <v>169</v>
      </c>
      <c r="D51" s="384">
        <v>5.8344814691</v>
      </c>
      <c r="E51" s="384">
        <v>11.547039161900001</v>
      </c>
    </row>
    <row r="52" spans="1:5" x14ac:dyDescent="0.2">
      <c r="A52" s="346">
        <v>48</v>
      </c>
      <c r="B52" s="553"/>
      <c r="C52" s="385" t="s">
        <v>170</v>
      </c>
      <c r="D52" s="392">
        <v>3.9022639562000001</v>
      </c>
      <c r="E52" s="392">
        <v>10.4634155623</v>
      </c>
    </row>
    <row r="53" spans="1:5" x14ac:dyDescent="0.2">
      <c r="A53" s="346">
        <v>49</v>
      </c>
      <c r="B53" s="553"/>
      <c r="C53" s="385" t="s">
        <v>171</v>
      </c>
      <c r="D53" s="394">
        <v>2553</v>
      </c>
      <c r="E53" s="394">
        <v>261211</v>
      </c>
    </row>
    <row r="54" spans="1:5" ht="12.75" thickBot="1" x14ac:dyDescent="0.25">
      <c r="A54" s="359">
        <v>50</v>
      </c>
      <c r="B54" s="554"/>
      <c r="C54" s="388" t="s">
        <v>172</v>
      </c>
      <c r="D54" s="389">
        <v>1751</v>
      </c>
      <c r="E54" s="389">
        <v>250172</v>
      </c>
    </row>
    <row r="55" spans="1:5" x14ac:dyDescent="0.2">
      <c r="A55" s="346">
        <v>51</v>
      </c>
      <c r="B55" s="552" t="s">
        <v>21</v>
      </c>
      <c r="C55" s="363" t="s">
        <v>169</v>
      </c>
      <c r="D55" s="69">
        <v>22.8148051589</v>
      </c>
      <c r="E55" s="69">
        <v>19.829082725500001</v>
      </c>
    </row>
    <row r="56" spans="1:5" x14ac:dyDescent="0.2">
      <c r="A56" s="346">
        <v>52</v>
      </c>
      <c r="B56" s="553"/>
      <c r="C56" s="376" t="s">
        <v>170</v>
      </c>
      <c r="D56" s="67">
        <v>19.6329155522</v>
      </c>
      <c r="E56" s="67">
        <v>17.814432179099999</v>
      </c>
    </row>
    <row r="57" spans="1:5" x14ac:dyDescent="0.2">
      <c r="A57" s="346">
        <v>53</v>
      </c>
      <c r="B57" s="553"/>
      <c r="C57" s="363" t="s">
        <v>171</v>
      </c>
      <c r="D57" s="382">
        <v>9984</v>
      </c>
      <c r="E57" s="382">
        <v>448563</v>
      </c>
    </row>
    <row r="58" spans="1:5" x14ac:dyDescent="0.2">
      <c r="A58" s="346">
        <v>54</v>
      </c>
      <c r="B58" s="553"/>
      <c r="C58" s="376" t="s">
        <v>172</v>
      </c>
      <c r="D58" s="395">
        <v>8811</v>
      </c>
      <c r="E58" s="395">
        <v>425929</v>
      </c>
    </row>
    <row r="59" spans="1:5" x14ac:dyDescent="0.2">
      <c r="A59" s="346">
        <v>55</v>
      </c>
      <c r="B59" s="553"/>
      <c r="C59" s="378" t="s">
        <v>173</v>
      </c>
      <c r="D59" s="66">
        <v>3.1410288891000002</v>
      </c>
      <c r="E59" s="66">
        <v>3.3282749317000002</v>
      </c>
    </row>
    <row r="60" spans="1:5" ht="12.75" thickBot="1" x14ac:dyDescent="0.25">
      <c r="A60" s="359">
        <v>56</v>
      </c>
      <c r="B60" s="554"/>
      <c r="C60" s="361" t="s">
        <v>174</v>
      </c>
      <c r="D60" s="373">
        <v>3.3086428738000002</v>
      </c>
      <c r="E60" s="373">
        <v>3.2041457548999999</v>
      </c>
    </row>
    <row r="61" spans="1:5" x14ac:dyDescent="0.2">
      <c r="A61" s="346">
        <v>57</v>
      </c>
      <c r="B61" s="552" t="s">
        <v>22</v>
      </c>
      <c r="C61" s="363" t="s">
        <v>169</v>
      </c>
      <c r="D61" s="69">
        <v>16.673387799499999</v>
      </c>
      <c r="E61" s="69">
        <v>23.907597516500001</v>
      </c>
    </row>
    <row r="62" spans="1:5" x14ac:dyDescent="0.2">
      <c r="A62" s="346">
        <v>58</v>
      </c>
      <c r="B62" s="553"/>
      <c r="C62" s="376" t="s">
        <v>170</v>
      </c>
      <c r="D62" s="67">
        <v>6.9997243383000001</v>
      </c>
      <c r="E62" s="67">
        <v>17.078523297099999</v>
      </c>
    </row>
    <row r="63" spans="1:5" x14ac:dyDescent="0.2">
      <c r="A63" s="346">
        <v>59</v>
      </c>
      <c r="B63" s="553"/>
      <c r="C63" s="363" t="s">
        <v>171</v>
      </c>
      <c r="D63" s="382">
        <v>7296</v>
      </c>
      <c r="E63" s="382">
        <v>540825</v>
      </c>
    </row>
    <row r="64" spans="1:5" x14ac:dyDescent="0.2">
      <c r="A64" s="346">
        <v>60</v>
      </c>
      <c r="B64" s="553"/>
      <c r="C64" s="376" t="s">
        <v>172</v>
      </c>
      <c r="D64" s="395">
        <v>3142</v>
      </c>
      <c r="E64" s="395">
        <v>408334</v>
      </c>
    </row>
    <row r="65" spans="1:5" x14ac:dyDescent="0.2">
      <c r="A65" s="346">
        <v>61</v>
      </c>
      <c r="B65" s="553"/>
      <c r="C65" s="378" t="s">
        <v>173</v>
      </c>
      <c r="D65" s="66">
        <v>3.1666444109</v>
      </c>
      <c r="E65" s="66">
        <v>3.2262638482999999</v>
      </c>
    </row>
    <row r="66" spans="1:5" ht="12.75" thickBot="1" x14ac:dyDescent="0.25">
      <c r="A66" s="359">
        <v>62</v>
      </c>
      <c r="B66" s="554"/>
      <c r="C66" s="361" t="s">
        <v>174</v>
      </c>
      <c r="D66" s="373">
        <v>3.4785462303000001</v>
      </c>
      <c r="E66" s="373">
        <v>2.9709661536</v>
      </c>
    </row>
    <row r="67" spans="1:5" x14ac:dyDescent="0.2">
      <c r="A67" s="346">
        <v>63</v>
      </c>
      <c r="B67" s="552" t="s">
        <v>23</v>
      </c>
      <c r="C67" s="363" t="s">
        <v>169</v>
      </c>
      <c r="D67" s="69">
        <v>84.055761128900002</v>
      </c>
      <c r="E67" s="69">
        <v>73.251119399499999</v>
      </c>
    </row>
    <row r="68" spans="1:5" x14ac:dyDescent="0.2">
      <c r="A68" s="346">
        <v>64</v>
      </c>
      <c r="B68" s="553"/>
      <c r="C68" s="376" t="s">
        <v>170</v>
      </c>
      <c r="D68" s="67">
        <v>82.550245161399999</v>
      </c>
      <c r="E68" s="67">
        <v>70.479116625100005</v>
      </c>
    </row>
    <row r="69" spans="1:5" x14ac:dyDescent="0.2">
      <c r="A69" s="346">
        <v>65</v>
      </c>
      <c r="B69" s="553"/>
      <c r="C69" s="363" t="s">
        <v>171</v>
      </c>
      <c r="D69" s="382">
        <v>36783</v>
      </c>
      <c r="E69" s="382">
        <v>1657048</v>
      </c>
    </row>
    <row r="70" spans="1:5" x14ac:dyDescent="0.2">
      <c r="A70" s="346">
        <v>66</v>
      </c>
      <c r="B70" s="553"/>
      <c r="C70" s="376" t="s">
        <v>172</v>
      </c>
      <c r="D70" s="395">
        <v>37049</v>
      </c>
      <c r="E70" s="395">
        <v>1685099</v>
      </c>
    </row>
    <row r="71" spans="1:5" x14ac:dyDescent="0.2">
      <c r="A71" s="346">
        <v>67</v>
      </c>
      <c r="B71" s="553"/>
      <c r="C71" s="378" t="s">
        <v>173</v>
      </c>
      <c r="D71" s="66">
        <v>2.5748501532999999</v>
      </c>
      <c r="E71" s="66">
        <v>2.6479706681000001</v>
      </c>
    </row>
    <row r="72" spans="1:5" ht="12.75" thickBot="1" x14ac:dyDescent="0.25">
      <c r="A72" s="359">
        <v>68</v>
      </c>
      <c r="B72" s="554"/>
      <c r="C72" s="361" t="s">
        <v>174</v>
      </c>
      <c r="D72" s="373">
        <v>2.6232820705000002</v>
      </c>
      <c r="E72" s="373">
        <v>2.5057087184000002</v>
      </c>
    </row>
    <row r="73" spans="1:5" x14ac:dyDescent="0.2">
      <c r="A73" s="346">
        <v>69</v>
      </c>
      <c r="B73" s="552" t="s">
        <v>24</v>
      </c>
      <c r="C73" s="363" t="s">
        <v>169</v>
      </c>
      <c r="D73" s="69">
        <v>25.2392266216</v>
      </c>
      <c r="E73" s="69">
        <v>21.691340129099999</v>
      </c>
    </row>
    <row r="74" spans="1:5" x14ac:dyDescent="0.2">
      <c r="A74" s="346">
        <v>70</v>
      </c>
      <c r="B74" s="553"/>
      <c r="C74" s="376" t="s">
        <v>170</v>
      </c>
      <c r="D74" s="67">
        <v>11.910926013299999</v>
      </c>
      <c r="E74" s="67">
        <v>11.660694769899999</v>
      </c>
    </row>
    <row r="75" spans="1:5" x14ac:dyDescent="0.2">
      <c r="A75" s="346">
        <v>71</v>
      </c>
      <c r="B75" s="553"/>
      <c r="C75" s="363" t="s">
        <v>171</v>
      </c>
      <c r="D75" s="382">
        <v>11045</v>
      </c>
      <c r="E75" s="382">
        <v>490690</v>
      </c>
    </row>
    <row r="76" spans="1:5" x14ac:dyDescent="0.2">
      <c r="A76" s="346">
        <v>72</v>
      </c>
      <c r="B76" s="553"/>
      <c r="C76" s="376" t="s">
        <v>172</v>
      </c>
      <c r="D76" s="395">
        <v>5346</v>
      </c>
      <c r="E76" s="395">
        <v>278798</v>
      </c>
    </row>
    <row r="77" spans="1:5" x14ac:dyDescent="0.2">
      <c r="A77" s="346">
        <v>73</v>
      </c>
      <c r="B77" s="553"/>
      <c r="C77" s="378" t="s">
        <v>173</v>
      </c>
      <c r="D77" s="66">
        <v>3.518031116</v>
      </c>
      <c r="E77" s="66">
        <v>3.5807295677000002</v>
      </c>
    </row>
    <row r="78" spans="1:5" ht="12.75" thickBot="1" x14ac:dyDescent="0.25">
      <c r="A78" s="359">
        <v>74</v>
      </c>
      <c r="B78" s="554"/>
      <c r="C78" s="361" t="s">
        <v>174</v>
      </c>
      <c r="D78" s="373">
        <v>3.8196634776999998</v>
      </c>
      <c r="E78" s="373">
        <v>3.5127284333</v>
      </c>
    </row>
    <row r="79" spans="1:5" x14ac:dyDescent="0.2">
      <c r="A79" s="346">
        <v>75</v>
      </c>
      <c r="B79" s="552" t="s">
        <v>25</v>
      </c>
      <c r="C79" s="363" t="s">
        <v>169</v>
      </c>
      <c r="D79" s="69">
        <v>38.8155485156</v>
      </c>
      <c r="E79" s="69">
        <v>38.886376526900001</v>
      </c>
    </row>
    <row r="80" spans="1:5" x14ac:dyDescent="0.2">
      <c r="A80" s="346">
        <v>76</v>
      </c>
      <c r="B80" s="553"/>
      <c r="C80" s="376" t="s">
        <v>170</v>
      </c>
      <c r="D80" s="67">
        <v>72.724312282599996</v>
      </c>
      <c r="E80" s="67">
        <v>46.209975151899997</v>
      </c>
    </row>
    <row r="81" spans="1:5" x14ac:dyDescent="0.2">
      <c r="A81" s="346">
        <v>77</v>
      </c>
      <c r="B81" s="553"/>
      <c r="C81" s="363" t="s">
        <v>171</v>
      </c>
      <c r="D81" s="382">
        <v>16986</v>
      </c>
      <c r="E81" s="382">
        <v>879667</v>
      </c>
    </row>
    <row r="82" spans="1:5" x14ac:dyDescent="0.2">
      <c r="A82" s="346">
        <v>78</v>
      </c>
      <c r="B82" s="553"/>
      <c r="C82" s="376" t="s">
        <v>172</v>
      </c>
      <c r="D82" s="395">
        <v>32639</v>
      </c>
      <c r="E82" s="395">
        <v>1104844</v>
      </c>
    </row>
    <row r="83" spans="1:5" x14ac:dyDescent="0.2">
      <c r="A83" s="346">
        <v>79</v>
      </c>
      <c r="B83" s="553"/>
      <c r="C83" s="378" t="s">
        <v>173</v>
      </c>
      <c r="D83" s="66">
        <v>3.2431643204</v>
      </c>
      <c r="E83" s="66">
        <v>3.1383976142000001</v>
      </c>
    </row>
    <row r="84" spans="1:5" ht="12.75" thickBot="1" x14ac:dyDescent="0.25">
      <c r="A84" s="359">
        <v>80</v>
      </c>
      <c r="B84" s="554"/>
      <c r="C84" s="361" t="s">
        <v>174</v>
      </c>
      <c r="D84" s="373">
        <v>2.8246162080000001</v>
      </c>
      <c r="E84" s="373">
        <v>2.8457004594000002</v>
      </c>
    </row>
    <row r="85" spans="1:5" x14ac:dyDescent="0.2">
      <c r="A85" s="346">
        <v>81</v>
      </c>
      <c r="B85" s="552" t="s">
        <v>26</v>
      </c>
      <c r="C85" s="363" t="s">
        <v>169</v>
      </c>
      <c r="D85" s="69">
        <v>38.1711254087</v>
      </c>
      <c r="E85" s="69">
        <v>33.316579337900002</v>
      </c>
    </row>
    <row r="86" spans="1:5" x14ac:dyDescent="0.2">
      <c r="A86" s="346">
        <v>82</v>
      </c>
      <c r="B86" s="553"/>
      <c r="C86" s="376" t="s">
        <v>170</v>
      </c>
      <c r="D86" s="67">
        <v>44.895876122300002</v>
      </c>
      <c r="E86" s="67">
        <v>39.819132459899997</v>
      </c>
    </row>
    <row r="87" spans="1:5" x14ac:dyDescent="0.2">
      <c r="A87" s="346">
        <v>83</v>
      </c>
      <c r="B87" s="553"/>
      <c r="C87" s="363" t="s">
        <v>171</v>
      </c>
      <c r="D87" s="382">
        <v>16704</v>
      </c>
      <c r="E87" s="382">
        <v>753670</v>
      </c>
    </row>
    <row r="88" spans="1:5" x14ac:dyDescent="0.2">
      <c r="A88" s="346">
        <v>84</v>
      </c>
      <c r="B88" s="553"/>
      <c r="C88" s="376" t="s">
        <v>172</v>
      </c>
      <c r="D88" s="395">
        <v>20150</v>
      </c>
      <c r="E88" s="395">
        <v>952044</v>
      </c>
    </row>
    <row r="89" spans="1:5" x14ac:dyDescent="0.2">
      <c r="A89" s="346">
        <v>85</v>
      </c>
      <c r="B89" s="553"/>
      <c r="C89" s="378" t="s">
        <v>173</v>
      </c>
      <c r="D89" s="66">
        <v>3.3007020028</v>
      </c>
      <c r="E89" s="66">
        <v>3.3431980939999999</v>
      </c>
    </row>
    <row r="90" spans="1:5" ht="12.75" thickBot="1" x14ac:dyDescent="0.25">
      <c r="A90" s="359">
        <v>86</v>
      </c>
      <c r="B90" s="554"/>
      <c r="C90" s="361" t="s">
        <v>174</v>
      </c>
      <c r="D90" s="373">
        <v>3.1710822736000002</v>
      </c>
      <c r="E90" s="373">
        <v>2.8736164499000001</v>
      </c>
    </row>
    <row r="91" spans="1:5" x14ac:dyDescent="0.2">
      <c r="A91" s="346">
        <v>87</v>
      </c>
      <c r="B91" s="552" t="s">
        <v>27</v>
      </c>
      <c r="C91" s="363" t="s">
        <v>169</v>
      </c>
      <c r="D91" s="69">
        <v>89.740672426100005</v>
      </c>
      <c r="E91" s="69">
        <v>84.321222273000004</v>
      </c>
    </row>
    <row r="92" spans="1:5" x14ac:dyDescent="0.2">
      <c r="A92" s="346">
        <v>88</v>
      </c>
      <c r="B92" s="553"/>
      <c r="C92" s="376" t="s">
        <v>170</v>
      </c>
      <c r="D92" s="67">
        <v>94.567198932599993</v>
      </c>
      <c r="E92" s="67">
        <v>87.218900164600001</v>
      </c>
    </row>
    <row r="93" spans="1:5" x14ac:dyDescent="0.2">
      <c r="A93" s="346">
        <v>89</v>
      </c>
      <c r="B93" s="553"/>
      <c r="C93" s="363" t="s">
        <v>171</v>
      </c>
      <c r="D93" s="382">
        <v>39271</v>
      </c>
      <c r="E93" s="382">
        <v>1907470</v>
      </c>
    </row>
    <row r="94" spans="1:5" x14ac:dyDescent="0.2">
      <c r="A94" s="346">
        <v>90</v>
      </c>
      <c r="B94" s="553"/>
      <c r="C94" s="376" t="s">
        <v>172</v>
      </c>
      <c r="D94" s="395">
        <v>42443</v>
      </c>
      <c r="E94" s="395">
        <v>2085334</v>
      </c>
    </row>
    <row r="95" spans="1:5" x14ac:dyDescent="0.2">
      <c r="A95" s="346">
        <v>91</v>
      </c>
      <c r="B95" s="553"/>
      <c r="C95" s="378" t="s">
        <v>173</v>
      </c>
      <c r="D95" s="66">
        <v>2.5158030191999998</v>
      </c>
      <c r="E95" s="66">
        <v>2.5009373673000002</v>
      </c>
    </row>
    <row r="96" spans="1:5" ht="12.75" thickBot="1" x14ac:dyDescent="0.25">
      <c r="A96" s="359">
        <v>92</v>
      </c>
      <c r="B96" s="554"/>
      <c r="C96" s="361" t="s">
        <v>174</v>
      </c>
      <c r="D96" s="373">
        <v>2.5242790541</v>
      </c>
      <c r="E96" s="373">
        <v>2.3281865982999999</v>
      </c>
    </row>
    <row r="97" spans="1:5" x14ac:dyDescent="0.2">
      <c r="A97" s="346">
        <v>93</v>
      </c>
      <c r="B97" s="552" t="s">
        <v>28</v>
      </c>
      <c r="C97" s="363" t="s">
        <v>169</v>
      </c>
      <c r="D97" s="69">
        <v>43.678868764299999</v>
      </c>
      <c r="E97" s="69">
        <v>39.011655740199998</v>
      </c>
    </row>
    <row r="98" spans="1:5" x14ac:dyDescent="0.2">
      <c r="A98" s="346">
        <v>94</v>
      </c>
      <c r="B98" s="553"/>
      <c r="C98" s="376" t="s">
        <v>170</v>
      </c>
      <c r="D98" s="67">
        <v>46.367371031499999</v>
      </c>
      <c r="E98" s="67">
        <v>35.207185850199998</v>
      </c>
    </row>
    <row r="99" spans="1:5" x14ac:dyDescent="0.2">
      <c r="A99" s="346">
        <v>95</v>
      </c>
      <c r="B99" s="553"/>
      <c r="C99" s="363" t="s">
        <v>171</v>
      </c>
      <c r="D99" s="382">
        <v>19114</v>
      </c>
      <c r="E99" s="382">
        <v>882501</v>
      </c>
    </row>
    <row r="100" spans="1:5" x14ac:dyDescent="0.2">
      <c r="A100" s="346">
        <v>96</v>
      </c>
      <c r="B100" s="553"/>
      <c r="C100" s="376" t="s">
        <v>172</v>
      </c>
      <c r="D100" s="395">
        <v>20810</v>
      </c>
      <c r="E100" s="395">
        <v>841776</v>
      </c>
    </row>
    <row r="101" spans="1:5" x14ac:dyDescent="0.2">
      <c r="A101" s="346">
        <v>97</v>
      </c>
      <c r="B101" s="553"/>
      <c r="C101" s="378" t="s">
        <v>173</v>
      </c>
      <c r="D101" s="66">
        <v>3.5003135264999998</v>
      </c>
      <c r="E101" s="66">
        <v>3.5942059525999999</v>
      </c>
    </row>
    <row r="102" spans="1:5" ht="12.75" thickBot="1" x14ac:dyDescent="0.25">
      <c r="A102" s="359">
        <v>98</v>
      </c>
      <c r="B102" s="554"/>
      <c r="C102" s="361" t="s">
        <v>174</v>
      </c>
      <c r="D102" s="373">
        <v>3.3949595792</v>
      </c>
      <c r="E102" s="373">
        <v>3.4261854971000001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69">
        <v>79.369246384999997</v>
      </c>
      <c r="E103" s="69">
        <v>61.227718622300003</v>
      </c>
    </row>
    <row r="104" spans="1:5" x14ac:dyDescent="0.2">
      <c r="A104" s="346">
        <v>100</v>
      </c>
      <c r="B104" s="553"/>
      <c r="C104" s="376" t="s">
        <v>170</v>
      </c>
      <c r="D104" s="67">
        <v>66.382031943300007</v>
      </c>
      <c r="E104" s="67">
        <v>47.7024544099</v>
      </c>
    </row>
    <row r="105" spans="1:5" x14ac:dyDescent="0.2">
      <c r="A105" s="346">
        <v>101</v>
      </c>
      <c r="B105" s="553"/>
      <c r="C105" s="363" t="s">
        <v>171</v>
      </c>
      <c r="D105" s="382">
        <v>34732</v>
      </c>
      <c r="E105" s="382">
        <v>1385061</v>
      </c>
    </row>
    <row r="106" spans="1:5" x14ac:dyDescent="0.2">
      <c r="A106" s="346">
        <v>102</v>
      </c>
      <c r="B106" s="553"/>
      <c r="C106" s="376" t="s">
        <v>172</v>
      </c>
      <c r="D106" s="395">
        <v>29793</v>
      </c>
      <c r="E106" s="395">
        <v>1140528</v>
      </c>
    </row>
    <row r="107" spans="1:5" x14ac:dyDescent="0.2">
      <c r="A107" s="346">
        <v>103</v>
      </c>
      <c r="B107" s="553"/>
      <c r="C107" s="378" t="s">
        <v>173</v>
      </c>
      <c r="D107" s="66">
        <v>2.4469559856999998</v>
      </c>
      <c r="E107" s="66">
        <v>2.4925008897000001</v>
      </c>
    </row>
    <row r="108" spans="1:5" ht="12.75" thickBot="1" x14ac:dyDescent="0.25">
      <c r="A108" s="359">
        <v>104</v>
      </c>
      <c r="B108" s="554"/>
      <c r="C108" s="361" t="s">
        <v>174</v>
      </c>
      <c r="D108" s="373">
        <v>2.6190973959999999</v>
      </c>
      <c r="E108" s="373">
        <v>2.4481715283000001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69">
        <v>41.676729275200003</v>
      </c>
      <c r="E109" s="69">
        <v>22.379535900899999</v>
      </c>
    </row>
    <row r="110" spans="1:5" x14ac:dyDescent="0.2">
      <c r="A110" s="346">
        <v>106</v>
      </c>
      <c r="B110" s="553"/>
      <c r="C110" s="376" t="s">
        <v>170</v>
      </c>
      <c r="D110" s="67">
        <v>28.877722093700001</v>
      </c>
      <c r="E110" s="67">
        <v>15.092426725999999</v>
      </c>
    </row>
    <row r="111" spans="1:5" x14ac:dyDescent="0.2">
      <c r="A111" s="346">
        <v>107</v>
      </c>
      <c r="B111" s="553"/>
      <c r="C111" s="363" t="s">
        <v>171</v>
      </c>
      <c r="D111" s="382">
        <v>18238</v>
      </c>
      <c r="E111" s="382">
        <v>506258</v>
      </c>
    </row>
    <row r="112" spans="1:5" x14ac:dyDescent="0.2">
      <c r="A112" s="346">
        <v>108</v>
      </c>
      <c r="B112" s="553"/>
      <c r="C112" s="376" t="s">
        <v>172</v>
      </c>
      <c r="D112" s="395">
        <v>12961</v>
      </c>
      <c r="E112" s="395">
        <v>360848</v>
      </c>
    </row>
    <row r="113" spans="1:5" x14ac:dyDescent="0.2">
      <c r="A113" s="346">
        <v>109</v>
      </c>
      <c r="B113" s="553"/>
      <c r="C113" s="378" t="s">
        <v>173</v>
      </c>
      <c r="D113" s="66">
        <v>2.7216079831000002</v>
      </c>
      <c r="E113" s="66">
        <v>2.8271935337</v>
      </c>
    </row>
    <row r="114" spans="1:5" ht="12.75" thickBot="1" x14ac:dyDescent="0.25">
      <c r="A114" s="359">
        <v>110</v>
      </c>
      <c r="B114" s="554"/>
      <c r="C114" s="361" t="s">
        <v>174</v>
      </c>
      <c r="D114" s="373">
        <v>2.7376167949000001</v>
      </c>
      <c r="E114" s="373">
        <v>2.6577175986000001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397">
        <v>6.6435506000000002</v>
      </c>
      <c r="E115" s="397">
        <v>8.1</v>
      </c>
    </row>
    <row r="116" spans="1:5" x14ac:dyDescent="0.2">
      <c r="A116" s="346">
        <v>112</v>
      </c>
      <c r="B116" s="553"/>
      <c r="C116" s="363" t="s">
        <v>33</v>
      </c>
      <c r="D116" s="69">
        <v>12.812369</v>
      </c>
      <c r="E116" s="69">
        <v>13.4</v>
      </c>
    </row>
    <row r="117" spans="1:5" x14ac:dyDescent="0.2">
      <c r="A117" s="346">
        <v>113</v>
      </c>
      <c r="B117" s="553"/>
      <c r="C117" s="378" t="s">
        <v>34</v>
      </c>
      <c r="D117" s="66">
        <v>6794.1036000000004</v>
      </c>
      <c r="E117" s="66">
        <v>12675</v>
      </c>
    </row>
    <row r="118" spans="1:5" x14ac:dyDescent="0.2">
      <c r="A118" s="346">
        <v>114</v>
      </c>
      <c r="B118" s="553"/>
      <c r="C118" s="376" t="s">
        <v>35</v>
      </c>
      <c r="D118" s="67">
        <v>7368.5228671111281</v>
      </c>
      <c r="E118" s="67">
        <v>13746.629848363447</v>
      </c>
    </row>
    <row r="119" spans="1:5" x14ac:dyDescent="0.2">
      <c r="A119" s="346">
        <v>115</v>
      </c>
      <c r="B119" s="553"/>
      <c r="C119" s="363" t="s">
        <v>36</v>
      </c>
      <c r="D119" s="69">
        <v>15.727116000000001</v>
      </c>
      <c r="E119" s="69">
        <v>16.981000000000002</v>
      </c>
    </row>
    <row r="120" spans="1:5" x14ac:dyDescent="0.2">
      <c r="A120" s="346">
        <v>116</v>
      </c>
      <c r="B120" s="553"/>
      <c r="C120" s="348" t="s">
        <v>37</v>
      </c>
      <c r="D120" s="71">
        <v>0.61433335</v>
      </c>
      <c r="E120" s="71">
        <v>0.64300000000000002</v>
      </c>
    </row>
    <row r="121" spans="1:5" x14ac:dyDescent="0.2">
      <c r="A121" s="346">
        <v>117</v>
      </c>
      <c r="B121" s="553"/>
      <c r="C121" s="348" t="s">
        <v>38</v>
      </c>
      <c r="D121" s="71">
        <v>0.60420536999999996</v>
      </c>
      <c r="E121" s="71">
        <v>0.73099999999999998</v>
      </c>
    </row>
    <row r="122" spans="1:5" x14ac:dyDescent="0.2">
      <c r="A122" s="346">
        <v>118</v>
      </c>
      <c r="B122" s="553"/>
      <c r="C122" s="376" t="s">
        <v>39</v>
      </c>
      <c r="D122" s="73">
        <v>0.83018360999999996</v>
      </c>
      <c r="E122" s="73">
        <v>0.83099999999999996</v>
      </c>
    </row>
    <row r="123" spans="1:5" ht="12.75" thickBot="1" x14ac:dyDescent="0.25">
      <c r="A123" s="359">
        <v>119</v>
      </c>
      <c r="B123" s="554"/>
      <c r="C123" s="398" t="s">
        <v>40</v>
      </c>
      <c r="D123" s="75">
        <v>0.67544130000000002</v>
      </c>
      <c r="E123" s="75">
        <v>0.73099999999999998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382">
        <v>3</v>
      </c>
      <c r="E124" s="382">
        <v>302</v>
      </c>
    </row>
    <row r="125" spans="1:5" x14ac:dyDescent="0.2">
      <c r="A125" s="346">
        <v>121</v>
      </c>
      <c r="B125" s="553"/>
      <c r="C125" s="348" t="s">
        <v>43</v>
      </c>
      <c r="D125" s="399">
        <v>1</v>
      </c>
      <c r="E125" s="399">
        <v>113</v>
      </c>
    </row>
    <row r="126" spans="1:5" x14ac:dyDescent="0.2">
      <c r="A126" s="346">
        <v>122</v>
      </c>
      <c r="B126" s="553"/>
      <c r="C126" s="348" t="s">
        <v>44</v>
      </c>
      <c r="D126" s="399"/>
      <c r="E126" s="399">
        <v>0</v>
      </c>
    </row>
    <row r="127" spans="1:5" x14ac:dyDescent="0.2">
      <c r="A127" s="346">
        <v>123</v>
      </c>
      <c r="B127" s="553"/>
      <c r="C127" s="348" t="s">
        <v>45</v>
      </c>
      <c r="D127" s="399"/>
      <c r="E127" s="399">
        <v>0</v>
      </c>
    </row>
    <row r="128" spans="1:5" x14ac:dyDescent="0.2">
      <c r="A128" s="346">
        <v>124</v>
      </c>
      <c r="B128" s="553"/>
      <c r="C128" s="348" t="s">
        <v>46</v>
      </c>
      <c r="D128" s="399">
        <v>1</v>
      </c>
      <c r="E128" s="399">
        <v>53</v>
      </c>
    </row>
    <row r="129" spans="1:5" ht="24" x14ac:dyDescent="0.2">
      <c r="A129" s="346">
        <v>125</v>
      </c>
      <c r="B129" s="553"/>
      <c r="C129" s="376" t="s">
        <v>47</v>
      </c>
      <c r="D129" s="395"/>
      <c r="E129" s="395">
        <v>0</v>
      </c>
    </row>
    <row r="130" spans="1:5" ht="12.75" thickBot="1" x14ac:dyDescent="0.25">
      <c r="A130" s="359">
        <v>126</v>
      </c>
      <c r="B130" s="554"/>
      <c r="C130" s="398" t="s">
        <v>48</v>
      </c>
      <c r="D130" s="400">
        <f>SUM(D124:D129)</f>
        <v>5</v>
      </c>
      <c r="E130" s="400">
        <v>468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382">
        <v>43</v>
      </c>
      <c r="E131" s="382">
        <v>9653</v>
      </c>
    </row>
    <row r="132" spans="1:5" x14ac:dyDescent="0.2">
      <c r="A132" s="346">
        <v>128</v>
      </c>
      <c r="B132" s="553"/>
      <c r="C132" s="348" t="s">
        <v>51</v>
      </c>
      <c r="D132" s="399">
        <v>6</v>
      </c>
      <c r="E132" s="399">
        <v>2250</v>
      </c>
    </row>
    <row r="133" spans="1:5" x14ac:dyDescent="0.2">
      <c r="A133" s="346">
        <v>129</v>
      </c>
      <c r="B133" s="553"/>
      <c r="C133" s="348" t="s">
        <v>52</v>
      </c>
      <c r="D133" s="399"/>
      <c r="E133" s="399">
        <v>0</v>
      </c>
    </row>
    <row r="134" spans="1:5" x14ac:dyDescent="0.2">
      <c r="A134" s="346">
        <v>130</v>
      </c>
      <c r="B134" s="553"/>
      <c r="C134" s="348" t="s">
        <v>53</v>
      </c>
      <c r="D134" s="399"/>
      <c r="E134" s="399">
        <v>0</v>
      </c>
    </row>
    <row r="135" spans="1:5" x14ac:dyDescent="0.2">
      <c r="A135" s="346">
        <v>131</v>
      </c>
      <c r="B135" s="553"/>
      <c r="C135" s="348" t="s">
        <v>54</v>
      </c>
      <c r="D135" s="399">
        <v>7</v>
      </c>
      <c r="E135" s="399">
        <v>601</v>
      </c>
    </row>
    <row r="136" spans="1:5" ht="24" x14ac:dyDescent="0.2">
      <c r="A136" s="346">
        <v>132</v>
      </c>
      <c r="B136" s="553"/>
      <c r="C136" s="376" t="s">
        <v>55</v>
      </c>
      <c r="D136" s="395"/>
      <c r="E136" s="395">
        <v>0</v>
      </c>
    </row>
    <row r="137" spans="1:5" ht="12.75" thickBot="1" x14ac:dyDescent="0.25">
      <c r="A137" s="359">
        <v>133</v>
      </c>
      <c r="B137" s="554"/>
      <c r="C137" s="398" t="s">
        <v>56</v>
      </c>
      <c r="D137" s="400">
        <f>SUM(D131:D136)</f>
        <v>56</v>
      </c>
      <c r="E137" s="400">
        <v>12504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382"/>
      <c r="E138" s="382">
        <v>7</v>
      </c>
    </row>
    <row r="139" spans="1:5" x14ac:dyDescent="0.2">
      <c r="A139" s="346">
        <v>135</v>
      </c>
      <c r="B139" s="553"/>
      <c r="C139" s="348" t="s">
        <v>59</v>
      </c>
      <c r="D139" s="399">
        <v>1</v>
      </c>
      <c r="E139" s="399">
        <v>22</v>
      </c>
    </row>
    <row r="140" spans="1:5" x14ac:dyDescent="0.2">
      <c r="A140" s="346">
        <v>136</v>
      </c>
      <c r="B140" s="553"/>
      <c r="C140" s="348" t="s">
        <v>60</v>
      </c>
      <c r="D140" s="399"/>
      <c r="E140" s="399">
        <v>68</v>
      </c>
    </row>
    <row r="141" spans="1:5" x14ac:dyDescent="0.2">
      <c r="A141" s="346">
        <v>137</v>
      </c>
      <c r="B141" s="553"/>
      <c r="C141" s="348" t="s">
        <v>61</v>
      </c>
      <c r="D141" s="399"/>
      <c r="E141" s="399">
        <v>29</v>
      </c>
    </row>
    <row r="142" spans="1:5" x14ac:dyDescent="0.2">
      <c r="A142" s="346">
        <v>138</v>
      </c>
      <c r="B142" s="553"/>
      <c r="C142" s="348" t="s">
        <v>62</v>
      </c>
      <c r="D142" s="399"/>
      <c r="E142" s="399">
        <v>49</v>
      </c>
    </row>
    <row r="143" spans="1:5" x14ac:dyDescent="0.2">
      <c r="A143" s="346">
        <v>139</v>
      </c>
      <c r="B143" s="553"/>
      <c r="C143" s="376" t="s">
        <v>63</v>
      </c>
      <c r="D143" s="395">
        <v>4</v>
      </c>
      <c r="E143" s="395">
        <v>293</v>
      </c>
    </row>
    <row r="144" spans="1:5" ht="12.75" thickBot="1" x14ac:dyDescent="0.25">
      <c r="A144" s="359">
        <v>140</v>
      </c>
      <c r="B144" s="554"/>
      <c r="C144" s="398" t="s">
        <v>64</v>
      </c>
      <c r="D144" s="400">
        <f>SUM(D138:D143)</f>
        <v>5</v>
      </c>
      <c r="E144" s="400">
        <v>468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382"/>
      <c r="E145" s="382">
        <v>1160</v>
      </c>
    </row>
    <row r="146" spans="1:5" x14ac:dyDescent="0.2">
      <c r="A146" s="346">
        <v>142</v>
      </c>
      <c r="B146" s="553"/>
      <c r="C146" s="348" t="s">
        <v>59</v>
      </c>
      <c r="D146" s="399">
        <v>20</v>
      </c>
      <c r="E146" s="399">
        <v>2115</v>
      </c>
    </row>
    <row r="147" spans="1:5" x14ac:dyDescent="0.2">
      <c r="A147" s="346">
        <v>143</v>
      </c>
      <c r="B147" s="553"/>
      <c r="C147" s="348" t="s">
        <v>60</v>
      </c>
      <c r="D147" s="399"/>
      <c r="E147" s="399">
        <v>2845</v>
      </c>
    </row>
    <row r="148" spans="1:5" x14ac:dyDescent="0.2">
      <c r="A148" s="346">
        <v>144</v>
      </c>
      <c r="B148" s="553"/>
      <c r="C148" s="348" t="s">
        <v>61</v>
      </c>
      <c r="D148" s="399"/>
      <c r="E148" s="399">
        <v>868</v>
      </c>
    </row>
    <row r="149" spans="1:5" x14ac:dyDescent="0.2">
      <c r="A149" s="346">
        <v>145</v>
      </c>
      <c r="B149" s="553"/>
      <c r="C149" s="348" t="s">
        <v>62</v>
      </c>
      <c r="D149" s="399"/>
      <c r="E149" s="399">
        <v>1094</v>
      </c>
    </row>
    <row r="150" spans="1:5" x14ac:dyDescent="0.2">
      <c r="A150" s="346">
        <v>146</v>
      </c>
      <c r="B150" s="553"/>
      <c r="C150" s="376" t="s">
        <v>63</v>
      </c>
      <c r="D150" s="395">
        <v>36</v>
      </c>
      <c r="E150" s="395">
        <v>4422</v>
      </c>
    </row>
    <row r="151" spans="1:5" ht="12.75" thickBot="1" x14ac:dyDescent="0.25">
      <c r="A151" s="359">
        <v>147</v>
      </c>
      <c r="B151" s="554"/>
      <c r="C151" s="361" t="s">
        <v>66</v>
      </c>
      <c r="D151" s="400">
        <f>SUM(D145:D150)</f>
        <v>56</v>
      </c>
      <c r="E151" s="400">
        <v>12504</v>
      </c>
    </row>
    <row r="152" spans="1:5" ht="12.75" thickBot="1" x14ac:dyDescent="0.25">
      <c r="A152" s="402">
        <v>148</v>
      </c>
      <c r="B152" s="403"/>
      <c r="C152" s="358" t="s">
        <v>67</v>
      </c>
      <c r="D152" s="404">
        <v>11</v>
      </c>
      <c r="E152" s="404"/>
    </row>
    <row r="153" spans="1:5" x14ac:dyDescent="0.2">
      <c r="A153" s="346">
        <v>149</v>
      </c>
      <c r="B153" s="347" t="s">
        <v>166</v>
      </c>
      <c r="C153" s="363" t="s">
        <v>68</v>
      </c>
      <c r="D153" s="382"/>
      <c r="E153" s="382">
        <v>3000</v>
      </c>
    </row>
    <row r="154" spans="1:5" x14ac:dyDescent="0.2">
      <c r="A154" s="346">
        <v>150</v>
      </c>
      <c r="B154" s="347"/>
      <c r="C154" s="348" t="s">
        <v>69</v>
      </c>
      <c r="D154" s="399">
        <v>52</v>
      </c>
      <c r="E154" s="399">
        <v>4189</v>
      </c>
    </row>
    <row r="155" spans="1:5" x14ac:dyDescent="0.2">
      <c r="A155" s="346">
        <v>151</v>
      </c>
      <c r="B155" s="347"/>
      <c r="C155" s="348" t="s">
        <v>70</v>
      </c>
      <c r="D155" s="399"/>
      <c r="E155" s="399">
        <v>384</v>
      </c>
    </row>
    <row r="156" spans="1:5" x14ac:dyDescent="0.2">
      <c r="A156" s="346">
        <v>152</v>
      </c>
      <c r="B156" s="347"/>
      <c r="C156" s="348" t="s">
        <v>71</v>
      </c>
      <c r="D156" s="399"/>
      <c r="E156" s="399">
        <v>2821</v>
      </c>
    </row>
    <row r="157" spans="1:5" x14ac:dyDescent="0.2">
      <c r="A157" s="346">
        <v>153</v>
      </c>
      <c r="B157" s="347"/>
      <c r="C157" s="348" t="s">
        <v>72</v>
      </c>
      <c r="D157" s="399">
        <v>44</v>
      </c>
      <c r="E157" s="399">
        <v>5519</v>
      </c>
    </row>
    <row r="158" spans="1:5" x14ac:dyDescent="0.2">
      <c r="A158" s="346">
        <v>154</v>
      </c>
      <c r="B158" s="347"/>
      <c r="C158" s="348" t="s">
        <v>73</v>
      </c>
      <c r="D158" s="399"/>
      <c r="E158" s="399">
        <v>34</v>
      </c>
    </row>
    <row r="159" spans="1:5" x14ac:dyDescent="0.2">
      <c r="A159" s="346">
        <v>155</v>
      </c>
      <c r="B159" s="347"/>
      <c r="C159" s="348" t="s">
        <v>74</v>
      </c>
      <c r="D159" s="399">
        <v>629</v>
      </c>
      <c r="E159" s="399">
        <v>2917</v>
      </c>
    </row>
    <row r="160" spans="1:5" x14ac:dyDescent="0.2">
      <c r="A160" s="346">
        <v>156</v>
      </c>
      <c r="B160" s="347"/>
      <c r="C160" s="348" t="s">
        <v>75</v>
      </c>
      <c r="D160" s="399"/>
      <c r="E160" s="399">
        <v>259</v>
      </c>
    </row>
    <row r="161" spans="1:5" x14ac:dyDescent="0.2">
      <c r="A161" s="346">
        <v>157</v>
      </c>
      <c r="B161" s="347"/>
      <c r="C161" s="348" t="s">
        <v>76</v>
      </c>
      <c r="D161" s="399"/>
      <c r="E161" s="399">
        <v>3</v>
      </c>
    </row>
    <row r="162" spans="1:5" x14ac:dyDescent="0.2">
      <c r="A162" s="346">
        <v>158</v>
      </c>
      <c r="B162" s="347"/>
      <c r="C162" s="348" t="s">
        <v>77</v>
      </c>
      <c r="D162" s="399"/>
      <c r="E162" s="399">
        <v>143</v>
      </c>
    </row>
    <row r="163" spans="1:5" x14ac:dyDescent="0.2">
      <c r="A163" s="346">
        <v>159</v>
      </c>
      <c r="B163" s="347"/>
      <c r="C163" s="348" t="s">
        <v>78</v>
      </c>
      <c r="D163" s="399">
        <v>17712</v>
      </c>
      <c r="E163" s="399">
        <v>37557</v>
      </c>
    </row>
    <row r="164" spans="1:5" x14ac:dyDescent="0.2">
      <c r="A164" s="346">
        <v>160</v>
      </c>
      <c r="B164" s="347"/>
      <c r="C164" s="348" t="s">
        <v>79</v>
      </c>
      <c r="D164" s="399"/>
      <c r="E164" s="399">
        <v>39</v>
      </c>
    </row>
    <row r="165" spans="1:5" x14ac:dyDescent="0.2">
      <c r="A165" s="346">
        <v>161</v>
      </c>
      <c r="B165" s="347"/>
      <c r="C165" s="348" t="s">
        <v>80</v>
      </c>
      <c r="D165" s="399"/>
      <c r="E165" s="399">
        <v>148</v>
      </c>
    </row>
    <row r="166" spans="1:5" x14ac:dyDescent="0.2">
      <c r="A166" s="346">
        <v>162</v>
      </c>
      <c r="B166" s="347"/>
      <c r="C166" s="348" t="s">
        <v>81</v>
      </c>
      <c r="D166" s="399"/>
      <c r="E166" s="399">
        <v>8</v>
      </c>
    </row>
    <row r="167" spans="1:5" x14ac:dyDescent="0.2">
      <c r="A167" s="346">
        <v>163</v>
      </c>
      <c r="B167" s="347"/>
      <c r="C167" s="348" t="s">
        <v>82</v>
      </c>
      <c r="D167" s="399"/>
      <c r="E167" s="399">
        <v>155</v>
      </c>
    </row>
    <row r="168" spans="1:5" x14ac:dyDescent="0.2">
      <c r="A168" s="346">
        <v>164</v>
      </c>
      <c r="B168" s="347"/>
      <c r="C168" s="348" t="s">
        <v>83</v>
      </c>
      <c r="D168" s="399"/>
      <c r="E168" s="399">
        <v>90</v>
      </c>
    </row>
    <row r="169" spans="1:5" x14ac:dyDescent="0.2">
      <c r="A169" s="346">
        <v>165</v>
      </c>
      <c r="B169" s="347"/>
      <c r="C169" s="348" t="s">
        <v>84</v>
      </c>
      <c r="D169" s="399"/>
      <c r="E169" s="399">
        <v>18</v>
      </c>
    </row>
    <row r="170" spans="1:5" x14ac:dyDescent="0.2">
      <c r="A170" s="346">
        <v>166</v>
      </c>
      <c r="B170" s="347"/>
      <c r="C170" s="348" t="s">
        <v>85</v>
      </c>
      <c r="D170" s="399"/>
      <c r="E170" s="399">
        <v>24</v>
      </c>
    </row>
    <row r="171" spans="1:5" x14ac:dyDescent="0.2">
      <c r="A171" s="346">
        <v>167</v>
      </c>
      <c r="B171" s="347"/>
      <c r="C171" s="348" t="s">
        <v>86</v>
      </c>
      <c r="D171" s="399">
        <v>206</v>
      </c>
      <c r="E171" s="399">
        <v>4025</v>
      </c>
    </row>
    <row r="172" spans="1:5" x14ac:dyDescent="0.2">
      <c r="A172" s="346">
        <v>168</v>
      </c>
      <c r="B172" s="347"/>
      <c r="C172" s="348" t="s">
        <v>87</v>
      </c>
      <c r="D172" s="399"/>
      <c r="E172" s="399"/>
    </row>
    <row r="173" spans="1:5" x14ac:dyDescent="0.2">
      <c r="A173" s="346">
        <v>169</v>
      </c>
      <c r="B173" s="347"/>
      <c r="C173" s="348" t="s">
        <v>88</v>
      </c>
      <c r="D173" s="399"/>
      <c r="E173" s="399"/>
    </row>
    <row r="174" spans="1:5" x14ac:dyDescent="0.2">
      <c r="A174" s="346">
        <v>170</v>
      </c>
      <c r="B174" s="347"/>
      <c r="C174" s="348" t="s">
        <v>89</v>
      </c>
      <c r="D174" s="399"/>
      <c r="E174" s="399">
        <v>21</v>
      </c>
    </row>
    <row r="175" spans="1:5" x14ac:dyDescent="0.2">
      <c r="A175" s="346">
        <v>171</v>
      </c>
      <c r="B175" s="347"/>
      <c r="C175" s="348" t="s">
        <v>90</v>
      </c>
      <c r="D175" s="399"/>
      <c r="E175" s="399">
        <v>226</v>
      </c>
    </row>
    <row r="176" spans="1:5" x14ac:dyDescent="0.2">
      <c r="A176" s="346">
        <v>172</v>
      </c>
      <c r="B176" s="347"/>
      <c r="C176" s="348" t="s">
        <v>91</v>
      </c>
      <c r="D176" s="399">
        <v>24</v>
      </c>
      <c r="E176" s="399">
        <v>57296</v>
      </c>
    </row>
    <row r="177" spans="1:5" x14ac:dyDescent="0.2">
      <c r="A177" s="346">
        <v>173</v>
      </c>
      <c r="B177" s="347"/>
      <c r="C177" s="348" t="s">
        <v>92</v>
      </c>
      <c r="D177" s="399"/>
      <c r="E177" s="399"/>
    </row>
    <row r="178" spans="1:5" x14ac:dyDescent="0.2">
      <c r="A178" s="346">
        <v>174</v>
      </c>
      <c r="B178" s="347"/>
      <c r="C178" s="348" t="s">
        <v>93</v>
      </c>
      <c r="D178" s="399"/>
      <c r="E178" s="399"/>
    </row>
    <row r="179" spans="1:5" x14ac:dyDescent="0.2">
      <c r="A179" s="346">
        <v>175</v>
      </c>
      <c r="B179" s="347"/>
      <c r="C179" s="348" t="s">
        <v>94</v>
      </c>
      <c r="D179" s="399"/>
      <c r="E179" s="399"/>
    </row>
    <row r="180" spans="1:5" x14ac:dyDescent="0.2">
      <c r="A180" s="346">
        <v>176</v>
      </c>
      <c r="B180" s="347"/>
      <c r="C180" s="348" t="s">
        <v>95</v>
      </c>
      <c r="D180" s="399"/>
      <c r="E180" s="399"/>
    </row>
    <row r="181" spans="1:5" x14ac:dyDescent="0.2">
      <c r="A181" s="346">
        <v>177</v>
      </c>
      <c r="B181" s="347"/>
      <c r="C181" s="348" t="s">
        <v>96</v>
      </c>
      <c r="D181" s="399"/>
      <c r="E181" s="399">
        <v>52</v>
      </c>
    </row>
    <row r="182" spans="1:5" x14ac:dyDescent="0.2">
      <c r="A182" s="346">
        <v>178</v>
      </c>
      <c r="B182" s="347"/>
      <c r="C182" s="348" t="s">
        <v>97</v>
      </c>
      <c r="D182" s="399"/>
      <c r="E182" s="399">
        <v>27</v>
      </c>
    </row>
    <row r="183" spans="1:5" x14ac:dyDescent="0.2">
      <c r="A183" s="346">
        <v>179</v>
      </c>
      <c r="B183" s="347"/>
      <c r="C183" s="348" t="s">
        <v>98</v>
      </c>
      <c r="D183" s="399"/>
      <c r="E183" s="399">
        <v>5</v>
      </c>
    </row>
    <row r="184" spans="1:5" x14ac:dyDescent="0.2">
      <c r="A184" s="346">
        <v>180</v>
      </c>
      <c r="B184" s="347"/>
      <c r="C184" s="348" t="s">
        <v>99</v>
      </c>
      <c r="D184" s="399"/>
      <c r="E184" s="399">
        <v>213</v>
      </c>
    </row>
    <row r="185" spans="1:5" x14ac:dyDescent="0.2">
      <c r="A185" s="346">
        <v>181</v>
      </c>
      <c r="B185" s="347"/>
      <c r="C185" s="348" t="s">
        <v>100</v>
      </c>
      <c r="D185" s="399"/>
      <c r="E185" s="399"/>
    </row>
    <row r="186" spans="1:5" x14ac:dyDescent="0.2">
      <c r="A186" s="346">
        <v>182</v>
      </c>
      <c r="B186" s="347"/>
      <c r="C186" s="348" t="s">
        <v>101</v>
      </c>
      <c r="D186" s="399"/>
      <c r="E186" s="399"/>
    </row>
    <row r="187" spans="1:5" x14ac:dyDescent="0.2">
      <c r="A187" s="346">
        <v>183</v>
      </c>
      <c r="B187" s="347"/>
      <c r="C187" s="348" t="s">
        <v>102</v>
      </c>
      <c r="D187" s="399"/>
      <c r="E187" s="399"/>
    </row>
    <row r="188" spans="1:5" x14ac:dyDescent="0.2">
      <c r="A188" s="346">
        <v>184</v>
      </c>
      <c r="B188" s="347"/>
      <c r="C188" s="348" t="s">
        <v>103</v>
      </c>
      <c r="D188" s="399"/>
      <c r="E188" s="399"/>
    </row>
    <row r="189" spans="1:5" x14ac:dyDescent="0.2">
      <c r="A189" s="346">
        <v>185</v>
      </c>
      <c r="B189" s="347"/>
      <c r="C189" s="348" t="s">
        <v>104</v>
      </c>
      <c r="D189" s="399"/>
      <c r="E189" s="399">
        <v>12</v>
      </c>
    </row>
    <row r="190" spans="1:5" x14ac:dyDescent="0.2">
      <c r="A190" s="346">
        <v>186</v>
      </c>
      <c r="B190" s="347"/>
      <c r="C190" s="348" t="s">
        <v>105</v>
      </c>
      <c r="D190" s="399"/>
      <c r="E190" s="399"/>
    </row>
    <row r="191" spans="1:5" x14ac:dyDescent="0.2">
      <c r="A191" s="346">
        <v>187</v>
      </c>
      <c r="B191" s="347"/>
      <c r="C191" s="348" t="s">
        <v>106</v>
      </c>
      <c r="D191" s="399"/>
      <c r="E191" s="399"/>
    </row>
    <row r="192" spans="1:5" x14ac:dyDescent="0.2">
      <c r="A192" s="346">
        <v>188</v>
      </c>
      <c r="B192" s="347"/>
      <c r="C192" s="348" t="s">
        <v>107</v>
      </c>
      <c r="D192" s="399"/>
      <c r="E192" s="399"/>
    </row>
    <row r="193" spans="1:5" x14ac:dyDescent="0.2">
      <c r="A193" s="346">
        <v>189</v>
      </c>
      <c r="B193" s="347"/>
      <c r="C193" s="348" t="s">
        <v>108</v>
      </c>
      <c r="D193" s="399"/>
      <c r="E193" s="399"/>
    </row>
    <row r="194" spans="1:5" x14ac:dyDescent="0.2">
      <c r="A194" s="346">
        <v>190</v>
      </c>
      <c r="B194" s="347"/>
      <c r="C194" s="348" t="s">
        <v>109</v>
      </c>
      <c r="D194" s="399"/>
      <c r="E194" s="399"/>
    </row>
    <row r="195" spans="1:5" x14ac:dyDescent="0.2">
      <c r="A195" s="346">
        <v>191</v>
      </c>
      <c r="B195" s="347"/>
      <c r="C195" s="348" t="s">
        <v>110</v>
      </c>
      <c r="D195" s="399"/>
      <c r="E195" s="399">
        <v>3</v>
      </c>
    </row>
    <row r="196" spans="1:5" x14ac:dyDescent="0.2">
      <c r="A196" s="346">
        <v>192</v>
      </c>
      <c r="B196" s="347"/>
      <c r="C196" s="348" t="s">
        <v>111</v>
      </c>
      <c r="D196" s="399"/>
      <c r="E196" s="399"/>
    </row>
    <row r="197" spans="1:5" x14ac:dyDescent="0.2">
      <c r="A197" s="346">
        <v>193</v>
      </c>
      <c r="B197" s="347"/>
      <c r="C197" s="348" t="s">
        <v>112</v>
      </c>
      <c r="D197" s="399"/>
      <c r="E197" s="399"/>
    </row>
    <row r="198" spans="1:5" x14ac:dyDescent="0.2">
      <c r="A198" s="346">
        <v>194</v>
      </c>
      <c r="B198" s="347"/>
      <c r="C198" s="348" t="s">
        <v>113</v>
      </c>
      <c r="D198" s="399"/>
      <c r="E198" s="399"/>
    </row>
    <row r="199" spans="1:5" x14ac:dyDescent="0.2">
      <c r="A199" s="346">
        <v>195</v>
      </c>
      <c r="B199" s="347"/>
      <c r="C199" s="348" t="s">
        <v>114</v>
      </c>
      <c r="D199" s="399"/>
      <c r="E199" s="399"/>
    </row>
    <row r="200" spans="1:5" x14ac:dyDescent="0.2">
      <c r="A200" s="346">
        <v>196</v>
      </c>
      <c r="B200" s="347"/>
      <c r="C200" s="348" t="s">
        <v>115</v>
      </c>
      <c r="D200" s="399"/>
      <c r="E200" s="399"/>
    </row>
    <row r="201" spans="1:5" x14ac:dyDescent="0.2">
      <c r="A201" s="346">
        <v>197</v>
      </c>
      <c r="B201" s="347"/>
      <c r="C201" s="348" t="s">
        <v>116</v>
      </c>
      <c r="D201" s="399"/>
      <c r="E201" s="399"/>
    </row>
    <row r="202" spans="1:5" x14ac:dyDescent="0.2">
      <c r="A202" s="346">
        <v>198</v>
      </c>
      <c r="B202" s="347"/>
      <c r="C202" s="348" t="s">
        <v>117</v>
      </c>
      <c r="D202" s="399"/>
      <c r="E202" s="399"/>
    </row>
    <row r="203" spans="1:5" x14ac:dyDescent="0.2">
      <c r="A203" s="346">
        <v>199</v>
      </c>
      <c r="B203" s="347"/>
      <c r="C203" s="348" t="s">
        <v>118</v>
      </c>
      <c r="D203" s="399"/>
      <c r="E203" s="399"/>
    </row>
    <row r="204" spans="1:5" x14ac:dyDescent="0.2">
      <c r="A204" s="346">
        <v>200</v>
      </c>
      <c r="B204" s="347"/>
      <c r="C204" s="348" t="s">
        <v>119</v>
      </c>
      <c r="D204" s="399"/>
      <c r="E204" s="399"/>
    </row>
    <row r="205" spans="1:5" x14ac:dyDescent="0.2">
      <c r="A205" s="346">
        <v>201</v>
      </c>
      <c r="B205" s="347"/>
      <c r="C205" s="348" t="s">
        <v>120</v>
      </c>
      <c r="D205" s="399"/>
      <c r="E205" s="399"/>
    </row>
    <row r="206" spans="1:5" x14ac:dyDescent="0.2">
      <c r="A206" s="346">
        <v>202</v>
      </c>
      <c r="B206" s="347"/>
      <c r="C206" s="348" t="s">
        <v>121</v>
      </c>
      <c r="D206" s="399"/>
      <c r="E206" s="399"/>
    </row>
    <row r="207" spans="1:5" x14ac:dyDescent="0.2">
      <c r="A207" s="346">
        <v>203</v>
      </c>
      <c r="B207" s="347"/>
      <c r="C207" s="348" t="s">
        <v>122</v>
      </c>
      <c r="D207" s="399"/>
      <c r="E207" s="399"/>
    </row>
    <row r="208" spans="1:5" x14ac:dyDescent="0.2">
      <c r="A208" s="346">
        <v>204</v>
      </c>
      <c r="B208" s="347"/>
      <c r="C208" s="348" t="s">
        <v>123</v>
      </c>
      <c r="D208" s="399"/>
      <c r="E208" s="399"/>
    </row>
    <row r="209" spans="1:5" x14ac:dyDescent="0.2">
      <c r="A209" s="346">
        <v>205</v>
      </c>
      <c r="B209" s="347"/>
      <c r="C209" s="348" t="s">
        <v>124</v>
      </c>
      <c r="D209" s="399"/>
      <c r="E209" s="399"/>
    </row>
    <row r="210" spans="1:5" x14ac:dyDescent="0.2">
      <c r="A210" s="346">
        <v>206</v>
      </c>
      <c r="B210" s="347"/>
      <c r="C210" s="348" t="s">
        <v>125</v>
      </c>
      <c r="D210" s="399"/>
      <c r="E210" s="399"/>
    </row>
    <row r="211" spans="1:5" x14ac:dyDescent="0.2">
      <c r="A211" s="346">
        <v>207</v>
      </c>
      <c r="B211" s="347"/>
      <c r="C211" s="348" t="s">
        <v>126</v>
      </c>
      <c r="D211" s="399"/>
      <c r="E211" s="399">
        <v>20</v>
      </c>
    </row>
    <row r="212" spans="1:5" x14ac:dyDescent="0.2">
      <c r="A212" s="346">
        <v>208</v>
      </c>
      <c r="B212" s="347"/>
      <c r="C212" s="348" t="s">
        <v>127</v>
      </c>
      <c r="D212" s="399"/>
      <c r="E212" s="399"/>
    </row>
    <row r="213" spans="1:5" x14ac:dyDescent="0.2">
      <c r="A213" s="346">
        <v>209</v>
      </c>
      <c r="B213" s="347"/>
      <c r="C213" s="348" t="s">
        <v>128</v>
      </c>
      <c r="D213" s="399"/>
      <c r="E213" s="399"/>
    </row>
    <row r="214" spans="1:5" x14ac:dyDescent="0.2">
      <c r="A214" s="346">
        <v>210</v>
      </c>
      <c r="B214" s="347"/>
      <c r="C214" s="348" t="s">
        <v>129</v>
      </c>
      <c r="D214" s="399"/>
      <c r="E214" s="399">
        <v>0</v>
      </c>
    </row>
    <row r="215" spans="1:5" x14ac:dyDescent="0.2">
      <c r="A215" s="346">
        <v>211</v>
      </c>
      <c r="B215" s="347"/>
      <c r="C215" s="348" t="s">
        <v>130</v>
      </c>
      <c r="D215" s="399"/>
      <c r="E215" s="399">
        <v>0</v>
      </c>
    </row>
    <row r="216" spans="1:5" x14ac:dyDescent="0.2">
      <c r="A216" s="346">
        <v>212</v>
      </c>
      <c r="B216" s="347"/>
      <c r="C216" s="348" t="s">
        <v>131</v>
      </c>
      <c r="D216" s="399"/>
      <c r="E216" s="399"/>
    </row>
    <row r="217" spans="1:5" x14ac:dyDescent="0.2">
      <c r="A217" s="346">
        <v>213</v>
      </c>
      <c r="B217" s="347"/>
      <c r="C217" s="348" t="s">
        <v>132</v>
      </c>
      <c r="D217" s="399"/>
      <c r="E217" s="399">
        <v>35</v>
      </c>
    </row>
    <row r="218" spans="1:5" x14ac:dyDescent="0.2">
      <c r="A218" s="346">
        <v>214</v>
      </c>
      <c r="B218" s="347"/>
      <c r="C218" s="376" t="s">
        <v>133</v>
      </c>
      <c r="D218" s="395"/>
      <c r="E218" s="395"/>
    </row>
    <row r="219" spans="1:5" ht="12.75" thickBot="1" x14ac:dyDescent="0.25">
      <c r="A219" s="359">
        <v>215</v>
      </c>
      <c r="B219" s="360"/>
      <c r="C219" s="398" t="s">
        <v>134</v>
      </c>
      <c r="D219" s="400">
        <f>SUM(D153:D218)</f>
        <v>18667</v>
      </c>
      <c r="E219" s="400">
        <f>SUM(E153:E218)</f>
        <v>119243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407" t="s">
        <v>155</v>
      </c>
      <c r="E220" s="407"/>
    </row>
    <row r="221" spans="1:5" x14ac:dyDescent="0.2">
      <c r="A221" s="346">
        <v>217</v>
      </c>
      <c r="B221" s="553"/>
      <c r="C221" s="376" t="s">
        <v>137</v>
      </c>
      <c r="D221" s="310"/>
      <c r="E221" s="310"/>
    </row>
    <row r="222" spans="1:5" x14ac:dyDescent="0.2">
      <c r="A222" s="346">
        <v>218</v>
      </c>
      <c r="B222" s="553"/>
      <c r="C222" s="378" t="s">
        <v>138</v>
      </c>
      <c r="D222" s="309" t="s">
        <v>156</v>
      </c>
      <c r="E222" s="309"/>
    </row>
    <row r="223" spans="1:5" ht="12.75" thickBot="1" x14ac:dyDescent="0.25">
      <c r="A223" s="346">
        <v>219</v>
      </c>
      <c r="B223" s="554"/>
      <c r="C223" s="363" t="s">
        <v>139</v>
      </c>
      <c r="D223" s="410" t="s">
        <v>348</v>
      </c>
      <c r="E223" s="410"/>
    </row>
    <row r="224" spans="1:5" ht="12.75" thickBot="1" x14ac:dyDescent="0.25">
      <c r="A224" s="402">
        <v>220</v>
      </c>
      <c r="B224" s="403"/>
      <c r="C224" s="411" t="s">
        <v>140</v>
      </c>
      <c r="D224" s="412"/>
      <c r="E224" s="412"/>
    </row>
    <row r="225" spans="1:5" x14ac:dyDescent="0.2">
      <c r="A225" s="346">
        <v>221</v>
      </c>
      <c r="B225" s="552" t="s">
        <v>141</v>
      </c>
      <c r="C225" s="370" t="s">
        <v>142</v>
      </c>
      <c r="D225" s="413"/>
      <c r="E225" s="413"/>
    </row>
    <row r="226" spans="1:5" ht="12.75" thickBot="1" x14ac:dyDescent="0.25">
      <c r="A226" s="346">
        <v>222</v>
      </c>
      <c r="B226" s="554"/>
      <c r="C226" s="363" t="s">
        <v>143</v>
      </c>
      <c r="D226" s="407"/>
      <c r="E226" s="407"/>
    </row>
    <row r="227" spans="1:5" ht="12.75" thickBot="1" x14ac:dyDescent="0.25">
      <c r="A227" s="402">
        <v>223</v>
      </c>
      <c r="B227" s="403"/>
      <c r="C227" s="411" t="s">
        <v>659</v>
      </c>
      <c r="D227" s="412"/>
      <c r="E227" s="412"/>
    </row>
    <row r="228" spans="1:5" x14ac:dyDescent="0.2">
      <c r="A228" s="414">
        <v>224</v>
      </c>
      <c r="B228" s="559" t="s">
        <v>637</v>
      </c>
      <c r="C228" s="415" t="s">
        <v>633</v>
      </c>
      <c r="D228" s="263">
        <v>1</v>
      </c>
      <c r="E228" s="436">
        <v>1</v>
      </c>
    </row>
    <row r="229" spans="1:5" x14ac:dyDescent="0.2">
      <c r="A229" s="418">
        <v>225</v>
      </c>
      <c r="B229" s="560"/>
      <c r="C229" s="385" t="s">
        <v>634</v>
      </c>
      <c r="D229" s="264">
        <v>1</v>
      </c>
      <c r="E229" s="420">
        <v>1</v>
      </c>
    </row>
    <row r="230" spans="1:5" ht="12.75" thickBot="1" x14ac:dyDescent="0.25">
      <c r="A230" s="359">
        <v>226</v>
      </c>
      <c r="B230" s="561"/>
      <c r="C230" s="388" t="s">
        <v>635</v>
      </c>
      <c r="D230" s="265">
        <v>1</v>
      </c>
      <c r="E230" s="438">
        <v>1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8" tint="0.79998168889431442"/>
  </sheetPr>
  <dimension ref="A2:G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627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1">
        <v>104</v>
      </c>
      <c r="E5" s="423">
        <v>105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49" t="s">
        <v>202</v>
      </c>
      <c r="E6" s="424" t="s">
        <v>202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49" t="s">
        <v>203</v>
      </c>
      <c r="E7" s="424" t="s">
        <v>203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49" t="s">
        <v>369</v>
      </c>
      <c r="E8" s="424" t="s">
        <v>369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49" t="s">
        <v>482</v>
      </c>
      <c r="E9" s="424" t="s">
        <v>482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49"/>
      <c r="E10" s="424"/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49"/>
      <c r="E11" s="424"/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442" t="s">
        <v>483</v>
      </c>
      <c r="E12" s="425" t="s">
        <v>484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485</v>
      </c>
      <c r="E13" s="122" t="s">
        <v>486</v>
      </c>
      <c r="F13" s="352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209"/>
      <c r="E14" s="443"/>
      <c r="F14" s="362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3856</v>
      </c>
      <c r="E15" s="79">
        <v>34865</v>
      </c>
      <c r="F15" s="382">
        <f>SUM(D15:E15)</f>
        <v>38721</v>
      </c>
      <c r="G15" s="382">
        <v>3341868</v>
      </c>
    </row>
    <row r="16" spans="1:7" x14ac:dyDescent="0.2">
      <c r="A16" s="346">
        <v>12</v>
      </c>
      <c r="B16" s="553"/>
      <c r="C16" s="365" t="s">
        <v>164</v>
      </c>
      <c r="D16" s="207">
        <v>4471</v>
      </c>
      <c r="E16" s="80">
        <v>26506</v>
      </c>
      <c r="F16" s="444">
        <f>SUM(D16:E16)</f>
        <v>30977</v>
      </c>
      <c r="G16" s="444">
        <v>3554993</v>
      </c>
    </row>
    <row r="17" spans="1:7" ht="12.75" thickBot="1" x14ac:dyDescent="0.25">
      <c r="A17" s="359">
        <v>13</v>
      </c>
      <c r="B17" s="554"/>
      <c r="C17" s="361" t="s">
        <v>10</v>
      </c>
      <c r="D17" s="244">
        <v>0.15949170124481338</v>
      </c>
      <c r="E17" s="81">
        <v>-0.23975333428940193</v>
      </c>
      <c r="F17" s="210">
        <f>(F16/F15)-1</f>
        <v>-0.19999483484414138</v>
      </c>
      <c r="G17" s="210">
        <f>(G16/G15)-1</f>
        <v>6.3774212506298777E-2</v>
      </c>
    </row>
    <row r="18" spans="1:7" ht="14.25" x14ac:dyDescent="0.2">
      <c r="A18" s="369">
        <v>14</v>
      </c>
      <c r="B18" s="552" t="s">
        <v>168</v>
      </c>
      <c r="C18" s="370" t="s">
        <v>530</v>
      </c>
      <c r="D18" s="271">
        <v>923</v>
      </c>
      <c r="E18" s="82">
        <v>3076</v>
      </c>
      <c r="F18" s="371">
        <f>SUM(D18:E18)</f>
        <v>3999</v>
      </c>
      <c r="G18" s="371">
        <v>79829</v>
      </c>
    </row>
    <row r="19" spans="1:7" ht="12.75" thickBot="1" x14ac:dyDescent="0.25">
      <c r="A19" s="359">
        <v>15</v>
      </c>
      <c r="B19" s="557"/>
      <c r="C19" s="361" t="s">
        <v>11</v>
      </c>
      <c r="D19" s="59"/>
      <c r="E19" s="83"/>
      <c r="F19" s="373"/>
      <c r="G19" s="373"/>
    </row>
    <row r="20" spans="1:7" x14ac:dyDescent="0.2">
      <c r="A20" s="346">
        <v>16</v>
      </c>
      <c r="B20" s="558" t="s">
        <v>175</v>
      </c>
      <c r="C20" s="363" t="s">
        <v>12</v>
      </c>
      <c r="D20" s="112">
        <v>1</v>
      </c>
      <c r="E20" s="79">
        <v>126</v>
      </c>
      <c r="F20" s="382">
        <f>SUM(D20:E20)</f>
        <v>127</v>
      </c>
      <c r="G20" s="382">
        <v>15755</v>
      </c>
    </row>
    <row r="21" spans="1:7" x14ac:dyDescent="0.2">
      <c r="A21" s="346">
        <v>17</v>
      </c>
      <c r="B21" s="553"/>
      <c r="C21" s="348" t="s">
        <v>176</v>
      </c>
      <c r="D21" s="232">
        <v>4762</v>
      </c>
      <c r="E21" s="84">
        <v>10043</v>
      </c>
      <c r="F21" s="399">
        <f>SUM(D21:E21)</f>
        <v>14805</v>
      </c>
      <c r="G21" s="399"/>
    </row>
    <row r="22" spans="1:7" ht="12.75" thickBot="1" x14ac:dyDescent="0.25">
      <c r="A22" s="359">
        <v>18</v>
      </c>
      <c r="B22" s="554"/>
      <c r="C22" s="361" t="s">
        <v>14</v>
      </c>
      <c r="D22" s="244">
        <v>1.0650861104898233</v>
      </c>
      <c r="E22" s="81">
        <v>0.37889534445031314</v>
      </c>
      <c r="F22" s="210">
        <f>F21/F16</f>
        <v>0.47793524227652773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44.089473684200001</v>
      </c>
      <c r="E23" s="85">
        <v>80.632165825100003</v>
      </c>
      <c r="F23" s="69">
        <f>(F25/$F$15)*100</f>
        <v>76.991813227964158</v>
      </c>
      <c r="G23" s="69">
        <v>38.951186012599997</v>
      </c>
    </row>
    <row r="24" spans="1:7" x14ac:dyDescent="0.2">
      <c r="A24" s="346">
        <v>20</v>
      </c>
      <c r="B24" s="553"/>
      <c r="C24" s="376" t="s">
        <v>170</v>
      </c>
      <c r="D24" s="111">
        <v>66.244437939099996</v>
      </c>
      <c r="E24" s="86">
        <v>69.583064883099993</v>
      </c>
      <c r="F24" s="67">
        <f>(F26/$F$16)*100</f>
        <v>69.102882784001025</v>
      </c>
      <c r="G24" s="67">
        <v>38.911023669899997</v>
      </c>
    </row>
    <row r="25" spans="1:7" x14ac:dyDescent="0.2">
      <c r="A25" s="346">
        <v>21</v>
      </c>
      <c r="B25" s="553"/>
      <c r="C25" s="363" t="s">
        <v>171</v>
      </c>
      <c r="D25" s="112">
        <v>1700</v>
      </c>
      <c r="E25" s="79">
        <v>28112</v>
      </c>
      <c r="F25" s="382">
        <f>SUM(D25:E25)</f>
        <v>29812</v>
      </c>
      <c r="G25" s="382">
        <v>1301697</v>
      </c>
    </row>
    <row r="26" spans="1:7" x14ac:dyDescent="0.2">
      <c r="A26" s="346">
        <v>22</v>
      </c>
      <c r="B26" s="553"/>
      <c r="C26" s="376" t="s">
        <v>172</v>
      </c>
      <c r="D26" s="103">
        <v>2962</v>
      </c>
      <c r="E26" s="87">
        <v>18444</v>
      </c>
      <c r="F26" s="395">
        <f>SUM(D26:E26)</f>
        <v>21406</v>
      </c>
      <c r="G26" s="395">
        <v>1383284</v>
      </c>
    </row>
    <row r="27" spans="1:7" x14ac:dyDescent="0.2">
      <c r="A27" s="346">
        <v>23</v>
      </c>
      <c r="B27" s="553"/>
      <c r="C27" s="378" t="s">
        <v>173</v>
      </c>
      <c r="D27" s="55">
        <v>1.804105566</v>
      </c>
      <c r="E27" s="88">
        <v>2.5491029207000002</v>
      </c>
      <c r="F27" s="66">
        <f>((D27*D25)+(E27*E25))/F25</f>
        <v>2.5066201787507856</v>
      </c>
      <c r="G27" s="66">
        <v>2.0750554030999999</v>
      </c>
    </row>
    <row r="28" spans="1:7" ht="12.75" thickBot="1" x14ac:dyDescent="0.25">
      <c r="A28" s="359">
        <v>24</v>
      </c>
      <c r="B28" s="554"/>
      <c r="C28" s="361" t="s">
        <v>174</v>
      </c>
      <c r="D28" s="59">
        <v>1.3556849045999999</v>
      </c>
      <c r="E28" s="83">
        <v>2.3781086184000002</v>
      </c>
      <c r="F28" s="373">
        <f>((D28*D26)+(E28*E26))/F26</f>
        <v>2.2366333759317389</v>
      </c>
      <c r="G28" s="373">
        <v>1.9366299026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2.1638157895000001</v>
      </c>
      <c r="E29" s="85">
        <v>31.892606202500001</v>
      </c>
      <c r="F29" s="69">
        <f>(F31/$F$15)*100</f>
        <v>28.930037963895561</v>
      </c>
      <c r="G29" s="69">
        <v>5.4871972876999999</v>
      </c>
    </row>
    <row r="30" spans="1:7" x14ac:dyDescent="0.2">
      <c r="A30" s="346">
        <v>26</v>
      </c>
      <c r="B30" s="347"/>
      <c r="C30" s="376" t="s">
        <v>170</v>
      </c>
      <c r="D30" s="111">
        <v>2.4868266979000002</v>
      </c>
      <c r="E30" s="86">
        <v>16.4221574014</v>
      </c>
      <c r="F30" s="67">
        <f>(F32/$F$16)*100</f>
        <v>14.410691803596217</v>
      </c>
      <c r="G30" s="67">
        <v>4.1126697958999996</v>
      </c>
    </row>
    <row r="31" spans="1:7" x14ac:dyDescent="0.2">
      <c r="A31" s="346">
        <v>27</v>
      </c>
      <c r="B31" s="347"/>
      <c r="C31" s="363" t="s">
        <v>171</v>
      </c>
      <c r="D31" s="112">
        <v>83</v>
      </c>
      <c r="E31" s="79">
        <v>11119</v>
      </c>
      <c r="F31" s="382">
        <f>SUM(D31:E31)</f>
        <v>11202</v>
      </c>
      <c r="G31" s="382">
        <v>183375</v>
      </c>
    </row>
    <row r="32" spans="1:7" x14ac:dyDescent="0.2">
      <c r="A32" s="346">
        <v>28</v>
      </c>
      <c r="B32" s="347"/>
      <c r="C32" s="376" t="s">
        <v>172</v>
      </c>
      <c r="D32" s="103">
        <v>111</v>
      </c>
      <c r="E32" s="87">
        <v>4353</v>
      </c>
      <c r="F32" s="395">
        <f>SUM(D32:E32)</f>
        <v>4464</v>
      </c>
      <c r="G32" s="395">
        <v>146205</v>
      </c>
    </row>
    <row r="33" spans="1:7" x14ac:dyDescent="0.2">
      <c r="A33" s="346">
        <v>29</v>
      </c>
      <c r="B33" s="347"/>
      <c r="C33" s="378" t="s">
        <v>173</v>
      </c>
      <c r="D33" s="55">
        <v>3.2563180694999998</v>
      </c>
      <c r="E33" s="88">
        <v>3.4257279959</v>
      </c>
      <c r="F33" s="66">
        <f>((D33*D31)+(E33*E31))/F31</f>
        <v>3.4244727714855028</v>
      </c>
      <c r="G33" s="66">
        <v>3.5045156944000002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3.3007586712000001</v>
      </c>
      <c r="E34" s="83">
        <v>3.4697544624000001</v>
      </c>
      <c r="F34" s="373">
        <f>((D34*D32)+(E34*E32))/F32</f>
        <v>3.4655522821080651</v>
      </c>
      <c r="G34" s="373">
        <v>3.4371597726999998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41.925657894700002</v>
      </c>
      <c r="E35" s="85">
        <v>48.739559622599998</v>
      </c>
      <c r="F35" s="69">
        <f>(F37/$F$15)*100</f>
        <v>48.061775264068594</v>
      </c>
      <c r="G35" s="69">
        <v>33.463988724899998</v>
      </c>
    </row>
    <row r="36" spans="1:7" x14ac:dyDescent="0.2">
      <c r="A36" s="346">
        <v>32</v>
      </c>
      <c r="B36" s="347"/>
      <c r="C36" s="376" t="s">
        <v>170</v>
      </c>
      <c r="D36" s="111">
        <v>63.757611241200003</v>
      </c>
      <c r="E36" s="86">
        <v>53.160907481700001</v>
      </c>
      <c r="F36" s="67">
        <f>(F38/$F$16)*100</f>
        <v>54.692190980404817</v>
      </c>
      <c r="G36" s="67">
        <v>34.798353874</v>
      </c>
    </row>
    <row r="37" spans="1:7" x14ac:dyDescent="0.2">
      <c r="A37" s="346">
        <v>33</v>
      </c>
      <c r="B37" s="347"/>
      <c r="C37" s="363" t="s">
        <v>171</v>
      </c>
      <c r="D37" s="112">
        <v>1617</v>
      </c>
      <c r="E37" s="79">
        <v>16993</v>
      </c>
      <c r="F37" s="382">
        <f>SUM(D37:E37)</f>
        <v>18610</v>
      </c>
      <c r="G37" s="382">
        <v>1118322</v>
      </c>
    </row>
    <row r="38" spans="1:7" x14ac:dyDescent="0.2">
      <c r="A38" s="346">
        <v>34</v>
      </c>
      <c r="B38" s="347"/>
      <c r="C38" s="376" t="s">
        <v>172</v>
      </c>
      <c r="D38" s="103">
        <v>2851</v>
      </c>
      <c r="E38" s="87">
        <v>14091</v>
      </c>
      <c r="F38" s="395">
        <f>SUM(D38:E38)</f>
        <v>16942</v>
      </c>
      <c r="G38" s="395">
        <v>1237079</v>
      </c>
    </row>
    <row r="39" spans="1:7" x14ac:dyDescent="0.2">
      <c r="A39" s="346">
        <v>35</v>
      </c>
      <c r="B39" s="347"/>
      <c r="C39" s="378" t="s">
        <v>173</v>
      </c>
      <c r="D39" s="55">
        <v>1.7283674116000001</v>
      </c>
      <c r="E39" s="88">
        <v>1.9751246112</v>
      </c>
      <c r="F39" s="66">
        <f>((D39*D37)+(E39*E37))/F37</f>
        <v>1.9536841817667276</v>
      </c>
      <c r="G39" s="66">
        <v>1.8406562666999999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1.2797896322</v>
      </c>
      <c r="E40" s="83">
        <v>2.0406758511</v>
      </c>
      <c r="F40" s="373">
        <f>((D40*D38)+(E40*E38))/F38</f>
        <v>1.9126339074048104</v>
      </c>
      <c r="G40" s="373">
        <v>1.7592825722000001</v>
      </c>
    </row>
    <row r="41" spans="1:7" x14ac:dyDescent="0.2">
      <c r="A41" s="346">
        <v>37</v>
      </c>
      <c r="B41" s="552" t="s">
        <v>18</v>
      </c>
      <c r="C41" s="363" t="s">
        <v>169</v>
      </c>
      <c r="D41" s="113">
        <v>31.897368421100001</v>
      </c>
      <c r="E41" s="85">
        <v>11.953826019199999</v>
      </c>
      <c r="F41" s="69">
        <f>(F43/$F$15)*100</f>
        <v>13.940755662302109</v>
      </c>
      <c r="G41" s="69">
        <v>26.9017945043</v>
      </c>
    </row>
    <row r="42" spans="1:7" x14ac:dyDescent="0.2">
      <c r="A42" s="346">
        <v>38</v>
      </c>
      <c r="B42" s="553"/>
      <c r="C42" s="376" t="s">
        <v>170</v>
      </c>
      <c r="D42" s="111">
        <v>14.8738290398</v>
      </c>
      <c r="E42" s="86">
        <v>19.552643640700001</v>
      </c>
      <c r="F42" s="67">
        <f>(F44/$F$16)*100</f>
        <v>18.878522774962072</v>
      </c>
      <c r="G42" s="67">
        <v>24.921251531100001</v>
      </c>
    </row>
    <row r="43" spans="1:7" x14ac:dyDescent="0.2">
      <c r="A43" s="346">
        <v>39</v>
      </c>
      <c r="B43" s="553"/>
      <c r="C43" s="363" t="s">
        <v>171</v>
      </c>
      <c r="D43" s="112">
        <v>1230</v>
      </c>
      <c r="E43" s="79">
        <v>4168</v>
      </c>
      <c r="F43" s="382">
        <f>SUM(D43:E43)</f>
        <v>5398</v>
      </c>
      <c r="G43" s="382">
        <v>899022</v>
      </c>
    </row>
    <row r="44" spans="1:7" x14ac:dyDescent="0.2">
      <c r="A44" s="346">
        <v>40</v>
      </c>
      <c r="B44" s="553"/>
      <c r="C44" s="376" t="s">
        <v>172</v>
      </c>
      <c r="D44" s="103">
        <v>665</v>
      </c>
      <c r="E44" s="87">
        <v>5183</v>
      </c>
      <c r="F44" s="395">
        <f>SUM(D44:E44)</f>
        <v>5848</v>
      </c>
      <c r="G44" s="395">
        <v>885949</v>
      </c>
    </row>
    <row r="45" spans="1:7" x14ac:dyDescent="0.2">
      <c r="A45" s="346">
        <v>41</v>
      </c>
      <c r="B45" s="553"/>
      <c r="C45" s="378" t="s">
        <v>173</v>
      </c>
      <c r="D45" s="55">
        <v>1.6972773743</v>
      </c>
      <c r="E45" s="88">
        <v>1.8417674278</v>
      </c>
      <c r="F45" s="66">
        <f>((D45*D43)+(E45*E43))/F43</f>
        <v>1.808843610496369</v>
      </c>
      <c r="G45" s="66">
        <v>1.6807544991000001</v>
      </c>
    </row>
    <row r="46" spans="1:7" ht="12.75" thickBot="1" x14ac:dyDescent="0.25">
      <c r="A46" s="359">
        <v>42</v>
      </c>
      <c r="B46" s="554"/>
      <c r="C46" s="361" t="s">
        <v>174</v>
      </c>
      <c r="D46" s="59">
        <v>1.1975455348999999</v>
      </c>
      <c r="E46" s="83">
        <v>2.1178155343</v>
      </c>
      <c r="F46" s="373">
        <f>((D46*D44)+(E46*E44))/F44</f>
        <v>2.0131678684995555</v>
      </c>
      <c r="G46" s="373">
        <v>1.6398623769</v>
      </c>
    </row>
    <row r="47" spans="1:7" x14ac:dyDescent="0.2">
      <c r="A47" s="346">
        <v>43</v>
      </c>
      <c r="B47" s="347" t="s">
        <v>19</v>
      </c>
      <c r="C47" s="383" t="s">
        <v>169</v>
      </c>
      <c r="D47" s="222">
        <v>7.7677631579000002</v>
      </c>
      <c r="E47" s="272">
        <v>2.3204181257999998</v>
      </c>
      <c r="F47" s="384">
        <f>(F49/$F$15)*100</f>
        <v>2.8640789235815189</v>
      </c>
      <c r="G47" s="384">
        <v>9.3609266667999993</v>
      </c>
    </row>
    <row r="48" spans="1:7" x14ac:dyDescent="0.2">
      <c r="A48" s="346">
        <v>44</v>
      </c>
      <c r="B48" s="347"/>
      <c r="C48" s="385" t="s">
        <v>170</v>
      </c>
      <c r="D48" s="225">
        <v>9.350117096</v>
      </c>
      <c r="E48" s="273">
        <v>4.2051297993999999</v>
      </c>
      <c r="F48" s="392">
        <f>(F50/$F$16)*100</f>
        <v>4.9488330051328404</v>
      </c>
      <c r="G48" s="392">
        <v>9.0078734419999993</v>
      </c>
    </row>
    <row r="49" spans="1:7" x14ac:dyDescent="0.2">
      <c r="A49" s="346">
        <v>45</v>
      </c>
      <c r="B49" s="347"/>
      <c r="C49" s="385" t="s">
        <v>171</v>
      </c>
      <c r="D49" s="226">
        <v>300</v>
      </c>
      <c r="E49" s="274">
        <v>809</v>
      </c>
      <c r="F49" s="394">
        <f>SUM(D49:E49)</f>
        <v>1109</v>
      </c>
      <c r="G49" s="394">
        <v>312830</v>
      </c>
    </row>
    <row r="50" spans="1:7" ht="12.75" thickBot="1" x14ac:dyDescent="0.25">
      <c r="A50" s="359">
        <v>46</v>
      </c>
      <c r="B50" s="360"/>
      <c r="C50" s="388" t="s">
        <v>172</v>
      </c>
      <c r="D50" s="227">
        <v>418</v>
      </c>
      <c r="E50" s="275">
        <v>1115</v>
      </c>
      <c r="F50" s="389">
        <f>SUM(D50:E50)</f>
        <v>1533</v>
      </c>
      <c r="G50" s="389">
        <v>320229</v>
      </c>
    </row>
    <row r="51" spans="1:7" x14ac:dyDescent="0.2">
      <c r="A51" s="346">
        <v>47</v>
      </c>
      <c r="B51" s="552" t="s">
        <v>20</v>
      </c>
      <c r="C51" s="383" t="s">
        <v>169</v>
      </c>
      <c r="D51" s="222">
        <v>16.245394736800002</v>
      </c>
      <c r="E51" s="272">
        <v>5.0935900297999996</v>
      </c>
      <c r="F51" s="384">
        <f>(F53/$F$15)*100</f>
        <v>6.2033521861522178</v>
      </c>
      <c r="G51" s="384">
        <v>24.786092816299998</v>
      </c>
    </row>
    <row r="52" spans="1:7" x14ac:dyDescent="0.2">
      <c r="A52" s="346">
        <v>48</v>
      </c>
      <c r="B52" s="553"/>
      <c r="C52" s="385" t="s">
        <v>170</v>
      </c>
      <c r="D52" s="225">
        <v>9.5316159251000006</v>
      </c>
      <c r="E52" s="273">
        <v>6.6591616767000001</v>
      </c>
      <c r="F52" s="392">
        <f>(F54/$F$16)*100</f>
        <v>7.0729896374729639</v>
      </c>
      <c r="G52" s="392">
        <v>27.159851357099999</v>
      </c>
    </row>
    <row r="53" spans="1:7" x14ac:dyDescent="0.2">
      <c r="A53" s="346">
        <v>49</v>
      </c>
      <c r="B53" s="553"/>
      <c r="C53" s="385" t="s">
        <v>171</v>
      </c>
      <c r="D53" s="226">
        <v>626</v>
      </c>
      <c r="E53" s="274">
        <v>1776</v>
      </c>
      <c r="F53" s="394">
        <f>SUM(D53:E53)</f>
        <v>2402</v>
      </c>
      <c r="G53" s="394">
        <v>828319</v>
      </c>
    </row>
    <row r="54" spans="1:7" ht="12.75" thickBot="1" x14ac:dyDescent="0.25">
      <c r="A54" s="359">
        <v>50</v>
      </c>
      <c r="B54" s="554"/>
      <c r="C54" s="388" t="s">
        <v>172</v>
      </c>
      <c r="D54" s="227">
        <v>426</v>
      </c>
      <c r="E54" s="275">
        <v>1765</v>
      </c>
      <c r="F54" s="389">
        <f>SUM(D54:E54)</f>
        <v>2191</v>
      </c>
      <c r="G54" s="389">
        <v>965531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21.513157894700001</v>
      </c>
      <c r="E55" s="85">
        <v>29.166540659199999</v>
      </c>
      <c r="F55" s="69">
        <f>(F57/$F$15)*100</f>
        <v>28.405774644249892</v>
      </c>
      <c r="G55" s="69">
        <v>14.3537001739</v>
      </c>
    </row>
    <row r="56" spans="1:7" x14ac:dyDescent="0.2">
      <c r="A56" s="346">
        <v>52</v>
      </c>
      <c r="B56" s="553"/>
      <c r="C56" s="376" t="s">
        <v>170</v>
      </c>
      <c r="D56" s="111">
        <v>17.300936768100001</v>
      </c>
      <c r="E56" s="86">
        <v>30.676866585399999</v>
      </c>
      <c r="F56" s="67">
        <f>(F58/$F$16)*100</f>
        <v>28.747134971107595</v>
      </c>
      <c r="G56" s="67">
        <v>16.1150101681</v>
      </c>
    </row>
    <row r="57" spans="1:7" x14ac:dyDescent="0.2">
      <c r="A57" s="346">
        <v>53</v>
      </c>
      <c r="B57" s="553"/>
      <c r="C57" s="363" t="s">
        <v>171</v>
      </c>
      <c r="D57" s="112">
        <v>830</v>
      </c>
      <c r="E57" s="79">
        <v>10169</v>
      </c>
      <c r="F57" s="382">
        <f>SUM(D57:E57)</f>
        <v>10999</v>
      </c>
      <c r="G57" s="382">
        <v>479682</v>
      </c>
    </row>
    <row r="58" spans="1:7" x14ac:dyDescent="0.2">
      <c r="A58" s="346">
        <v>54</v>
      </c>
      <c r="B58" s="553"/>
      <c r="C58" s="376" t="s">
        <v>172</v>
      </c>
      <c r="D58" s="103">
        <v>774</v>
      </c>
      <c r="E58" s="87">
        <v>8131</v>
      </c>
      <c r="F58" s="395">
        <f>SUM(D58:E58)</f>
        <v>8905</v>
      </c>
      <c r="G58" s="395">
        <v>572887</v>
      </c>
    </row>
    <row r="59" spans="1:7" x14ac:dyDescent="0.2">
      <c r="A59" s="346">
        <v>55</v>
      </c>
      <c r="B59" s="553"/>
      <c r="C59" s="378" t="s">
        <v>173</v>
      </c>
      <c r="D59" s="55">
        <v>2.2782874618000002</v>
      </c>
      <c r="E59" s="88">
        <v>3.0527461344</v>
      </c>
      <c r="F59" s="66">
        <f>((D59*D57)+(E59*E57))/F57</f>
        <v>2.9943043944001819</v>
      </c>
      <c r="G59" s="66">
        <v>2.4424017542000001</v>
      </c>
    </row>
    <row r="60" spans="1:7" ht="12.75" thickBot="1" x14ac:dyDescent="0.25">
      <c r="A60" s="359">
        <v>56</v>
      </c>
      <c r="B60" s="554"/>
      <c r="C60" s="361" t="s">
        <v>174</v>
      </c>
      <c r="D60" s="59">
        <v>1.8510998308</v>
      </c>
      <c r="E60" s="83">
        <v>2.8617463339999998</v>
      </c>
      <c r="F60" s="373">
        <f>((D60*D58)+(E60*E58))/F58</f>
        <v>2.7739035048616727</v>
      </c>
      <c r="G60" s="373">
        <v>2.3365090547</v>
      </c>
    </row>
    <row r="61" spans="1:7" x14ac:dyDescent="0.2">
      <c r="A61" s="346">
        <v>57</v>
      </c>
      <c r="B61" s="552" t="s">
        <v>22</v>
      </c>
      <c r="C61" s="363" t="s">
        <v>169</v>
      </c>
      <c r="D61" s="113">
        <v>32.763157894700001</v>
      </c>
      <c r="E61" s="85">
        <v>8.3207824755999997</v>
      </c>
      <c r="F61" s="69">
        <f>(F63/$F$15)*100</f>
        <v>10.753854497559463</v>
      </c>
      <c r="G61" s="69">
        <v>20.948810097399999</v>
      </c>
    </row>
    <row r="62" spans="1:7" x14ac:dyDescent="0.2">
      <c r="A62" s="346">
        <v>58</v>
      </c>
      <c r="B62" s="553"/>
      <c r="C62" s="376" t="s">
        <v>170</v>
      </c>
      <c r="D62" s="111">
        <v>6.9379391101000003</v>
      </c>
      <c r="E62" s="86">
        <v>6.7508071602999999</v>
      </c>
      <c r="F62" s="67">
        <f>(F64/$F$16)*100</f>
        <v>6.7759950931336146</v>
      </c>
      <c r="G62" s="67">
        <v>14.957510427100001</v>
      </c>
    </row>
    <row r="63" spans="1:7" x14ac:dyDescent="0.2">
      <c r="A63" s="346">
        <v>59</v>
      </c>
      <c r="B63" s="553"/>
      <c r="C63" s="363" t="s">
        <v>171</v>
      </c>
      <c r="D63" s="112">
        <v>1263</v>
      </c>
      <c r="E63" s="79">
        <v>2901</v>
      </c>
      <c r="F63" s="382">
        <f>SUM(D63:E63)</f>
        <v>4164</v>
      </c>
      <c r="G63" s="382">
        <v>700082</v>
      </c>
    </row>
    <row r="64" spans="1:7" x14ac:dyDescent="0.2">
      <c r="A64" s="346">
        <v>60</v>
      </c>
      <c r="B64" s="553"/>
      <c r="C64" s="376" t="s">
        <v>172</v>
      </c>
      <c r="D64" s="103">
        <v>310</v>
      </c>
      <c r="E64" s="87">
        <v>1789</v>
      </c>
      <c r="F64" s="395">
        <f>SUM(D64:E64)</f>
        <v>2099</v>
      </c>
      <c r="G64" s="395">
        <v>531738</v>
      </c>
    </row>
    <row r="65" spans="1:7" x14ac:dyDescent="0.2">
      <c r="A65" s="346">
        <v>61</v>
      </c>
      <c r="B65" s="553"/>
      <c r="C65" s="378" t="s">
        <v>173</v>
      </c>
      <c r="D65" s="55">
        <v>2.3052208835000001</v>
      </c>
      <c r="E65" s="88">
        <v>3.3396463796</v>
      </c>
      <c r="F65" s="66">
        <f>((D65*D63)+(E65*E63))/F63</f>
        <v>3.0258905194716856</v>
      </c>
      <c r="G65" s="66">
        <v>2.4538781563000001</v>
      </c>
    </row>
    <row r="66" spans="1:7" ht="12.75" thickBot="1" x14ac:dyDescent="0.25">
      <c r="A66" s="359">
        <v>62</v>
      </c>
      <c r="B66" s="554"/>
      <c r="C66" s="361" t="s">
        <v>174</v>
      </c>
      <c r="D66" s="59">
        <v>2.3037974684</v>
      </c>
      <c r="E66" s="83">
        <v>3.2687809168999999</v>
      </c>
      <c r="F66" s="373">
        <f>((D66*D64)+(E66*E64))/F64</f>
        <v>3.1262631136436876</v>
      </c>
      <c r="G66" s="373">
        <v>2.5173080607</v>
      </c>
    </row>
    <row r="67" spans="1:7" x14ac:dyDescent="0.2">
      <c r="A67" s="346">
        <v>63</v>
      </c>
      <c r="B67" s="552" t="s">
        <v>23</v>
      </c>
      <c r="C67" s="363" t="s">
        <v>169</v>
      </c>
      <c r="D67" s="113">
        <v>66.973684210499997</v>
      </c>
      <c r="E67" s="85">
        <v>68.397900892699994</v>
      </c>
      <c r="F67" s="69">
        <f>(F69/$F$15)*100</f>
        <v>68.257534671108701</v>
      </c>
      <c r="G67" s="69">
        <v>51.110545891999998</v>
      </c>
    </row>
    <row r="68" spans="1:7" x14ac:dyDescent="0.2">
      <c r="A68" s="346">
        <v>64</v>
      </c>
      <c r="B68" s="553"/>
      <c r="C68" s="376" t="s">
        <v>170</v>
      </c>
      <c r="D68" s="111">
        <v>73.331381733000001</v>
      </c>
      <c r="E68" s="86">
        <v>68.947479209999997</v>
      </c>
      <c r="F68" s="67">
        <f>(F70/$F$16)*100</f>
        <v>69.580656616199107</v>
      </c>
      <c r="G68" s="67">
        <v>46.223814979499998</v>
      </c>
    </row>
    <row r="69" spans="1:7" x14ac:dyDescent="0.2">
      <c r="A69" s="346">
        <v>65</v>
      </c>
      <c r="B69" s="553"/>
      <c r="C69" s="363" t="s">
        <v>171</v>
      </c>
      <c r="D69" s="112">
        <v>2583</v>
      </c>
      <c r="E69" s="79">
        <v>23847</v>
      </c>
      <c r="F69" s="382">
        <f>SUM(D69:E69)</f>
        <v>26430</v>
      </c>
      <c r="G69" s="382">
        <v>1708047</v>
      </c>
    </row>
    <row r="70" spans="1:7" x14ac:dyDescent="0.2">
      <c r="A70" s="346">
        <v>66</v>
      </c>
      <c r="B70" s="553"/>
      <c r="C70" s="376" t="s">
        <v>172</v>
      </c>
      <c r="D70" s="103">
        <v>3279</v>
      </c>
      <c r="E70" s="87">
        <v>18275</v>
      </c>
      <c r="F70" s="395">
        <f>SUM(D70:E70)</f>
        <v>21554</v>
      </c>
      <c r="G70" s="395">
        <v>1643253</v>
      </c>
    </row>
    <row r="71" spans="1:7" x14ac:dyDescent="0.2">
      <c r="A71" s="346">
        <v>67</v>
      </c>
      <c r="B71" s="553"/>
      <c r="C71" s="378" t="s">
        <v>173</v>
      </c>
      <c r="D71" s="55">
        <v>1.8497053045</v>
      </c>
      <c r="E71" s="88">
        <v>2.5870172502000002</v>
      </c>
      <c r="F71" s="66">
        <f>((D71*D69)+(E71*E69))/F69</f>
        <v>2.5149598625441891</v>
      </c>
      <c r="G71" s="66">
        <v>2.0855271749000002</v>
      </c>
    </row>
    <row r="72" spans="1:7" ht="12.75" thickBot="1" x14ac:dyDescent="0.25">
      <c r="A72" s="359">
        <v>68</v>
      </c>
      <c r="B72" s="554"/>
      <c r="C72" s="361" t="s">
        <v>174</v>
      </c>
      <c r="D72" s="59">
        <v>1.3473053892</v>
      </c>
      <c r="E72" s="83">
        <v>2.4490952572000002</v>
      </c>
      <c r="F72" s="373">
        <f>((D72*D70)+(E72*E70))/F70</f>
        <v>2.2814804767800316</v>
      </c>
      <c r="G72" s="373">
        <v>2.0138323336999999</v>
      </c>
    </row>
    <row r="73" spans="1:7" x14ac:dyDescent="0.2">
      <c r="A73" s="346">
        <v>69</v>
      </c>
      <c r="B73" s="552" t="s">
        <v>24</v>
      </c>
      <c r="C73" s="363" t="s">
        <v>169</v>
      </c>
      <c r="D73" s="113">
        <v>2.6315789474</v>
      </c>
      <c r="E73" s="85">
        <v>14.3760542134</v>
      </c>
      <c r="F73" s="69">
        <f>(F75/$F$15)*100</f>
        <v>13.204720952454741</v>
      </c>
      <c r="G73" s="69">
        <v>9.5603359795999996</v>
      </c>
    </row>
    <row r="74" spans="1:7" x14ac:dyDescent="0.2">
      <c r="A74" s="346">
        <v>70</v>
      </c>
      <c r="B74" s="553"/>
      <c r="C74" s="376" t="s">
        <v>170</v>
      </c>
      <c r="D74" s="111">
        <v>1.0831381733000001</v>
      </c>
      <c r="E74" s="86">
        <v>19.3395558932</v>
      </c>
      <c r="F74" s="67">
        <f>(F76/$F$16)*100</f>
        <v>16.702714917519451</v>
      </c>
      <c r="G74" s="67">
        <v>8.9154118584000006</v>
      </c>
    </row>
    <row r="75" spans="1:7" x14ac:dyDescent="0.2">
      <c r="A75" s="346">
        <v>71</v>
      </c>
      <c r="B75" s="553"/>
      <c r="C75" s="363" t="s">
        <v>171</v>
      </c>
      <c r="D75" s="112">
        <v>101</v>
      </c>
      <c r="E75" s="79">
        <v>5012</v>
      </c>
      <c r="F75" s="382">
        <f>SUM(D75:E75)</f>
        <v>5113</v>
      </c>
      <c r="G75" s="382">
        <v>319494</v>
      </c>
    </row>
    <row r="76" spans="1:7" x14ac:dyDescent="0.2">
      <c r="A76" s="346">
        <v>72</v>
      </c>
      <c r="B76" s="553"/>
      <c r="C76" s="376" t="s">
        <v>172</v>
      </c>
      <c r="D76" s="103">
        <v>48</v>
      </c>
      <c r="E76" s="87">
        <v>5126</v>
      </c>
      <c r="F76" s="395">
        <f>SUM(D76:E76)</f>
        <v>5174</v>
      </c>
      <c r="G76" s="395">
        <v>316942</v>
      </c>
    </row>
    <row r="77" spans="1:7" x14ac:dyDescent="0.2">
      <c r="A77" s="346">
        <v>73</v>
      </c>
      <c r="B77" s="553"/>
      <c r="C77" s="378" t="s">
        <v>173</v>
      </c>
      <c r="D77" s="55">
        <v>2.875</v>
      </c>
      <c r="E77" s="88">
        <v>3.4846147115999999</v>
      </c>
      <c r="F77" s="66">
        <f>((D77*D75)+(E77*E75))/F75</f>
        <v>3.4725726451279479</v>
      </c>
      <c r="G77" s="66">
        <v>2.9908107421999999</v>
      </c>
    </row>
    <row r="78" spans="1:7" ht="12.75" thickBot="1" x14ac:dyDescent="0.25">
      <c r="A78" s="359">
        <v>74</v>
      </c>
      <c r="B78" s="554"/>
      <c r="C78" s="361" t="s">
        <v>174</v>
      </c>
      <c r="D78" s="59">
        <v>2.4324324324000002</v>
      </c>
      <c r="E78" s="83">
        <v>3.3486968713</v>
      </c>
      <c r="F78" s="373">
        <f>((D78*D76)+(E78*E76))/F76</f>
        <v>3.3401965440740242</v>
      </c>
      <c r="G78" s="373">
        <v>2.7416918610000001</v>
      </c>
    </row>
    <row r="79" spans="1:7" x14ac:dyDescent="0.2">
      <c r="A79" s="346">
        <v>75</v>
      </c>
      <c r="B79" s="552" t="s">
        <v>25</v>
      </c>
      <c r="C79" s="363" t="s">
        <v>169</v>
      </c>
      <c r="D79" s="113">
        <v>6.6447368421000004</v>
      </c>
      <c r="E79" s="85">
        <v>66.2647028648</v>
      </c>
      <c r="F79" s="69">
        <f>(F81/$F$15)*100</f>
        <v>60.326437850262124</v>
      </c>
      <c r="G79" s="69">
        <v>16.452884163699999</v>
      </c>
    </row>
    <row r="80" spans="1:7" x14ac:dyDescent="0.2">
      <c r="A80" s="346">
        <v>76</v>
      </c>
      <c r="B80" s="553"/>
      <c r="C80" s="376" t="s">
        <v>170</v>
      </c>
      <c r="D80" s="111">
        <v>1.6978922717</v>
      </c>
      <c r="E80" s="86">
        <v>63.482790187500001</v>
      </c>
      <c r="F80" s="67">
        <f>(F82/$F$16)*100</f>
        <v>54.566291119217482</v>
      </c>
      <c r="G80" s="67">
        <v>10.439776202199999</v>
      </c>
    </row>
    <row r="81" spans="1:7" x14ac:dyDescent="0.2">
      <c r="A81" s="346">
        <v>77</v>
      </c>
      <c r="B81" s="553"/>
      <c r="C81" s="363" t="s">
        <v>171</v>
      </c>
      <c r="D81" s="112">
        <v>256</v>
      </c>
      <c r="E81" s="79">
        <v>23103</v>
      </c>
      <c r="F81" s="382">
        <f>SUM(D81:E81)</f>
        <v>23359</v>
      </c>
      <c r="G81" s="382">
        <v>549834</v>
      </c>
    </row>
    <row r="82" spans="1:7" x14ac:dyDescent="0.2">
      <c r="A82" s="346">
        <v>78</v>
      </c>
      <c r="B82" s="553"/>
      <c r="C82" s="376" t="s">
        <v>172</v>
      </c>
      <c r="D82" s="103">
        <v>76</v>
      </c>
      <c r="E82" s="87">
        <v>16827</v>
      </c>
      <c r="F82" s="395">
        <f>SUM(D82:E82)</f>
        <v>16903</v>
      </c>
      <c r="G82" s="395">
        <v>371133</v>
      </c>
    </row>
    <row r="83" spans="1:7" x14ac:dyDescent="0.2">
      <c r="A83" s="346">
        <v>79</v>
      </c>
      <c r="B83" s="553"/>
      <c r="C83" s="378" t="s">
        <v>173</v>
      </c>
      <c r="D83" s="55">
        <v>2.4950495049999999</v>
      </c>
      <c r="E83" s="88">
        <v>2.8521867627000002</v>
      </c>
      <c r="F83" s="66">
        <f>((D83*D81)+(E83*E81))/F81</f>
        <v>2.8482727621875124</v>
      </c>
      <c r="G83" s="66">
        <v>2.7406030533000001</v>
      </c>
    </row>
    <row r="84" spans="1:7" ht="12.75" thickBot="1" x14ac:dyDescent="0.25">
      <c r="A84" s="359">
        <v>80</v>
      </c>
      <c r="B84" s="554"/>
      <c r="C84" s="361" t="s">
        <v>174</v>
      </c>
      <c r="D84" s="59">
        <v>3.0172413793000001</v>
      </c>
      <c r="E84" s="83">
        <v>2.6968768088999999</v>
      </c>
      <c r="F84" s="373">
        <f>((D84*D82)+(E84*E82))/F82</f>
        <v>2.6983172459437434</v>
      </c>
      <c r="G84" s="373">
        <v>2.7797446430999999</v>
      </c>
    </row>
    <row r="85" spans="1:7" x14ac:dyDescent="0.2">
      <c r="A85" s="346">
        <v>81</v>
      </c>
      <c r="B85" s="552" t="s">
        <v>26</v>
      </c>
      <c r="C85" s="363" t="s">
        <v>169</v>
      </c>
      <c r="D85" s="113">
        <v>3.1578947367999999</v>
      </c>
      <c r="E85" s="85">
        <v>41.036380119599997</v>
      </c>
      <c r="F85" s="69">
        <f>(F87/$F$15)*100</f>
        <v>37.264016941711212</v>
      </c>
      <c r="G85" s="69">
        <v>13.614503257200001</v>
      </c>
    </row>
    <row r="86" spans="1:7" x14ac:dyDescent="0.2">
      <c r="A86" s="346">
        <v>82</v>
      </c>
      <c r="B86" s="553"/>
      <c r="C86" s="376" t="s">
        <v>170</v>
      </c>
      <c r="D86" s="111">
        <v>7.2599531616000004</v>
      </c>
      <c r="E86" s="86">
        <v>17.693070508400002</v>
      </c>
      <c r="F86" s="67">
        <f>(F88/$F$16)*100</f>
        <v>16.1894308680634</v>
      </c>
      <c r="G86" s="67">
        <v>19.572010049999999</v>
      </c>
    </row>
    <row r="87" spans="1:7" x14ac:dyDescent="0.2">
      <c r="A87" s="346">
        <v>83</v>
      </c>
      <c r="B87" s="553"/>
      <c r="C87" s="363" t="s">
        <v>171</v>
      </c>
      <c r="D87" s="112">
        <v>122</v>
      </c>
      <c r="E87" s="79">
        <v>14307</v>
      </c>
      <c r="F87" s="382">
        <f>SUM(D87:E87)</f>
        <v>14429</v>
      </c>
      <c r="G87" s="382">
        <v>454979</v>
      </c>
    </row>
    <row r="88" spans="1:7" x14ac:dyDescent="0.2">
      <c r="A88" s="346">
        <v>84</v>
      </c>
      <c r="B88" s="553"/>
      <c r="C88" s="376" t="s">
        <v>172</v>
      </c>
      <c r="D88" s="103">
        <v>325</v>
      </c>
      <c r="E88" s="87">
        <v>4690</v>
      </c>
      <c r="F88" s="395">
        <f>SUM(D88:E88)</f>
        <v>5015</v>
      </c>
      <c r="G88" s="395">
        <v>695784</v>
      </c>
    </row>
    <row r="89" spans="1:7" x14ac:dyDescent="0.2">
      <c r="A89" s="346">
        <v>85</v>
      </c>
      <c r="B89" s="553"/>
      <c r="C89" s="378" t="s">
        <v>173</v>
      </c>
      <c r="D89" s="55">
        <v>2.8125</v>
      </c>
      <c r="E89" s="88">
        <v>3.2024691836999999</v>
      </c>
      <c r="F89" s="66">
        <f>((D89*D87)+(E89*E87))/F87</f>
        <v>3.199171918441742</v>
      </c>
      <c r="G89" s="66">
        <v>2.8216615512000001</v>
      </c>
    </row>
    <row r="90" spans="1:7" ht="12.75" thickBot="1" x14ac:dyDescent="0.25">
      <c r="A90" s="359">
        <v>86</v>
      </c>
      <c r="B90" s="554"/>
      <c r="C90" s="361" t="s">
        <v>174</v>
      </c>
      <c r="D90" s="59">
        <v>2.3548387097000001</v>
      </c>
      <c r="E90" s="83">
        <v>3.3417735305999998</v>
      </c>
      <c r="F90" s="373">
        <f>((D90*D88)+(E90*E88))/F88</f>
        <v>3.2778146439015954</v>
      </c>
      <c r="G90" s="373">
        <v>2.2296124358</v>
      </c>
    </row>
    <row r="91" spans="1:7" x14ac:dyDescent="0.2">
      <c r="A91" s="346">
        <v>87</v>
      </c>
      <c r="B91" s="552" t="s">
        <v>27</v>
      </c>
      <c r="C91" s="363" t="s">
        <v>169</v>
      </c>
      <c r="D91" s="113">
        <v>75.986842105299999</v>
      </c>
      <c r="E91" s="85">
        <v>92.585991844399999</v>
      </c>
      <c r="F91" s="69">
        <f>(F93/$F$15)*100</f>
        <v>90.932568890266268</v>
      </c>
      <c r="G91" s="69">
        <v>65.852980516900004</v>
      </c>
    </row>
    <row r="92" spans="1:7" x14ac:dyDescent="0.2">
      <c r="A92" s="346">
        <v>88</v>
      </c>
      <c r="B92" s="553"/>
      <c r="C92" s="376" t="s">
        <v>170</v>
      </c>
      <c r="D92" s="111">
        <v>81.118266978899996</v>
      </c>
      <c r="E92" s="86">
        <v>89.135708523800005</v>
      </c>
      <c r="F92" s="67">
        <f>(F94/$F$16)*100</f>
        <v>87.978177357394188</v>
      </c>
      <c r="G92" s="67">
        <v>63.8322752009</v>
      </c>
    </row>
    <row r="93" spans="1:7" x14ac:dyDescent="0.2">
      <c r="A93" s="346">
        <v>89</v>
      </c>
      <c r="B93" s="553"/>
      <c r="C93" s="363" t="s">
        <v>171</v>
      </c>
      <c r="D93" s="112">
        <v>2930</v>
      </c>
      <c r="E93" s="79">
        <v>32280</v>
      </c>
      <c r="F93" s="382">
        <f>SUM(D93:E93)</f>
        <v>35210</v>
      </c>
      <c r="G93" s="382">
        <v>2200720</v>
      </c>
    </row>
    <row r="94" spans="1:7" x14ac:dyDescent="0.2">
      <c r="A94" s="346">
        <v>90</v>
      </c>
      <c r="B94" s="553"/>
      <c r="C94" s="376" t="s">
        <v>172</v>
      </c>
      <c r="D94" s="103">
        <v>3627</v>
      </c>
      <c r="E94" s="87">
        <v>23626</v>
      </c>
      <c r="F94" s="395">
        <f>SUM(D94:E94)</f>
        <v>27253</v>
      </c>
      <c r="G94" s="395">
        <v>2269233</v>
      </c>
    </row>
    <row r="95" spans="1:7" x14ac:dyDescent="0.2">
      <c r="A95" s="346">
        <v>91</v>
      </c>
      <c r="B95" s="553"/>
      <c r="C95" s="378" t="s">
        <v>173</v>
      </c>
      <c r="D95" s="55">
        <v>1.7593073592999999</v>
      </c>
      <c r="E95" s="88">
        <v>2.4578487166</v>
      </c>
      <c r="F95" s="66">
        <f>((D95*D93)+(E95*E93))/F93</f>
        <v>2.3997196005281736</v>
      </c>
      <c r="G95" s="66">
        <v>1.9139722845</v>
      </c>
    </row>
    <row r="96" spans="1:7" ht="12.75" thickBot="1" x14ac:dyDescent="0.25">
      <c r="A96" s="359">
        <v>92</v>
      </c>
      <c r="B96" s="554"/>
      <c r="C96" s="361" t="s">
        <v>174</v>
      </c>
      <c r="D96" s="59">
        <v>1.3265968963999999</v>
      </c>
      <c r="E96" s="83">
        <v>2.3210739329000001</v>
      </c>
      <c r="F96" s="373">
        <f>((D96*D94)+(E96*E94))/F94</f>
        <v>2.1887226977557774</v>
      </c>
      <c r="G96" s="373">
        <v>1.820764391</v>
      </c>
    </row>
    <row r="97" spans="1:7" x14ac:dyDescent="0.2">
      <c r="A97" s="346">
        <v>93</v>
      </c>
      <c r="B97" s="552" t="s">
        <v>28</v>
      </c>
      <c r="C97" s="363" t="s">
        <v>169</v>
      </c>
      <c r="D97" s="113">
        <v>12.236842105299999</v>
      </c>
      <c r="E97" s="85">
        <v>44.827578284700003</v>
      </c>
      <c r="F97" s="69">
        <f>(F99/$F$15)*100</f>
        <v>41.582087239482455</v>
      </c>
      <c r="G97" s="69">
        <v>15.390484968000001</v>
      </c>
    </row>
    <row r="98" spans="1:7" x14ac:dyDescent="0.2">
      <c r="A98" s="346">
        <v>94</v>
      </c>
      <c r="B98" s="553"/>
      <c r="C98" s="376" t="s">
        <v>170</v>
      </c>
      <c r="D98" s="111">
        <v>3.4836065573999999</v>
      </c>
      <c r="E98" s="86">
        <v>34.803549017900004</v>
      </c>
      <c r="F98" s="67">
        <f>(F100/$F$16)*100</f>
        <v>30.283758917906834</v>
      </c>
      <c r="G98" s="67">
        <v>12.520316510100001</v>
      </c>
    </row>
    <row r="99" spans="1:7" x14ac:dyDescent="0.2">
      <c r="A99" s="346">
        <v>95</v>
      </c>
      <c r="B99" s="553"/>
      <c r="C99" s="363" t="s">
        <v>171</v>
      </c>
      <c r="D99" s="112">
        <v>472</v>
      </c>
      <c r="E99" s="79">
        <v>15629</v>
      </c>
      <c r="F99" s="382">
        <f>SUM(D99:E99)</f>
        <v>16101</v>
      </c>
      <c r="G99" s="382">
        <v>514330</v>
      </c>
    </row>
    <row r="100" spans="1:7" x14ac:dyDescent="0.2">
      <c r="A100" s="346">
        <v>96</v>
      </c>
      <c r="B100" s="553"/>
      <c r="C100" s="376" t="s">
        <v>172</v>
      </c>
      <c r="D100" s="103">
        <v>156</v>
      </c>
      <c r="E100" s="87">
        <v>9225</v>
      </c>
      <c r="F100" s="395">
        <f>SUM(D100:E100)</f>
        <v>9381</v>
      </c>
      <c r="G100" s="395">
        <v>445096</v>
      </c>
    </row>
    <row r="101" spans="1:7" x14ac:dyDescent="0.2">
      <c r="A101" s="346">
        <v>97</v>
      </c>
      <c r="B101" s="553"/>
      <c r="C101" s="378" t="s">
        <v>173</v>
      </c>
      <c r="D101" s="55">
        <v>3.1451612902999999</v>
      </c>
      <c r="E101" s="88">
        <v>3.3930001977000002</v>
      </c>
      <c r="F101" s="66">
        <f>((D101*D99)+(E101*E99))/F99</f>
        <v>3.3857348126746722</v>
      </c>
      <c r="G101" s="66">
        <v>3.408034631</v>
      </c>
    </row>
    <row r="102" spans="1:7" ht="12.75" thickBot="1" x14ac:dyDescent="0.25">
      <c r="A102" s="359">
        <v>98</v>
      </c>
      <c r="B102" s="554"/>
      <c r="C102" s="361" t="s">
        <v>174</v>
      </c>
      <c r="D102" s="59">
        <v>3.2605042016999999</v>
      </c>
      <c r="E102" s="83">
        <v>3.412354938</v>
      </c>
      <c r="F102" s="373">
        <f>((D102*D100)+(E102*E100))/F100</f>
        <v>3.4098297578632555</v>
      </c>
      <c r="G102" s="373">
        <v>3.3542822373000001</v>
      </c>
    </row>
    <row r="103" spans="1:7" x14ac:dyDescent="0.2">
      <c r="A103" s="346">
        <v>99</v>
      </c>
      <c r="B103" s="552" t="s">
        <v>29</v>
      </c>
      <c r="C103" s="363" t="s">
        <v>169</v>
      </c>
      <c r="D103" s="113">
        <v>51.857236842100001</v>
      </c>
      <c r="E103" s="85">
        <v>82.952583950900006</v>
      </c>
      <c r="F103" s="69">
        <f>(F105/$F$15)*100</f>
        <v>79.855892151545675</v>
      </c>
      <c r="G103" s="69">
        <v>48.312112679499997</v>
      </c>
    </row>
    <row r="104" spans="1:7" x14ac:dyDescent="0.2">
      <c r="A104" s="346">
        <v>100</v>
      </c>
      <c r="B104" s="553"/>
      <c r="C104" s="376" t="s">
        <v>170</v>
      </c>
      <c r="D104" s="111">
        <v>75.594555035100001</v>
      </c>
      <c r="E104" s="86">
        <v>73.788194682500006</v>
      </c>
      <c r="F104" s="67">
        <f>(F106/$F$16)*100</f>
        <v>74.048487587564978</v>
      </c>
      <c r="G104" s="67">
        <v>47.9188971118</v>
      </c>
    </row>
    <row r="105" spans="1:7" x14ac:dyDescent="0.2">
      <c r="A105" s="346">
        <v>101</v>
      </c>
      <c r="B105" s="553"/>
      <c r="C105" s="363" t="s">
        <v>171</v>
      </c>
      <c r="D105" s="112">
        <v>2000</v>
      </c>
      <c r="E105" s="79">
        <v>28921</v>
      </c>
      <c r="F105" s="382">
        <f>SUM(D105:E105)</f>
        <v>30921</v>
      </c>
      <c r="G105" s="382">
        <v>1614527</v>
      </c>
    </row>
    <row r="106" spans="1:7" x14ac:dyDescent="0.2">
      <c r="A106" s="346">
        <v>102</v>
      </c>
      <c r="B106" s="553"/>
      <c r="C106" s="376" t="s">
        <v>172</v>
      </c>
      <c r="D106" s="103">
        <v>3380</v>
      </c>
      <c r="E106" s="87">
        <v>19558</v>
      </c>
      <c r="F106" s="395">
        <f>SUM(D106:E106)</f>
        <v>22938</v>
      </c>
      <c r="G106" s="395">
        <v>1703513</v>
      </c>
    </row>
    <row r="107" spans="1:7" x14ac:dyDescent="0.2">
      <c r="A107" s="346">
        <v>103</v>
      </c>
      <c r="B107" s="553"/>
      <c r="C107" s="378" t="s">
        <v>173</v>
      </c>
      <c r="D107" s="55">
        <v>1.5340310985000001</v>
      </c>
      <c r="E107" s="88">
        <v>2.4778340015000002</v>
      </c>
      <c r="F107" s="66">
        <f>((D107*D105)+(E107*E105))/F105</f>
        <v>2.4167879225892275</v>
      </c>
      <c r="G107" s="66">
        <v>1.6730081146</v>
      </c>
    </row>
    <row r="108" spans="1:7" ht="12.75" thickBot="1" x14ac:dyDescent="0.25">
      <c r="A108" s="359">
        <v>104</v>
      </c>
      <c r="B108" s="554"/>
      <c r="C108" s="361" t="s">
        <v>174</v>
      </c>
      <c r="D108" s="59">
        <v>1.1880584116999999</v>
      </c>
      <c r="E108" s="83">
        <v>2.2425954446</v>
      </c>
      <c r="F108" s="373">
        <f>((D108*D106)+(E108*E106))/F106</f>
        <v>2.0872054728848548</v>
      </c>
      <c r="G108" s="373">
        <v>1.5725834695000001</v>
      </c>
    </row>
    <row r="109" spans="1:7" x14ac:dyDescent="0.2">
      <c r="A109" s="346">
        <v>105</v>
      </c>
      <c r="B109" s="552" t="s">
        <v>30</v>
      </c>
      <c r="C109" s="363" t="s">
        <v>169</v>
      </c>
      <c r="D109" s="113">
        <v>11.867763157900001</v>
      </c>
      <c r="E109" s="85">
        <v>52.428512657200002</v>
      </c>
      <c r="F109" s="69">
        <f>(F111/$F$15)*100</f>
        <v>48.389762661088298</v>
      </c>
      <c r="G109" s="69">
        <v>14.4840762807</v>
      </c>
    </row>
    <row r="110" spans="1:7" x14ac:dyDescent="0.2">
      <c r="A110" s="346">
        <v>106</v>
      </c>
      <c r="B110" s="553"/>
      <c r="C110" s="376" t="s">
        <v>170</v>
      </c>
      <c r="D110" s="111">
        <v>38.425351288100003</v>
      </c>
      <c r="E110" s="86">
        <v>36.506488157500002</v>
      </c>
      <c r="F110" s="67">
        <f>(F112/$F$16)*100</f>
        <v>36.782128676114532</v>
      </c>
      <c r="G110" s="67">
        <v>14.2175083595</v>
      </c>
    </row>
    <row r="111" spans="1:7" x14ac:dyDescent="0.2">
      <c r="A111" s="346">
        <v>107</v>
      </c>
      <c r="B111" s="553"/>
      <c r="C111" s="363" t="s">
        <v>171</v>
      </c>
      <c r="D111" s="112">
        <v>458</v>
      </c>
      <c r="E111" s="79">
        <v>18279</v>
      </c>
      <c r="F111" s="382">
        <f>SUM(D111:E111)</f>
        <v>18737</v>
      </c>
      <c r="G111" s="382">
        <v>484039</v>
      </c>
    </row>
    <row r="112" spans="1:7" x14ac:dyDescent="0.2">
      <c r="A112" s="346">
        <v>108</v>
      </c>
      <c r="B112" s="553"/>
      <c r="C112" s="376" t="s">
        <v>172</v>
      </c>
      <c r="D112" s="103">
        <v>1718</v>
      </c>
      <c r="E112" s="87">
        <v>9676</v>
      </c>
      <c r="F112" s="395">
        <f>SUM(D112:E112)</f>
        <v>11394</v>
      </c>
      <c r="G112" s="395">
        <v>505431</v>
      </c>
    </row>
    <row r="113" spans="1:7" x14ac:dyDescent="0.2">
      <c r="A113" s="346">
        <v>109</v>
      </c>
      <c r="B113" s="553"/>
      <c r="C113" s="378" t="s">
        <v>173</v>
      </c>
      <c r="D113" s="55">
        <v>1.7529835335999999</v>
      </c>
      <c r="E113" s="88">
        <v>2.7261364073999999</v>
      </c>
      <c r="F113" s="66">
        <f>((D113*D111)+(E113*E111))/F111</f>
        <v>2.7023490339570579</v>
      </c>
      <c r="G113" s="66">
        <v>2.1485209690999998</v>
      </c>
    </row>
    <row r="114" spans="1:7" ht="12.75" thickBot="1" x14ac:dyDescent="0.25">
      <c r="A114" s="359">
        <v>110</v>
      </c>
      <c r="B114" s="554"/>
      <c r="C114" s="361" t="s">
        <v>174</v>
      </c>
      <c r="D114" s="59">
        <v>1.3336662411</v>
      </c>
      <c r="E114" s="83">
        <v>2.4553207691000001</v>
      </c>
      <c r="F114" s="373">
        <f>((D114*D112)+(E114*E112))/F112</f>
        <v>2.2861964511165001</v>
      </c>
      <c r="G114" s="373">
        <v>1.9495712275999999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7.7665157999999996</v>
      </c>
      <c r="E115" s="137">
        <v>5.2295362000000001</v>
      </c>
      <c r="F115" s="397">
        <f>((D115*D15)+(E115*E15))/F15</f>
        <v>5.4821792964489555</v>
      </c>
      <c r="G115" s="397">
        <v>8.8000000000000007</v>
      </c>
    </row>
    <row r="116" spans="1:7" x14ac:dyDescent="0.2">
      <c r="A116" s="346">
        <v>112</v>
      </c>
      <c r="B116" s="553"/>
      <c r="C116" s="363" t="s">
        <v>33</v>
      </c>
      <c r="D116" s="113">
        <v>12.208945999999999</v>
      </c>
      <c r="E116" s="85">
        <v>11.494107</v>
      </c>
      <c r="F116" s="69">
        <f>((D116*D15)+(E116*E15))/F15</f>
        <v>11.565293673484673</v>
      </c>
      <c r="G116" s="69">
        <v>12.6</v>
      </c>
    </row>
    <row r="117" spans="1:7" x14ac:dyDescent="0.2">
      <c r="A117" s="346">
        <v>113</v>
      </c>
      <c r="B117" s="553"/>
      <c r="C117" s="378" t="s">
        <v>34</v>
      </c>
      <c r="D117" s="55">
        <v>15623.566000000001</v>
      </c>
      <c r="E117" s="88">
        <v>7260.3554000000004</v>
      </c>
      <c r="F117" s="66">
        <f>((D117*D15)+(E117*E15))/F15</f>
        <v>8093.1990784587178</v>
      </c>
      <c r="G117" s="66">
        <v>17462</v>
      </c>
    </row>
    <row r="118" spans="1:7" x14ac:dyDescent="0.2">
      <c r="A118" s="346">
        <v>114</v>
      </c>
      <c r="B118" s="553"/>
      <c r="C118" s="376" t="s">
        <v>35</v>
      </c>
      <c r="D118" s="111">
        <v>16944.487472463614</v>
      </c>
      <c r="E118" s="86">
        <v>7874.1947338356404</v>
      </c>
      <c r="F118" s="67">
        <f>((D118*D16)+(E118*E16))/F16</f>
        <v>9183.3363174107326</v>
      </c>
      <c r="G118" s="67">
        <v>18938.355062100396</v>
      </c>
    </row>
    <row r="119" spans="1:7" x14ac:dyDescent="0.2">
      <c r="A119" s="346">
        <v>115</v>
      </c>
      <c r="B119" s="553"/>
      <c r="C119" s="363" t="s">
        <v>36</v>
      </c>
      <c r="D119" s="113">
        <v>13.461289000000001</v>
      </c>
      <c r="E119" s="85">
        <v>12.045747</v>
      </c>
      <c r="F119" s="69">
        <f>((D119*D15)+(E119*E15))/F15</f>
        <v>12.186712624648123</v>
      </c>
      <c r="G119" s="69">
        <v>11.731</v>
      </c>
    </row>
    <row r="120" spans="1:7" x14ac:dyDescent="0.2">
      <c r="A120" s="346">
        <v>116</v>
      </c>
      <c r="B120" s="553"/>
      <c r="C120" s="348" t="s">
        <v>37</v>
      </c>
      <c r="D120" s="229">
        <v>0.64839767000000004</v>
      </c>
      <c r="E120" s="138">
        <v>0.51624808</v>
      </c>
      <c r="F120" s="71">
        <f>((D120*D15)+(E120*E15))/F15</f>
        <v>0.52940809185506565</v>
      </c>
      <c r="G120" s="71">
        <v>0.64200000000000002</v>
      </c>
    </row>
    <row r="121" spans="1:7" x14ac:dyDescent="0.2">
      <c r="A121" s="346">
        <v>117</v>
      </c>
      <c r="B121" s="553"/>
      <c r="C121" s="348" t="s">
        <v>38</v>
      </c>
      <c r="D121" s="229">
        <v>0.72347059999999996</v>
      </c>
      <c r="E121" s="138">
        <v>0.61371158999999997</v>
      </c>
      <c r="F121" s="71">
        <f>((D121*D15)+(E121*E15))/F15</f>
        <v>0.62464185374732051</v>
      </c>
      <c r="G121" s="71">
        <v>0.78</v>
      </c>
    </row>
    <row r="122" spans="1:7" x14ac:dyDescent="0.2">
      <c r="A122" s="346">
        <v>118</v>
      </c>
      <c r="B122" s="553"/>
      <c r="C122" s="376" t="s">
        <v>39</v>
      </c>
      <c r="D122" s="230">
        <v>0.85821386</v>
      </c>
      <c r="E122" s="139">
        <v>0.87572536000000001</v>
      </c>
      <c r="F122" s="73">
        <f>((D122*D15)+(E122*E15))/F15</f>
        <v>0.87398149119495883</v>
      </c>
      <c r="G122" s="73">
        <v>0.84199999999999997</v>
      </c>
    </row>
    <row r="123" spans="1:7" ht="12.75" thickBot="1" x14ac:dyDescent="0.25">
      <c r="A123" s="359">
        <v>119</v>
      </c>
      <c r="B123" s="554"/>
      <c r="C123" s="361" t="s">
        <v>40</v>
      </c>
      <c r="D123" s="246">
        <v>0.73839030000000005</v>
      </c>
      <c r="E123" s="140">
        <v>0.65222420000000003</v>
      </c>
      <c r="F123" s="445">
        <f>((D123*D15)+(E123*E15))/F15</f>
        <v>0.66080498256243392</v>
      </c>
      <c r="G123" s="75">
        <v>0.75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1</v>
      </c>
      <c r="E124" s="97">
        <v>5</v>
      </c>
      <c r="F124" s="448">
        <f>SUM(D124:E124)</f>
        <v>6</v>
      </c>
      <c r="G124" s="382">
        <v>462</v>
      </c>
    </row>
    <row r="125" spans="1:7" x14ac:dyDescent="0.2">
      <c r="A125" s="346">
        <v>121</v>
      </c>
      <c r="B125" s="553"/>
      <c r="C125" s="348" t="s">
        <v>43</v>
      </c>
      <c r="D125" s="232">
        <v>3</v>
      </c>
      <c r="E125" s="76"/>
      <c r="F125" s="393">
        <f>SUM(D125:E125)</f>
        <v>3</v>
      </c>
      <c r="G125" s="399">
        <v>167</v>
      </c>
    </row>
    <row r="126" spans="1:7" x14ac:dyDescent="0.2">
      <c r="A126" s="346">
        <v>122</v>
      </c>
      <c r="B126" s="553"/>
      <c r="C126" s="348" t="s">
        <v>44</v>
      </c>
      <c r="D126" s="232"/>
      <c r="E126" s="76"/>
      <c r="F126" s="393">
        <f t="shared" ref="F126" si="0">SUM(D126:E126)</f>
        <v>0</v>
      </c>
      <c r="G126" s="399">
        <v>4</v>
      </c>
    </row>
    <row r="127" spans="1:7" x14ac:dyDescent="0.2">
      <c r="A127" s="346">
        <v>123</v>
      </c>
      <c r="B127" s="553"/>
      <c r="C127" s="348" t="s">
        <v>45</v>
      </c>
      <c r="D127" s="232"/>
      <c r="E127" s="76"/>
      <c r="F127" s="393">
        <f t="shared" ref="F127:F132" si="1">SUM(D127:E127)</f>
        <v>0</v>
      </c>
      <c r="G127" s="399">
        <v>0</v>
      </c>
    </row>
    <row r="128" spans="1:7" x14ac:dyDescent="0.2">
      <c r="A128" s="346">
        <v>124</v>
      </c>
      <c r="B128" s="553"/>
      <c r="C128" s="348" t="s">
        <v>46</v>
      </c>
      <c r="D128" s="232"/>
      <c r="E128" s="76">
        <v>1</v>
      </c>
      <c r="F128" s="393">
        <f t="shared" si="1"/>
        <v>1</v>
      </c>
      <c r="G128" s="399">
        <v>36</v>
      </c>
    </row>
    <row r="129" spans="1:7" ht="24" x14ac:dyDescent="0.2">
      <c r="A129" s="346">
        <v>125</v>
      </c>
      <c r="B129" s="553"/>
      <c r="C129" s="376" t="s">
        <v>47</v>
      </c>
      <c r="D129" s="103"/>
      <c r="E129" s="104"/>
      <c r="F129" s="517">
        <f t="shared" si="1"/>
        <v>0</v>
      </c>
      <c r="G129" s="395">
        <v>14</v>
      </c>
    </row>
    <row r="130" spans="1:7" ht="12.75" thickBot="1" x14ac:dyDescent="0.25">
      <c r="A130" s="359">
        <v>126</v>
      </c>
      <c r="B130" s="554"/>
      <c r="C130" s="361" t="s">
        <v>48</v>
      </c>
      <c r="D130" s="233">
        <f>SUM(D124:D129)</f>
        <v>4</v>
      </c>
      <c r="E130" s="120">
        <f>SUM(E124:E129)</f>
        <v>6</v>
      </c>
      <c r="F130" s="479">
        <f t="shared" si="1"/>
        <v>10</v>
      </c>
      <c r="G130" s="400">
        <v>683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22</v>
      </c>
      <c r="E131" s="50">
        <v>106</v>
      </c>
      <c r="F131" s="448">
        <f t="shared" si="1"/>
        <v>128</v>
      </c>
      <c r="G131" s="382">
        <v>17961</v>
      </c>
    </row>
    <row r="132" spans="1:7" x14ac:dyDescent="0.2">
      <c r="A132" s="346">
        <v>128</v>
      </c>
      <c r="B132" s="553"/>
      <c r="C132" s="348" t="s">
        <v>51</v>
      </c>
      <c r="D132" s="232">
        <v>51</v>
      </c>
      <c r="E132" s="76"/>
      <c r="F132" s="393">
        <f t="shared" si="1"/>
        <v>51</v>
      </c>
      <c r="G132" s="399">
        <v>6680</v>
      </c>
    </row>
    <row r="133" spans="1:7" x14ac:dyDescent="0.2">
      <c r="A133" s="346">
        <v>129</v>
      </c>
      <c r="B133" s="553"/>
      <c r="C133" s="348" t="s">
        <v>52</v>
      </c>
      <c r="D133" s="232"/>
      <c r="E133" s="76"/>
      <c r="F133" s="393">
        <f t="shared" ref="F133:F135" si="2">SUM(D133:E133)</f>
        <v>0</v>
      </c>
      <c r="G133" s="399">
        <v>203</v>
      </c>
    </row>
    <row r="134" spans="1:7" x14ac:dyDescent="0.2">
      <c r="A134" s="346">
        <v>130</v>
      </c>
      <c r="B134" s="553"/>
      <c r="C134" s="348" t="s">
        <v>53</v>
      </c>
      <c r="D134" s="232"/>
      <c r="E134" s="76"/>
      <c r="F134" s="393">
        <f t="shared" si="2"/>
        <v>0</v>
      </c>
      <c r="G134" s="399">
        <v>0</v>
      </c>
    </row>
    <row r="135" spans="1:7" x14ac:dyDescent="0.2">
      <c r="A135" s="346">
        <v>131</v>
      </c>
      <c r="B135" s="553"/>
      <c r="C135" s="348" t="s">
        <v>54</v>
      </c>
      <c r="D135" s="232"/>
      <c r="E135" s="76">
        <v>20</v>
      </c>
      <c r="F135" s="393">
        <f t="shared" si="2"/>
        <v>20</v>
      </c>
      <c r="G135" s="399">
        <v>1416</v>
      </c>
    </row>
    <row r="136" spans="1:7" ht="24" x14ac:dyDescent="0.2">
      <c r="A136" s="346">
        <v>132</v>
      </c>
      <c r="B136" s="553"/>
      <c r="C136" s="376" t="s">
        <v>55</v>
      </c>
      <c r="D136" s="103"/>
      <c r="E136" s="104"/>
      <c r="F136" s="449">
        <f>SUM(D136:E136)</f>
        <v>0</v>
      </c>
      <c r="G136" s="395">
        <v>558</v>
      </c>
    </row>
    <row r="137" spans="1:7" ht="12.75" thickBot="1" x14ac:dyDescent="0.25">
      <c r="A137" s="359">
        <v>133</v>
      </c>
      <c r="B137" s="554"/>
      <c r="C137" s="361" t="s">
        <v>56</v>
      </c>
      <c r="D137" s="233">
        <f>SUM(D131:D136)</f>
        <v>73</v>
      </c>
      <c r="E137" s="120">
        <f>SUM(E131:E136)</f>
        <v>126</v>
      </c>
      <c r="F137" s="277">
        <f>SUM(D137:E137)</f>
        <v>199</v>
      </c>
      <c r="G137" s="400">
        <v>26818</v>
      </c>
    </row>
    <row r="138" spans="1:7" x14ac:dyDescent="0.2">
      <c r="A138" s="346">
        <v>134</v>
      </c>
      <c r="B138" s="552" t="s">
        <v>57</v>
      </c>
      <c r="C138" s="363" t="s">
        <v>58</v>
      </c>
      <c r="D138" s="112"/>
      <c r="E138" s="50">
        <v>2</v>
      </c>
      <c r="F138" s="476">
        <f>SUM(D138:E138)</f>
        <v>2</v>
      </c>
      <c r="G138" s="382">
        <v>45</v>
      </c>
    </row>
    <row r="139" spans="1:7" x14ac:dyDescent="0.2">
      <c r="A139" s="346">
        <v>135</v>
      </c>
      <c r="B139" s="553"/>
      <c r="C139" s="348" t="s">
        <v>59</v>
      </c>
      <c r="D139" s="232"/>
      <c r="E139" s="76">
        <v>1</v>
      </c>
      <c r="F139" s="477">
        <f>SUM(D139:E139)</f>
        <v>1</v>
      </c>
      <c r="G139" s="399">
        <v>75</v>
      </c>
    </row>
    <row r="140" spans="1:7" x14ac:dyDescent="0.2">
      <c r="A140" s="346">
        <v>136</v>
      </c>
      <c r="B140" s="553"/>
      <c r="C140" s="348" t="s">
        <v>60</v>
      </c>
      <c r="D140" s="232">
        <v>1</v>
      </c>
      <c r="E140" s="76">
        <v>2</v>
      </c>
      <c r="F140" s="477">
        <f t="shared" ref="F140:F143" si="3">SUM(D140:E140)</f>
        <v>3</v>
      </c>
      <c r="G140" s="399">
        <v>204</v>
      </c>
    </row>
    <row r="141" spans="1:7" x14ac:dyDescent="0.2">
      <c r="A141" s="346">
        <v>137</v>
      </c>
      <c r="B141" s="553"/>
      <c r="C141" s="348" t="s">
        <v>61</v>
      </c>
      <c r="D141" s="232"/>
      <c r="E141" s="76"/>
      <c r="F141" s="477">
        <f t="shared" si="3"/>
        <v>0</v>
      </c>
      <c r="G141" s="399">
        <v>125</v>
      </c>
    </row>
    <row r="142" spans="1:7" x14ac:dyDescent="0.2">
      <c r="A142" s="346">
        <v>138</v>
      </c>
      <c r="B142" s="553"/>
      <c r="C142" s="348" t="s">
        <v>62</v>
      </c>
      <c r="D142" s="232"/>
      <c r="E142" s="76"/>
      <c r="F142" s="477">
        <f t="shared" si="3"/>
        <v>0</v>
      </c>
      <c r="G142" s="399">
        <v>18</v>
      </c>
    </row>
    <row r="143" spans="1:7" x14ac:dyDescent="0.2">
      <c r="A143" s="346">
        <v>139</v>
      </c>
      <c r="B143" s="553"/>
      <c r="C143" s="376" t="s">
        <v>63</v>
      </c>
      <c r="D143" s="103">
        <v>3</v>
      </c>
      <c r="E143" s="104">
        <v>1</v>
      </c>
      <c r="F143" s="518">
        <f t="shared" si="3"/>
        <v>4</v>
      </c>
      <c r="G143" s="395">
        <v>216</v>
      </c>
    </row>
    <row r="144" spans="1:7" ht="12.75" thickBot="1" x14ac:dyDescent="0.25">
      <c r="A144" s="359">
        <v>140</v>
      </c>
      <c r="B144" s="554"/>
      <c r="C144" s="361" t="s">
        <v>64</v>
      </c>
      <c r="D144" s="233">
        <f>SUM(D138:D143)</f>
        <v>4</v>
      </c>
      <c r="E144" s="120">
        <f>SUM(E138:E143)</f>
        <v>6</v>
      </c>
      <c r="F144" s="479">
        <f t="shared" ref="F144:F154" si="4">SUM(D144:E144)</f>
        <v>10</v>
      </c>
      <c r="G144" s="400">
        <v>683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/>
      <c r="E145" s="50">
        <v>58</v>
      </c>
      <c r="F145" s="448">
        <f t="shared" si="4"/>
        <v>58</v>
      </c>
      <c r="G145" s="382">
        <v>1189</v>
      </c>
    </row>
    <row r="146" spans="1:7" x14ac:dyDescent="0.2">
      <c r="A146" s="346">
        <v>142</v>
      </c>
      <c r="B146" s="553"/>
      <c r="C146" s="348" t="s">
        <v>59</v>
      </c>
      <c r="D146" s="232"/>
      <c r="E146" s="76">
        <v>27</v>
      </c>
      <c r="F146" s="393">
        <f t="shared" si="4"/>
        <v>27</v>
      </c>
      <c r="G146" s="399">
        <v>2742</v>
      </c>
    </row>
    <row r="147" spans="1:7" x14ac:dyDescent="0.2">
      <c r="A147" s="346">
        <v>143</v>
      </c>
      <c r="B147" s="553"/>
      <c r="C147" s="348" t="s">
        <v>60</v>
      </c>
      <c r="D147" s="232">
        <v>39</v>
      </c>
      <c r="E147" s="76">
        <v>32</v>
      </c>
      <c r="F147" s="393">
        <f t="shared" si="4"/>
        <v>71</v>
      </c>
      <c r="G147" s="399">
        <v>7332</v>
      </c>
    </row>
    <row r="148" spans="1:7" x14ac:dyDescent="0.2">
      <c r="A148" s="346">
        <v>144</v>
      </c>
      <c r="B148" s="553"/>
      <c r="C148" s="348" t="s">
        <v>61</v>
      </c>
      <c r="D148" s="232"/>
      <c r="E148" s="76"/>
      <c r="F148" s="393">
        <f t="shared" si="4"/>
        <v>0</v>
      </c>
      <c r="G148" s="399">
        <v>8623</v>
      </c>
    </row>
    <row r="149" spans="1:7" x14ac:dyDescent="0.2">
      <c r="A149" s="346">
        <v>145</v>
      </c>
      <c r="B149" s="553"/>
      <c r="C149" s="348" t="s">
        <v>62</v>
      </c>
      <c r="D149" s="232"/>
      <c r="E149" s="76"/>
      <c r="F149" s="393">
        <f t="shared" si="4"/>
        <v>0</v>
      </c>
      <c r="G149" s="399">
        <v>2488</v>
      </c>
    </row>
    <row r="150" spans="1:7" x14ac:dyDescent="0.2">
      <c r="A150" s="346">
        <v>146</v>
      </c>
      <c r="B150" s="553"/>
      <c r="C150" s="376" t="s">
        <v>63</v>
      </c>
      <c r="D150" s="103">
        <v>34</v>
      </c>
      <c r="E150" s="104">
        <v>9</v>
      </c>
      <c r="F150" s="449">
        <f t="shared" si="4"/>
        <v>43</v>
      </c>
      <c r="G150" s="395">
        <v>4444</v>
      </c>
    </row>
    <row r="151" spans="1:7" ht="12.75" thickBot="1" x14ac:dyDescent="0.25">
      <c r="A151" s="359">
        <v>147</v>
      </c>
      <c r="B151" s="554"/>
      <c r="C151" s="361" t="s">
        <v>66</v>
      </c>
      <c r="D151" s="233">
        <f>SUM(D145:D150)</f>
        <v>73</v>
      </c>
      <c r="E151" s="120">
        <f>SUM(E145:E150)</f>
        <v>126</v>
      </c>
      <c r="F151" s="277">
        <f t="shared" si="4"/>
        <v>199</v>
      </c>
      <c r="G151" s="400">
        <v>26818</v>
      </c>
    </row>
    <row r="152" spans="1:7" ht="12.75" thickBot="1" x14ac:dyDescent="0.25">
      <c r="A152" s="402">
        <v>148</v>
      </c>
      <c r="B152" s="403"/>
      <c r="C152" s="411" t="s">
        <v>67</v>
      </c>
      <c r="D152" s="234">
        <v>10</v>
      </c>
      <c r="E152" s="122">
        <v>17</v>
      </c>
      <c r="F152" s="312">
        <f t="shared" si="4"/>
        <v>27</v>
      </c>
      <c r="G152" s="404"/>
    </row>
    <row r="153" spans="1:7" x14ac:dyDescent="0.2">
      <c r="A153" s="346">
        <v>149</v>
      </c>
      <c r="B153" s="347" t="s">
        <v>166</v>
      </c>
      <c r="C153" s="363" t="s">
        <v>68</v>
      </c>
      <c r="D153" s="112">
        <v>3</v>
      </c>
      <c r="E153" s="50">
        <v>18</v>
      </c>
      <c r="F153" s="381">
        <f t="shared" si="4"/>
        <v>21</v>
      </c>
      <c r="G153" s="382">
        <v>30509</v>
      </c>
    </row>
    <row r="154" spans="1:7" x14ac:dyDescent="0.2">
      <c r="A154" s="346">
        <v>150</v>
      </c>
      <c r="B154" s="347"/>
      <c r="C154" s="348" t="s">
        <v>69</v>
      </c>
      <c r="D154" s="232"/>
      <c r="E154" s="76"/>
      <c r="F154" s="276">
        <f t="shared" si="4"/>
        <v>0</v>
      </c>
      <c r="G154" s="399">
        <v>417</v>
      </c>
    </row>
    <row r="155" spans="1:7" x14ac:dyDescent="0.2">
      <c r="A155" s="346">
        <v>151</v>
      </c>
      <c r="B155" s="347"/>
      <c r="C155" s="348" t="s">
        <v>70</v>
      </c>
      <c r="D155" s="232"/>
      <c r="E155" s="76"/>
      <c r="F155" s="276">
        <f t="shared" ref="F155:F218" si="5">SUM(D155:E155)</f>
        <v>0</v>
      </c>
      <c r="G155" s="399">
        <v>908</v>
      </c>
    </row>
    <row r="156" spans="1:7" x14ac:dyDescent="0.2">
      <c r="A156" s="346">
        <v>152</v>
      </c>
      <c r="B156" s="347"/>
      <c r="C156" s="348" t="s">
        <v>71</v>
      </c>
      <c r="D156" s="232"/>
      <c r="E156" s="76"/>
      <c r="F156" s="276">
        <f t="shared" si="5"/>
        <v>0</v>
      </c>
      <c r="G156" s="399">
        <v>1560</v>
      </c>
    </row>
    <row r="157" spans="1:7" x14ac:dyDescent="0.2">
      <c r="A157" s="346">
        <v>153</v>
      </c>
      <c r="B157" s="347"/>
      <c r="C157" s="348" t="s">
        <v>72</v>
      </c>
      <c r="D157" s="232"/>
      <c r="E157" s="76"/>
      <c r="F157" s="276">
        <f t="shared" si="5"/>
        <v>0</v>
      </c>
      <c r="G157" s="399">
        <v>36</v>
      </c>
    </row>
    <row r="158" spans="1:7" x14ac:dyDescent="0.2">
      <c r="A158" s="346">
        <v>154</v>
      </c>
      <c r="B158" s="347"/>
      <c r="C158" s="348" t="s">
        <v>73</v>
      </c>
      <c r="D158" s="232"/>
      <c r="E158" s="76">
        <v>65</v>
      </c>
      <c r="F158" s="276">
        <f t="shared" si="5"/>
        <v>65</v>
      </c>
      <c r="G158" s="399">
        <v>905</v>
      </c>
    </row>
    <row r="159" spans="1:7" x14ac:dyDescent="0.2">
      <c r="A159" s="346">
        <v>155</v>
      </c>
      <c r="B159" s="347"/>
      <c r="C159" s="348" t="s">
        <v>74</v>
      </c>
      <c r="D159" s="232"/>
      <c r="E159" s="76"/>
      <c r="F159" s="276">
        <f t="shared" si="5"/>
        <v>0</v>
      </c>
      <c r="G159" s="399">
        <v>475</v>
      </c>
    </row>
    <row r="160" spans="1:7" x14ac:dyDescent="0.2">
      <c r="A160" s="346">
        <v>156</v>
      </c>
      <c r="B160" s="347"/>
      <c r="C160" s="348" t="s">
        <v>75</v>
      </c>
      <c r="D160" s="232"/>
      <c r="E160" s="76"/>
      <c r="F160" s="276">
        <f t="shared" si="5"/>
        <v>0</v>
      </c>
      <c r="G160" s="399">
        <v>6764</v>
      </c>
    </row>
    <row r="161" spans="1:7" x14ac:dyDescent="0.2">
      <c r="A161" s="346">
        <v>157</v>
      </c>
      <c r="B161" s="347"/>
      <c r="C161" s="348" t="s">
        <v>76</v>
      </c>
      <c r="D161" s="232"/>
      <c r="E161" s="76">
        <v>51</v>
      </c>
      <c r="F161" s="276">
        <f t="shared" si="5"/>
        <v>51</v>
      </c>
      <c r="G161" s="399">
        <v>1023</v>
      </c>
    </row>
    <row r="162" spans="1:7" x14ac:dyDescent="0.2">
      <c r="A162" s="346">
        <v>158</v>
      </c>
      <c r="B162" s="347"/>
      <c r="C162" s="348" t="s">
        <v>77</v>
      </c>
      <c r="D162" s="232"/>
      <c r="E162" s="76"/>
      <c r="F162" s="276">
        <f t="shared" si="5"/>
        <v>0</v>
      </c>
      <c r="G162" s="399">
        <v>79</v>
      </c>
    </row>
    <row r="163" spans="1:7" x14ac:dyDescent="0.2">
      <c r="A163" s="346">
        <v>159</v>
      </c>
      <c r="B163" s="347"/>
      <c r="C163" s="348" t="s">
        <v>78</v>
      </c>
      <c r="D163" s="232"/>
      <c r="E163" s="76">
        <v>3</v>
      </c>
      <c r="F163" s="276">
        <f t="shared" si="5"/>
        <v>3</v>
      </c>
      <c r="G163" s="399">
        <v>112</v>
      </c>
    </row>
    <row r="164" spans="1:7" x14ac:dyDescent="0.2">
      <c r="A164" s="346">
        <v>160</v>
      </c>
      <c r="B164" s="347"/>
      <c r="C164" s="348" t="s">
        <v>79</v>
      </c>
      <c r="D164" s="232"/>
      <c r="E164" s="76">
        <v>67</v>
      </c>
      <c r="F164" s="276">
        <f t="shared" si="5"/>
        <v>67</v>
      </c>
      <c r="G164" s="399">
        <v>12026</v>
      </c>
    </row>
    <row r="165" spans="1:7" x14ac:dyDescent="0.2">
      <c r="A165" s="346">
        <v>161</v>
      </c>
      <c r="B165" s="347"/>
      <c r="C165" s="348" t="s">
        <v>80</v>
      </c>
      <c r="D165" s="232"/>
      <c r="E165" s="76"/>
      <c r="F165" s="276">
        <f t="shared" si="5"/>
        <v>0</v>
      </c>
      <c r="G165" s="399">
        <v>37</v>
      </c>
    </row>
    <row r="166" spans="1:7" x14ac:dyDescent="0.2">
      <c r="A166" s="346">
        <v>162</v>
      </c>
      <c r="B166" s="347"/>
      <c r="C166" s="348" t="s">
        <v>81</v>
      </c>
      <c r="D166" s="232"/>
      <c r="E166" s="76"/>
      <c r="F166" s="276">
        <f t="shared" si="5"/>
        <v>0</v>
      </c>
      <c r="G166" s="399">
        <v>627</v>
      </c>
    </row>
    <row r="167" spans="1:7" x14ac:dyDescent="0.2">
      <c r="A167" s="346">
        <v>163</v>
      </c>
      <c r="B167" s="347"/>
      <c r="C167" s="348" t="s">
        <v>82</v>
      </c>
      <c r="D167" s="232"/>
      <c r="E167" s="76"/>
      <c r="F167" s="276">
        <f t="shared" si="5"/>
        <v>0</v>
      </c>
      <c r="G167" s="399">
        <v>506</v>
      </c>
    </row>
    <row r="168" spans="1:7" x14ac:dyDescent="0.2">
      <c r="A168" s="346">
        <v>164</v>
      </c>
      <c r="B168" s="347"/>
      <c r="C168" s="348" t="s">
        <v>83</v>
      </c>
      <c r="D168" s="232"/>
      <c r="E168" s="76"/>
      <c r="F168" s="276">
        <f t="shared" si="5"/>
        <v>0</v>
      </c>
      <c r="G168" s="399"/>
    </row>
    <row r="169" spans="1:7" x14ac:dyDescent="0.2">
      <c r="A169" s="346">
        <v>165</v>
      </c>
      <c r="B169" s="347"/>
      <c r="C169" s="348" t="s">
        <v>84</v>
      </c>
      <c r="D169" s="232"/>
      <c r="E169" s="76"/>
      <c r="F169" s="276">
        <f t="shared" si="5"/>
        <v>0</v>
      </c>
      <c r="G169" s="399">
        <v>38</v>
      </c>
    </row>
    <row r="170" spans="1:7" x14ac:dyDescent="0.2">
      <c r="A170" s="346">
        <v>166</v>
      </c>
      <c r="B170" s="347"/>
      <c r="C170" s="348" t="s">
        <v>85</v>
      </c>
      <c r="D170" s="232"/>
      <c r="E170" s="76"/>
      <c r="F170" s="276">
        <f t="shared" si="5"/>
        <v>0</v>
      </c>
      <c r="G170" s="399">
        <v>293</v>
      </c>
    </row>
    <row r="171" spans="1:7" x14ac:dyDescent="0.2">
      <c r="A171" s="346">
        <v>167</v>
      </c>
      <c r="B171" s="347"/>
      <c r="C171" s="348" t="s">
        <v>86</v>
      </c>
      <c r="D171" s="232"/>
      <c r="E171" s="76"/>
      <c r="F171" s="276">
        <f t="shared" si="5"/>
        <v>0</v>
      </c>
      <c r="G171" s="399">
        <v>159</v>
      </c>
    </row>
    <row r="172" spans="1:7" x14ac:dyDescent="0.2">
      <c r="A172" s="346">
        <v>168</v>
      </c>
      <c r="B172" s="347"/>
      <c r="C172" s="348" t="s">
        <v>87</v>
      </c>
      <c r="D172" s="232"/>
      <c r="E172" s="76"/>
      <c r="F172" s="276">
        <f t="shared" si="5"/>
        <v>0</v>
      </c>
      <c r="G172" s="399"/>
    </row>
    <row r="173" spans="1:7" x14ac:dyDescent="0.2">
      <c r="A173" s="346">
        <v>169</v>
      </c>
      <c r="B173" s="347"/>
      <c r="C173" s="348" t="s">
        <v>88</v>
      </c>
      <c r="D173" s="232"/>
      <c r="E173" s="76"/>
      <c r="F173" s="276">
        <f t="shared" si="5"/>
        <v>0</v>
      </c>
      <c r="G173" s="399"/>
    </row>
    <row r="174" spans="1:7" x14ac:dyDescent="0.2">
      <c r="A174" s="346">
        <v>170</v>
      </c>
      <c r="B174" s="347"/>
      <c r="C174" s="348" t="s">
        <v>89</v>
      </c>
      <c r="D174" s="232"/>
      <c r="E174" s="76"/>
      <c r="F174" s="276">
        <f t="shared" si="5"/>
        <v>0</v>
      </c>
      <c r="G174" s="399">
        <v>3</v>
      </c>
    </row>
    <row r="175" spans="1:7" x14ac:dyDescent="0.2">
      <c r="A175" s="346">
        <v>171</v>
      </c>
      <c r="B175" s="347"/>
      <c r="C175" s="348" t="s">
        <v>90</v>
      </c>
      <c r="D175" s="232"/>
      <c r="E175" s="76"/>
      <c r="F175" s="276">
        <f t="shared" si="5"/>
        <v>0</v>
      </c>
      <c r="G175" s="399">
        <v>2</v>
      </c>
    </row>
    <row r="176" spans="1:7" x14ac:dyDescent="0.2">
      <c r="A176" s="346">
        <v>172</v>
      </c>
      <c r="B176" s="347"/>
      <c r="C176" s="348" t="s">
        <v>91</v>
      </c>
      <c r="D176" s="232"/>
      <c r="E176" s="76"/>
      <c r="F176" s="276">
        <f t="shared" si="5"/>
        <v>0</v>
      </c>
      <c r="G176" s="399"/>
    </row>
    <row r="177" spans="1:7" x14ac:dyDescent="0.2">
      <c r="A177" s="346">
        <v>173</v>
      </c>
      <c r="B177" s="347"/>
      <c r="C177" s="348" t="s">
        <v>92</v>
      </c>
      <c r="D177" s="232"/>
      <c r="E177" s="76"/>
      <c r="F177" s="276">
        <f t="shared" si="5"/>
        <v>0</v>
      </c>
      <c r="G177" s="399"/>
    </row>
    <row r="178" spans="1:7" x14ac:dyDescent="0.2">
      <c r="A178" s="346">
        <v>174</v>
      </c>
      <c r="B178" s="347"/>
      <c r="C178" s="348" t="s">
        <v>93</v>
      </c>
      <c r="D178" s="232"/>
      <c r="E178" s="76"/>
      <c r="F178" s="276">
        <f t="shared" si="5"/>
        <v>0</v>
      </c>
      <c r="G178" s="399"/>
    </row>
    <row r="179" spans="1:7" x14ac:dyDescent="0.2">
      <c r="A179" s="346">
        <v>175</v>
      </c>
      <c r="B179" s="347"/>
      <c r="C179" s="348" t="s">
        <v>94</v>
      </c>
      <c r="D179" s="232"/>
      <c r="E179" s="76"/>
      <c r="F179" s="276">
        <f t="shared" si="5"/>
        <v>0</v>
      </c>
      <c r="G179" s="399"/>
    </row>
    <row r="180" spans="1:7" x14ac:dyDescent="0.2">
      <c r="A180" s="346">
        <v>176</v>
      </c>
      <c r="B180" s="347"/>
      <c r="C180" s="348" t="s">
        <v>95</v>
      </c>
      <c r="D180" s="232"/>
      <c r="E180" s="76"/>
      <c r="F180" s="276">
        <f t="shared" si="5"/>
        <v>0</v>
      </c>
      <c r="G180" s="399">
        <v>111</v>
      </c>
    </row>
    <row r="181" spans="1:7" x14ac:dyDescent="0.2">
      <c r="A181" s="346">
        <v>177</v>
      </c>
      <c r="B181" s="347"/>
      <c r="C181" s="348" t="s">
        <v>96</v>
      </c>
      <c r="D181" s="232"/>
      <c r="E181" s="76"/>
      <c r="F181" s="276">
        <f t="shared" si="5"/>
        <v>0</v>
      </c>
      <c r="G181" s="399">
        <v>46</v>
      </c>
    </row>
    <row r="182" spans="1:7" x14ac:dyDescent="0.2">
      <c r="A182" s="346">
        <v>178</v>
      </c>
      <c r="B182" s="347"/>
      <c r="C182" s="348" t="s">
        <v>97</v>
      </c>
      <c r="D182" s="232"/>
      <c r="E182" s="76"/>
      <c r="F182" s="276">
        <f t="shared" si="5"/>
        <v>0</v>
      </c>
      <c r="G182" s="399"/>
    </row>
    <row r="183" spans="1:7" x14ac:dyDescent="0.2">
      <c r="A183" s="346">
        <v>179</v>
      </c>
      <c r="B183" s="347"/>
      <c r="C183" s="348" t="s">
        <v>98</v>
      </c>
      <c r="D183" s="232"/>
      <c r="E183" s="76"/>
      <c r="F183" s="276">
        <f t="shared" si="5"/>
        <v>0</v>
      </c>
      <c r="G183" s="399">
        <v>8</v>
      </c>
    </row>
    <row r="184" spans="1:7" x14ac:dyDescent="0.2">
      <c r="A184" s="346">
        <v>180</v>
      </c>
      <c r="B184" s="347"/>
      <c r="C184" s="348" t="s">
        <v>99</v>
      </c>
      <c r="D184" s="232"/>
      <c r="E184" s="76"/>
      <c r="F184" s="276">
        <f t="shared" si="5"/>
        <v>0</v>
      </c>
      <c r="G184" s="399"/>
    </row>
    <row r="185" spans="1:7" x14ac:dyDescent="0.2">
      <c r="A185" s="346">
        <v>181</v>
      </c>
      <c r="B185" s="347"/>
      <c r="C185" s="348" t="s">
        <v>100</v>
      </c>
      <c r="D185" s="232"/>
      <c r="E185" s="76"/>
      <c r="F185" s="276">
        <f t="shared" si="5"/>
        <v>0</v>
      </c>
      <c r="G185" s="399">
        <v>8</v>
      </c>
    </row>
    <row r="186" spans="1:7" x14ac:dyDescent="0.2">
      <c r="A186" s="346">
        <v>182</v>
      </c>
      <c r="B186" s="347"/>
      <c r="C186" s="348" t="s">
        <v>101</v>
      </c>
      <c r="D186" s="232"/>
      <c r="E186" s="76"/>
      <c r="F186" s="276">
        <f t="shared" si="5"/>
        <v>0</v>
      </c>
      <c r="G186" s="399">
        <v>86</v>
      </c>
    </row>
    <row r="187" spans="1:7" x14ac:dyDescent="0.2">
      <c r="A187" s="346">
        <v>183</v>
      </c>
      <c r="B187" s="347"/>
      <c r="C187" s="348" t="s">
        <v>102</v>
      </c>
      <c r="D187" s="232"/>
      <c r="E187" s="76"/>
      <c r="F187" s="276">
        <f t="shared" si="5"/>
        <v>0</v>
      </c>
      <c r="G187" s="399">
        <v>93</v>
      </c>
    </row>
    <row r="188" spans="1:7" x14ac:dyDescent="0.2">
      <c r="A188" s="346">
        <v>184</v>
      </c>
      <c r="B188" s="347"/>
      <c r="C188" s="348" t="s">
        <v>103</v>
      </c>
      <c r="D188" s="232"/>
      <c r="E188" s="76"/>
      <c r="F188" s="276">
        <f t="shared" si="5"/>
        <v>0</v>
      </c>
      <c r="G188" s="399"/>
    </row>
    <row r="189" spans="1:7" x14ac:dyDescent="0.2">
      <c r="A189" s="346">
        <v>185</v>
      </c>
      <c r="B189" s="347"/>
      <c r="C189" s="348" t="s">
        <v>104</v>
      </c>
      <c r="D189" s="232"/>
      <c r="E189" s="76"/>
      <c r="F189" s="276">
        <f t="shared" si="5"/>
        <v>0</v>
      </c>
      <c r="G189" s="399"/>
    </row>
    <row r="190" spans="1:7" x14ac:dyDescent="0.2">
      <c r="A190" s="346">
        <v>186</v>
      </c>
      <c r="B190" s="347"/>
      <c r="C190" s="348" t="s">
        <v>105</v>
      </c>
      <c r="D190" s="232"/>
      <c r="E190" s="76"/>
      <c r="F190" s="276">
        <f t="shared" si="5"/>
        <v>0</v>
      </c>
      <c r="G190" s="399"/>
    </row>
    <row r="191" spans="1:7" x14ac:dyDescent="0.2">
      <c r="A191" s="346">
        <v>187</v>
      </c>
      <c r="B191" s="347"/>
      <c r="C191" s="348" t="s">
        <v>106</v>
      </c>
      <c r="D191" s="232"/>
      <c r="E191" s="76"/>
      <c r="F191" s="276">
        <f t="shared" si="5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76"/>
      <c r="F192" s="276">
        <f t="shared" si="5"/>
        <v>0</v>
      </c>
      <c r="G192" s="399">
        <v>104</v>
      </c>
    </row>
    <row r="193" spans="1:7" x14ac:dyDescent="0.2">
      <c r="A193" s="346">
        <v>189</v>
      </c>
      <c r="B193" s="347"/>
      <c r="C193" s="348" t="s">
        <v>108</v>
      </c>
      <c r="D193" s="232"/>
      <c r="E193" s="76"/>
      <c r="F193" s="276">
        <f t="shared" si="5"/>
        <v>0</v>
      </c>
      <c r="G193" s="399"/>
    </row>
    <row r="194" spans="1:7" x14ac:dyDescent="0.2">
      <c r="A194" s="346">
        <v>190</v>
      </c>
      <c r="B194" s="347"/>
      <c r="C194" s="348" t="s">
        <v>109</v>
      </c>
      <c r="D194" s="232"/>
      <c r="E194" s="76"/>
      <c r="F194" s="276">
        <f>SUM(D194:E194)</f>
        <v>0</v>
      </c>
      <c r="G194" s="399"/>
    </row>
    <row r="195" spans="1:7" x14ac:dyDescent="0.2">
      <c r="A195" s="346">
        <v>191</v>
      </c>
      <c r="B195" s="347"/>
      <c r="C195" s="348" t="s">
        <v>110</v>
      </c>
      <c r="D195" s="232"/>
      <c r="E195" s="76"/>
      <c r="F195" s="276">
        <f t="shared" si="5"/>
        <v>0</v>
      </c>
      <c r="G195" s="399">
        <v>14</v>
      </c>
    </row>
    <row r="196" spans="1:7" x14ac:dyDescent="0.2">
      <c r="A196" s="346">
        <v>192</v>
      </c>
      <c r="B196" s="347"/>
      <c r="C196" s="348" t="s">
        <v>111</v>
      </c>
      <c r="D196" s="232"/>
      <c r="E196" s="76"/>
      <c r="F196" s="276">
        <f t="shared" si="5"/>
        <v>0</v>
      </c>
      <c r="G196" s="399"/>
    </row>
    <row r="197" spans="1:7" x14ac:dyDescent="0.2">
      <c r="A197" s="346">
        <v>193</v>
      </c>
      <c r="B197" s="347"/>
      <c r="C197" s="348" t="s">
        <v>112</v>
      </c>
      <c r="D197" s="232"/>
      <c r="E197" s="76"/>
      <c r="F197" s="276">
        <f t="shared" si="5"/>
        <v>0</v>
      </c>
      <c r="G197" s="399"/>
    </row>
    <row r="198" spans="1:7" x14ac:dyDescent="0.2">
      <c r="A198" s="346">
        <v>194</v>
      </c>
      <c r="B198" s="347"/>
      <c r="C198" s="348" t="s">
        <v>113</v>
      </c>
      <c r="D198" s="232"/>
      <c r="E198" s="76"/>
      <c r="F198" s="276">
        <f t="shared" si="5"/>
        <v>0</v>
      </c>
      <c r="G198" s="399">
        <v>28</v>
      </c>
    </row>
    <row r="199" spans="1:7" x14ac:dyDescent="0.2">
      <c r="A199" s="346">
        <v>195</v>
      </c>
      <c r="B199" s="347"/>
      <c r="C199" s="348" t="s">
        <v>114</v>
      </c>
      <c r="D199" s="232">
        <v>2</v>
      </c>
      <c r="E199" s="76"/>
      <c r="F199" s="276">
        <f t="shared" si="5"/>
        <v>2</v>
      </c>
      <c r="G199" s="399">
        <v>2</v>
      </c>
    </row>
    <row r="200" spans="1:7" x14ac:dyDescent="0.2">
      <c r="A200" s="346">
        <v>196</v>
      </c>
      <c r="B200" s="347"/>
      <c r="C200" s="348" t="s">
        <v>115</v>
      </c>
      <c r="D200" s="232"/>
      <c r="E200" s="76"/>
      <c r="F200" s="276">
        <f t="shared" si="5"/>
        <v>0</v>
      </c>
      <c r="G200" s="399"/>
    </row>
    <row r="201" spans="1:7" x14ac:dyDescent="0.2">
      <c r="A201" s="346">
        <v>197</v>
      </c>
      <c r="B201" s="347"/>
      <c r="C201" s="348" t="s">
        <v>116</v>
      </c>
      <c r="D201" s="232"/>
      <c r="E201" s="76"/>
      <c r="F201" s="276">
        <f t="shared" si="5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76"/>
      <c r="F202" s="276">
        <f t="shared" si="5"/>
        <v>0</v>
      </c>
      <c r="G202" s="399"/>
    </row>
    <row r="203" spans="1:7" x14ac:dyDescent="0.2">
      <c r="A203" s="346">
        <v>199</v>
      </c>
      <c r="B203" s="347"/>
      <c r="C203" s="348" t="s">
        <v>118</v>
      </c>
      <c r="D203" s="232"/>
      <c r="E203" s="76"/>
      <c r="F203" s="276">
        <f t="shared" si="5"/>
        <v>0</v>
      </c>
      <c r="G203" s="399"/>
    </row>
    <row r="204" spans="1:7" x14ac:dyDescent="0.2">
      <c r="A204" s="346">
        <v>200</v>
      </c>
      <c r="B204" s="347"/>
      <c r="C204" s="348" t="s">
        <v>119</v>
      </c>
      <c r="D204" s="232"/>
      <c r="E204" s="76"/>
      <c r="F204" s="276">
        <f t="shared" si="5"/>
        <v>0</v>
      </c>
      <c r="G204" s="399"/>
    </row>
    <row r="205" spans="1:7" x14ac:dyDescent="0.2">
      <c r="A205" s="346">
        <v>201</v>
      </c>
      <c r="B205" s="347"/>
      <c r="C205" s="348" t="s">
        <v>120</v>
      </c>
      <c r="D205" s="232"/>
      <c r="E205" s="76"/>
      <c r="F205" s="276">
        <f t="shared" si="5"/>
        <v>0</v>
      </c>
      <c r="G205" s="399"/>
    </row>
    <row r="206" spans="1:7" x14ac:dyDescent="0.2">
      <c r="A206" s="346">
        <v>202</v>
      </c>
      <c r="B206" s="347"/>
      <c r="C206" s="348" t="s">
        <v>121</v>
      </c>
      <c r="D206" s="232"/>
      <c r="E206" s="76"/>
      <c r="F206" s="276">
        <f t="shared" si="5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76"/>
      <c r="F207" s="276">
        <f t="shared" si="5"/>
        <v>0</v>
      </c>
      <c r="G207" s="399"/>
    </row>
    <row r="208" spans="1:7" x14ac:dyDescent="0.2">
      <c r="A208" s="346">
        <v>204</v>
      </c>
      <c r="B208" s="347"/>
      <c r="C208" s="348" t="s">
        <v>123</v>
      </c>
      <c r="D208" s="232"/>
      <c r="E208" s="76"/>
      <c r="F208" s="276">
        <f t="shared" si="5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76"/>
      <c r="F209" s="276">
        <f t="shared" si="5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76"/>
      <c r="F210" s="276">
        <f t="shared" si="5"/>
        <v>0</v>
      </c>
      <c r="G210" s="399"/>
    </row>
    <row r="211" spans="1:7" x14ac:dyDescent="0.2">
      <c r="A211" s="346">
        <v>207</v>
      </c>
      <c r="B211" s="347"/>
      <c r="C211" s="348" t="s">
        <v>126</v>
      </c>
      <c r="D211" s="232"/>
      <c r="E211" s="76"/>
      <c r="F211" s="276">
        <f t="shared" si="5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76"/>
      <c r="F212" s="276">
        <f t="shared" si="5"/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76"/>
      <c r="F213" s="276">
        <f t="shared" si="5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76"/>
      <c r="F214" s="276">
        <f t="shared" si="5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76"/>
      <c r="F215" s="276">
        <f t="shared" si="5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76"/>
      <c r="F216" s="276">
        <f t="shared" si="5"/>
        <v>0</v>
      </c>
      <c r="G216" s="399"/>
    </row>
    <row r="217" spans="1:7" x14ac:dyDescent="0.2">
      <c r="A217" s="346">
        <v>213</v>
      </c>
      <c r="B217" s="347"/>
      <c r="C217" s="348" t="s">
        <v>132</v>
      </c>
      <c r="D217" s="232"/>
      <c r="E217" s="76"/>
      <c r="F217" s="276">
        <f t="shared" si="5"/>
        <v>0</v>
      </c>
      <c r="G217" s="399"/>
    </row>
    <row r="218" spans="1:7" x14ac:dyDescent="0.2">
      <c r="A218" s="346">
        <v>214</v>
      </c>
      <c r="B218" s="347"/>
      <c r="C218" s="376" t="s">
        <v>133</v>
      </c>
      <c r="D218" s="103"/>
      <c r="E218" s="104"/>
      <c r="F218" s="405">
        <f t="shared" si="5"/>
        <v>0</v>
      </c>
      <c r="G218" s="395"/>
    </row>
    <row r="219" spans="1:7" ht="12.75" thickBot="1" x14ac:dyDescent="0.25">
      <c r="A219" s="359">
        <v>215</v>
      </c>
      <c r="B219" s="360"/>
      <c r="C219" s="361" t="s">
        <v>134</v>
      </c>
      <c r="D219" s="245">
        <f>SUM(D153:D218)</f>
        <v>5</v>
      </c>
      <c r="E219" s="162">
        <f>SUM(E153:E218)</f>
        <v>204</v>
      </c>
      <c r="F219" s="479">
        <f>SUM(D219:E219)</f>
        <v>209</v>
      </c>
      <c r="G219" s="400">
        <f>SUM(G153:G218)</f>
        <v>56979</v>
      </c>
    </row>
    <row r="220" spans="1:7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123" t="s">
        <v>155</v>
      </c>
      <c r="F220" s="278">
        <f>COUNTA(D220:E220)</f>
        <v>2</v>
      </c>
      <c r="G220" s="407"/>
    </row>
    <row r="221" spans="1:7" x14ac:dyDescent="0.2">
      <c r="A221" s="346">
        <v>217</v>
      </c>
      <c r="B221" s="553"/>
      <c r="C221" s="376" t="s">
        <v>137</v>
      </c>
      <c r="D221" s="236"/>
      <c r="E221" s="124"/>
      <c r="F221" s="279">
        <f>COUNTA(D221:E221)</f>
        <v>0</v>
      </c>
      <c r="G221" s="310"/>
    </row>
    <row r="222" spans="1:7" x14ac:dyDescent="0.2">
      <c r="A222" s="346">
        <v>218</v>
      </c>
      <c r="B222" s="553"/>
      <c r="C222" s="378" t="s">
        <v>138</v>
      </c>
      <c r="D222" s="237" t="s">
        <v>156</v>
      </c>
      <c r="E222" s="125" t="s">
        <v>156</v>
      </c>
      <c r="F222" s="280"/>
      <c r="G222" s="309"/>
    </row>
    <row r="223" spans="1:7" ht="12.75" thickBot="1" x14ac:dyDescent="0.25">
      <c r="A223" s="346">
        <v>219</v>
      </c>
      <c r="B223" s="554"/>
      <c r="C223" s="363" t="s">
        <v>139</v>
      </c>
      <c r="D223" s="238" t="s">
        <v>255</v>
      </c>
      <c r="E223" s="126" t="s">
        <v>201</v>
      </c>
      <c r="F223" s="281"/>
      <c r="G223" s="410"/>
    </row>
    <row r="224" spans="1:7" ht="12.75" thickBot="1" x14ac:dyDescent="0.25">
      <c r="A224" s="402">
        <v>220</v>
      </c>
      <c r="B224" s="403"/>
      <c r="C224" s="411" t="s">
        <v>140</v>
      </c>
      <c r="D224" s="239"/>
      <c r="E224" s="77">
        <v>1</v>
      </c>
      <c r="F224" s="282">
        <f>SUM(D224:E224)</f>
        <v>1</v>
      </c>
      <c r="G224" s="412"/>
    </row>
    <row r="225" spans="1:7" x14ac:dyDescent="0.2">
      <c r="A225" s="346">
        <v>221</v>
      </c>
      <c r="B225" s="552" t="s">
        <v>141</v>
      </c>
      <c r="C225" s="370" t="s">
        <v>142</v>
      </c>
      <c r="D225" s="240">
        <v>1</v>
      </c>
      <c r="E225" s="127"/>
      <c r="F225" s="283">
        <f>SUM(D225:E225)</f>
        <v>1</v>
      </c>
      <c r="G225" s="413"/>
    </row>
    <row r="226" spans="1:7" ht="12.75" thickBot="1" x14ac:dyDescent="0.25">
      <c r="A226" s="346">
        <v>222</v>
      </c>
      <c r="B226" s="554"/>
      <c r="C226" s="363" t="s">
        <v>143</v>
      </c>
      <c r="D226" s="235">
        <v>1</v>
      </c>
      <c r="E226" s="123"/>
      <c r="F226" s="278">
        <f>SUM(D226:E226)</f>
        <v>1</v>
      </c>
      <c r="G226" s="407"/>
    </row>
    <row r="227" spans="1:7" ht="12.75" thickBot="1" x14ac:dyDescent="0.25">
      <c r="A227" s="402">
        <v>223</v>
      </c>
      <c r="B227" s="403"/>
      <c r="C227" s="411" t="s">
        <v>659</v>
      </c>
      <c r="D227" s="239"/>
      <c r="E227" s="77"/>
      <c r="F227" s="282">
        <f>SUM(D227:E227)</f>
        <v>0</v>
      </c>
      <c r="G227" s="412"/>
    </row>
    <row r="228" spans="1:7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469">
        <v>1</v>
      </c>
      <c r="G228" s="417">
        <v>1</v>
      </c>
    </row>
    <row r="229" spans="1:7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480">
        <v>1</v>
      </c>
      <c r="G229" s="420">
        <v>0.91</v>
      </c>
    </row>
    <row r="230" spans="1:7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0</v>
      </c>
      <c r="F230" s="481">
        <v>0.5</v>
      </c>
      <c r="G230" s="438">
        <v>0.23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8" tint="0.59999389629810485"/>
  </sheetPr>
  <dimension ref="A2:G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628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1">
        <v>106</v>
      </c>
      <c r="E5" s="423">
        <v>107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49" t="s">
        <v>281</v>
      </c>
      <c r="E6" s="424" t="s">
        <v>281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49" t="s">
        <v>282</v>
      </c>
      <c r="E7" s="424" t="s">
        <v>282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49" t="s">
        <v>370</v>
      </c>
      <c r="E8" s="424" t="s">
        <v>370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49" t="s">
        <v>487</v>
      </c>
      <c r="E9" s="424" t="s">
        <v>487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49"/>
      <c r="E10" s="424"/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49"/>
      <c r="E11" s="424"/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442" t="s">
        <v>488</v>
      </c>
      <c r="E12" s="425" t="s">
        <v>489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490</v>
      </c>
      <c r="E13" s="122" t="s">
        <v>491</v>
      </c>
      <c r="F13" s="135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209"/>
      <c r="E14" s="95"/>
      <c r="F14" s="359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84979</v>
      </c>
      <c r="E15" s="50">
        <v>37863</v>
      </c>
      <c r="F15" s="52">
        <f>SUM(D15:E15)</f>
        <v>122842</v>
      </c>
      <c r="G15" s="382">
        <v>1192068</v>
      </c>
    </row>
    <row r="16" spans="1:7" x14ac:dyDescent="0.2">
      <c r="A16" s="346">
        <v>12</v>
      </c>
      <c r="B16" s="553"/>
      <c r="C16" s="365" t="s">
        <v>164</v>
      </c>
      <c r="D16" s="207">
        <v>92887</v>
      </c>
      <c r="E16" s="98">
        <v>41848</v>
      </c>
      <c r="F16" s="367">
        <f>SUM(D16:E16)</f>
        <v>134735</v>
      </c>
      <c r="G16" s="444">
        <v>1283343</v>
      </c>
    </row>
    <row r="17" spans="1:7" ht="12.75" thickBot="1" x14ac:dyDescent="0.25">
      <c r="A17" s="359">
        <v>13</v>
      </c>
      <c r="B17" s="554"/>
      <c r="C17" s="361" t="s">
        <v>10</v>
      </c>
      <c r="D17" s="244">
        <v>9.2999999999999999E-2</v>
      </c>
      <c r="E17" s="159">
        <v>0.10524786731109526</v>
      </c>
      <c r="F17" s="161">
        <f>(F16/F15)-1</f>
        <v>9.681542143566535E-2</v>
      </c>
      <c r="G17" s="210">
        <f>(G16/G15)-1</f>
        <v>7.6568618568739311E-2</v>
      </c>
    </row>
    <row r="18" spans="1:7" ht="14.25" x14ac:dyDescent="0.2">
      <c r="A18" s="369">
        <v>14</v>
      </c>
      <c r="B18" s="552" t="s">
        <v>168</v>
      </c>
      <c r="C18" s="370" t="s">
        <v>530</v>
      </c>
      <c r="D18" s="271">
        <v>354</v>
      </c>
      <c r="E18" s="160">
        <v>575</v>
      </c>
      <c r="F18" s="428">
        <f>SUM(D18:E18)</f>
        <v>929</v>
      </c>
      <c r="G18" s="371">
        <v>3914</v>
      </c>
    </row>
    <row r="19" spans="1:7" ht="12.75" thickBot="1" x14ac:dyDescent="0.25">
      <c r="A19" s="359">
        <v>15</v>
      </c>
      <c r="B19" s="557"/>
      <c r="C19" s="361" t="s">
        <v>11</v>
      </c>
      <c r="D19" s="59"/>
      <c r="E19" s="60"/>
      <c r="F19" s="62"/>
      <c r="G19" s="373"/>
    </row>
    <row r="20" spans="1:7" x14ac:dyDescent="0.2">
      <c r="A20" s="346">
        <v>16</v>
      </c>
      <c r="B20" s="558" t="s">
        <v>175</v>
      </c>
      <c r="C20" s="363" t="s">
        <v>12</v>
      </c>
      <c r="D20" s="112">
        <v>39</v>
      </c>
      <c r="E20" s="50">
        <v>155</v>
      </c>
      <c r="F20" s="52">
        <f>SUM(D20:E20)</f>
        <v>194</v>
      </c>
      <c r="G20" s="382">
        <v>2419</v>
      </c>
    </row>
    <row r="21" spans="1:7" x14ac:dyDescent="0.2">
      <c r="A21" s="346">
        <v>17</v>
      </c>
      <c r="B21" s="553"/>
      <c r="C21" s="348" t="s">
        <v>176</v>
      </c>
      <c r="D21" s="232">
        <v>59398</v>
      </c>
      <c r="E21" s="76">
        <v>14806</v>
      </c>
      <c r="F21" s="276">
        <f>SUM(D21:E21)</f>
        <v>74204</v>
      </c>
      <c r="G21" s="399"/>
    </row>
    <row r="22" spans="1:7" ht="12.75" thickBot="1" x14ac:dyDescent="0.25">
      <c r="A22" s="359">
        <v>18</v>
      </c>
      <c r="B22" s="554"/>
      <c r="C22" s="361" t="s">
        <v>14</v>
      </c>
      <c r="D22" s="105">
        <v>0.6394706743245071</v>
      </c>
      <c r="E22" s="159">
        <v>0.35380424393041482</v>
      </c>
      <c r="F22" s="161">
        <f>F21/F16</f>
        <v>0.5507403421531154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64.638515859099996</v>
      </c>
      <c r="E23" s="46">
        <v>79.356641672400002</v>
      </c>
      <c r="F23" s="47">
        <f>(F25/$F$15)*100</f>
        <v>69.175851907328109</v>
      </c>
      <c r="G23" s="69">
        <v>60.312902440000002</v>
      </c>
    </row>
    <row r="24" spans="1:7" x14ac:dyDescent="0.2">
      <c r="A24" s="346">
        <v>20</v>
      </c>
      <c r="B24" s="553"/>
      <c r="C24" s="376" t="s">
        <v>170</v>
      </c>
      <c r="D24" s="111">
        <v>59.117303168200003</v>
      </c>
      <c r="E24" s="48">
        <v>60.221443297599997</v>
      </c>
      <c r="F24" s="49">
        <f>(F26/$F$16)*100</f>
        <v>59.461906705755737</v>
      </c>
      <c r="G24" s="67">
        <v>52.247725080199999</v>
      </c>
    </row>
    <row r="25" spans="1:7" x14ac:dyDescent="0.2">
      <c r="A25" s="346">
        <v>21</v>
      </c>
      <c r="B25" s="553"/>
      <c r="C25" s="363" t="s">
        <v>171</v>
      </c>
      <c r="D25" s="112">
        <v>54930</v>
      </c>
      <c r="E25" s="50">
        <v>30047</v>
      </c>
      <c r="F25" s="52">
        <f>SUM(D25:E25)</f>
        <v>84977</v>
      </c>
      <c r="G25" s="382">
        <v>718971</v>
      </c>
    </row>
    <row r="26" spans="1:7" x14ac:dyDescent="0.2">
      <c r="A26" s="346">
        <v>22</v>
      </c>
      <c r="B26" s="553"/>
      <c r="C26" s="376" t="s">
        <v>172</v>
      </c>
      <c r="D26" s="103">
        <v>54915</v>
      </c>
      <c r="E26" s="104">
        <v>25201</v>
      </c>
      <c r="F26" s="54">
        <f>SUM(D26:E26)</f>
        <v>80116</v>
      </c>
      <c r="G26" s="395">
        <v>670518</v>
      </c>
    </row>
    <row r="27" spans="1:7" x14ac:dyDescent="0.2">
      <c r="A27" s="346">
        <v>23</v>
      </c>
      <c r="B27" s="553"/>
      <c r="C27" s="378" t="s">
        <v>173</v>
      </c>
      <c r="D27" s="55">
        <v>2.2279291716</v>
      </c>
      <c r="E27" s="56">
        <v>2.2904415084999998</v>
      </c>
      <c r="F27" s="58">
        <f>((D27*D25)+(E27*E25))/F25</f>
        <v>2.2500328959822951</v>
      </c>
      <c r="G27" s="66">
        <v>2.1960949676000001</v>
      </c>
    </row>
    <row r="28" spans="1:7" ht="12.75" thickBot="1" x14ac:dyDescent="0.25">
      <c r="A28" s="359">
        <v>24</v>
      </c>
      <c r="B28" s="554"/>
      <c r="C28" s="361" t="s">
        <v>174</v>
      </c>
      <c r="D28" s="59">
        <v>1.9332275914999999</v>
      </c>
      <c r="E28" s="60">
        <v>1.7790539079000001</v>
      </c>
      <c r="F28" s="62">
        <f>((D28*D26)+(E28*E26))/F26</f>
        <v>1.884731273655829</v>
      </c>
      <c r="G28" s="373">
        <v>1.8363407879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11.52</v>
      </c>
      <c r="E29" s="46">
        <v>17.816190186</v>
      </c>
      <c r="F29" s="47">
        <f>(F31/$F$15)*100</f>
        <v>13.4620081079761</v>
      </c>
      <c r="G29" s="69">
        <v>9.9148117620999994</v>
      </c>
    </row>
    <row r="30" spans="1:7" x14ac:dyDescent="0.2">
      <c r="A30" s="346">
        <v>26</v>
      </c>
      <c r="B30" s="347"/>
      <c r="C30" s="376" t="s">
        <v>170</v>
      </c>
      <c r="D30" s="111">
        <v>5.16</v>
      </c>
      <c r="E30" s="48">
        <v>3.8098909592000001</v>
      </c>
      <c r="F30" s="49">
        <f>(F32/$F$16)*100</f>
        <v>4.7419007681745651</v>
      </c>
      <c r="G30" s="67">
        <v>4.2859970295999998</v>
      </c>
    </row>
    <row r="31" spans="1:7" x14ac:dyDescent="0.2">
      <c r="A31" s="346">
        <v>27</v>
      </c>
      <c r="B31" s="347"/>
      <c r="C31" s="363" t="s">
        <v>171</v>
      </c>
      <c r="D31" s="112">
        <v>9791</v>
      </c>
      <c r="E31" s="50">
        <v>6746</v>
      </c>
      <c r="F31" s="52">
        <f>SUM(D31:E31)</f>
        <v>16537</v>
      </c>
      <c r="G31" s="382">
        <v>118191</v>
      </c>
    </row>
    <row r="32" spans="1:7" x14ac:dyDescent="0.2">
      <c r="A32" s="346">
        <v>28</v>
      </c>
      <c r="B32" s="347"/>
      <c r="C32" s="376" t="s">
        <v>172</v>
      </c>
      <c r="D32" s="103">
        <v>4795</v>
      </c>
      <c r="E32" s="104">
        <v>1594</v>
      </c>
      <c r="F32" s="54">
        <f>SUM(D32:E32)</f>
        <v>6389</v>
      </c>
      <c r="G32" s="395">
        <v>55004</v>
      </c>
    </row>
    <row r="33" spans="1:7" x14ac:dyDescent="0.2">
      <c r="A33" s="346">
        <v>29</v>
      </c>
      <c r="B33" s="347"/>
      <c r="C33" s="378" t="s">
        <v>173</v>
      </c>
      <c r="D33" s="55">
        <v>3.5251373642999999</v>
      </c>
      <c r="E33" s="56">
        <v>3.5901692379000001</v>
      </c>
      <c r="F33" s="58">
        <f>((D33*D31)+(E33*E31))/F31</f>
        <v>3.551666058700774</v>
      </c>
      <c r="G33" s="66">
        <v>3.5557178577999999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3.4667530610999999</v>
      </c>
      <c r="E34" s="60">
        <v>3.3085156456</v>
      </c>
      <c r="F34" s="62">
        <f>((D34*D32)+(E34*E32))/F32</f>
        <v>3.4272742005103933</v>
      </c>
      <c r="G34" s="373">
        <v>3.3896975831999998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52.07</v>
      </c>
      <c r="E35" s="46">
        <v>61.540451486400002</v>
      </c>
      <c r="F35" s="47">
        <f>(F37/$F$15)*100</f>
        <v>54.98770778723889</v>
      </c>
      <c r="G35" s="69">
        <v>50.398090677900001</v>
      </c>
    </row>
    <row r="36" spans="1:7" x14ac:dyDescent="0.2">
      <c r="A36" s="346">
        <v>32</v>
      </c>
      <c r="B36" s="347"/>
      <c r="C36" s="376" t="s">
        <v>170</v>
      </c>
      <c r="D36" s="111">
        <v>46.59</v>
      </c>
      <c r="E36" s="48">
        <v>56.411552338500002</v>
      </c>
      <c r="F36" s="49">
        <f>(F38/$F$16)*100</f>
        <v>49.63892084462092</v>
      </c>
      <c r="G36" s="67">
        <v>47.961728050600001</v>
      </c>
    </row>
    <row r="37" spans="1:7" x14ac:dyDescent="0.2">
      <c r="A37" s="346">
        <v>33</v>
      </c>
      <c r="B37" s="347"/>
      <c r="C37" s="363" t="s">
        <v>171</v>
      </c>
      <c r="D37" s="112">
        <v>44247</v>
      </c>
      <c r="E37" s="50">
        <v>23301</v>
      </c>
      <c r="F37" s="52">
        <f>SUM(D37:E37)</f>
        <v>67548</v>
      </c>
      <c r="G37" s="382">
        <v>600780</v>
      </c>
    </row>
    <row r="38" spans="1:7" x14ac:dyDescent="0.2">
      <c r="A38" s="346">
        <v>34</v>
      </c>
      <c r="B38" s="347"/>
      <c r="C38" s="376" t="s">
        <v>172</v>
      </c>
      <c r="D38" s="103">
        <v>43274</v>
      </c>
      <c r="E38" s="104">
        <v>23607</v>
      </c>
      <c r="F38" s="54">
        <f>SUM(D38:E38)</f>
        <v>66881</v>
      </c>
      <c r="G38" s="395">
        <v>615513</v>
      </c>
    </row>
    <row r="39" spans="1:7" x14ac:dyDescent="0.2">
      <c r="A39" s="346">
        <v>35</v>
      </c>
      <c r="B39" s="347"/>
      <c r="C39" s="378" t="s">
        <v>173</v>
      </c>
      <c r="D39" s="55">
        <v>1.9404091371000001</v>
      </c>
      <c r="E39" s="56">
        <v>1.9137359674000001</v>
      </c>
      <c r="F39" s="58">
        <f>((D39*D37)+(E39*E37))/F37</f>
        <v>1.9312081018779401</v>
      </c>
      <c r="G39" s="66">
        <v>1.9286118176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1.7632402446</v>
      </c>
      <c r="E40" s="60">
        <v>1.6757908802000001</v>
      </c>
      <c r="F40" s="62">
        <f>((D40*D38)+(E40*E38))/F38</f>
        <v>1.7323732248875134</v>
      </c>
      <c r="G40" s="373">
        <v>1.6975113609000001</v>
      </c>
    </row>
    <row r="41" spans="1:7" x14ac:dyDescent="0.2">
      <c r="A41" s="346">
        <v>37</v>
      </c>
      <c r="B41" s="552" t="s">
        <v>18</v>
      </c>
      <c r="C41" s="363" t="s">
        <v>169</v>
      </c>
      <c r="D41" s="113">
        <v>16.63</v>
      </c>
      <c r="E41" s="46">
        <v>14.8024774566</v>
      </c>
      <c r="F41" s="47">
        <f>(F43/$F$15)*100</f>
        <v>16.068608456391136</v>
      </c>
      <c r="G41" s="69">
        <v>19.341227182000001</v>
      </c>
    </row>
    <row r="42" spans="1:7" x14ac:dyDescent="0.2">
      <c r="A42" s="346">
        <v>38</v>
      </c>
      <c r="B42" s="553"/>
      <c r="C42" s="376" t="s">
        <v>170</v>
      </c>
      <c r="D42" s="111">
        <v>23.16</v>
      </c>
      <c r="E42" s="48">
        <v>28.353289426300002</v>
      </c>
      <c r="F42" s="49">
        <f>(F44/$F$16)*100</f>
        <v>22.704568226518724</v>
      </c>
      <c r="G42" s="67">
        <v>24.675339854899999</v>
      </c>
    </row>
    <row r="43" spans="1:7" x14ac:dyDescent="0.2">
      <c r="A43" s="346">
        <v>39</v>
      </c>
      <c r="B43" s="553"/>
      <c r="C43" s="363" t="s">
        <v>171</v>
      </c>
      <c r="D43" s="112">
        <v>14134</v>
      </c>
      <c r="E43" s="50">
        <v>5605</v>
      </c>
      <c r="F43" s="52">
        <f>SUM(D43:E43)</f>
        <v>19739</v>
      </c>
      <c r="G43" s="382">
        <v>230561</v>
      </c>
    </row>
    <row r="44" spans="1:7" x14ac:dyDescent="0.2">
      <c r="A44" s="346">
        <v>40</v>
      </c>
      <c r="B44" s="553"/>
      <c r="C44" s="376" t="s">
        <v>172</v>
      </c>
      <c r="D44" s="103">
        <v>18726</v>
      </c>
      <c r="E44" s="104">
        <v>11865</v>
      </c>
      <c r="F44" s="54">
        <f>SUM(D44:E44)</f>
        <v>30591</v>
      </c>
      <c r="G44" s="395">
        <v>316669</v>
      </c>
    </row>
    <row r="45" spans="1:7" x14ac:dyDescent="0.2">
      <c r="A45" s="346">
        <v>41</v>
      </c>
      <c r="B45" s="553"/>
      <c r="C45" s="378" t="s">
        <v>173</v>
      </c>
      <c r="D45" s="55">
        <v>2.0788526039000002</v>
      </c>
      <c r="E45" s="56">
        <v>1.9194052495</v>
      </c>
      <c r="F45" s="58">
        <f>((D45*D43)+(E45*E43))/F43</f>
        <v>2.0335766313881201</v>
      </c>
      <c r="G45" s="66">
        <v>1.9083166279999999</v>
      </c>
    </row>
    <row r="46" spans="1:7" ht="12.75" thickBot="1" x14ac:dyDescent="0.25">
      <c r="A46" s="359">
        <v>42</v>
      </c>
      <c r="B46" s="554"/>
      <c r="C46" s="361" t="s">
        <v>174</v>
      </c>
      <c r="D46" s="59">
        <v>1.7798593807</v>
      </c>
      <c r="E46" s="60">
        <v>1.6018307349000001</v>
      </c>
      <c r="F46" s="62">
        <f>((D46*D44)+(E46*E44))/F44</f>
        <v>1.7108093371441504</v>
      </c>
      <c r="G46" s="373">
        <v>1.7175527004</v>
      </c>
    </row>
    <row r="47" spans="1:7" x14ac:dyDescent="0.2">
      <c r="A47" s="346">
        <v>43</v>
      </c>
      <c r="B47" s="347" t="s">
        <v>19</v>
      </c>
      <c r="C47" s="363" t="s">
        <v>169</v>
      </c>
      <c r="D47" s="222">
        <v>7.3</v>
      </c>
      <c r="E47" s="212">
        <v>2.7649495795000001</v>
      </c>
      <c r="F47" s="429">
        <f>(F49/$F$15)*100</f>
        <v>5.9035183406326821</v>
      </c>
      <c r="G47" s="384">
        <v>7.375436734</v>
      </c>
    </row>
    <row r="48" spans="1:7" x14ac:dyDescent="0.2">
      <c r="A48" s="346">
        <v>44</v>
      </c>
      <c r="B48" s="347"/>
      <c r="C48" s="363" t="s">
        <v>170</v>
      </c>
      <c r="D48" s="225">
        <v>7.46</v>
      </c>
      <c r="E48" s="215">
        <v>5.3598441303</v>
      </c>
      <c r="F48" s="430">
        <f>(F50/$F$16)*100</f>
        <v>6.8089212157197458</v>
      </c>
      <c r="G48" s="392">
        <v>9.6674152329999998</v>
      </c>
    </row>
    <row r="49" spans="1:7" x14ac:dyDescent="0.2">
      <c r="A49" s="346">
        <v>45</v>
      </c>
      <c r="B49" s="347"/>
      <c r="C49" s="363" t="s">
        <v>171</v>
      </c>
      <c r="D49" s="226">
        <v>6205</v>
      </c>
      <c r="E49" s="216">
        <v>1047</v>
      </c>
      <c r="F49" s="431">
        <f>SUM(D49:E49)</f>
        <v>7252</v>
      </c>
      <c r="G49" s="394">
        <v>87920</v>
      </c>
    </row>
    <row r="50" spans="1:7" ht="12.75" thickBot="1" x14ac:dyDescent="0.25">
      <c r="A50" s="359">
        <v>46</v>
      </c>
      <c r="B50" s="360"/>
      <c r="C50" s="361" t="s">
        <v>172</v>
      </c>
      <c r="D50" s="227">
        <v>6931</v>
      </c>
      <c r="E50" s="217">
        <v>2243</v>
      </c>
      <c r="F50" s="432">
        <f>SUM(D50:E50)</f>
        <v>9174</v>
      </c>
      <c r="G50" s="389">
        <v>124066</v>
      </c>
    </row>
    <row r="51" spans="1:7" x14ac:dyDescent="0.2">
      <c r="A51" s="346">
        <v>47</v>
      </c>
      <c r="B51" s="552" t="s">
        <v>20</v>
      </c>
      <c r="C51" s="363" t="s">
        <v>169</v>
      </c>
      <c r="D51" s="222">
        <v>10.85</v>
      </c>
      <c r="E51" s="212">
        <v>3.0759312914999999</v>
      </c>
      <c r="F51" s="429">
        <f>(F53/$F$15)*100</f>
        <v>8.4572051904071888</v>
      </c>
      <c r="G51" s="384">
        <v>12.970433644</v>
      </c>
    </row>
    <row r="52" spans="1:7" x14ac:dyDescent="0.2">
      <c r="A52" s="346">
        <v>48</v>
      </c>
      <c r="B52" s="553"/>
      <c r="C52" s="363" t="s">
        <v>170</v>
      </c>
      <c r="D52" s="225">
        <v>8.17</v>
      </c>
      <c r="E52" s="215">
        <v>6.0654231456999996</v>
      </c>
      <c r="F52" s="430">
        <f>(F54/$F$16)*100</f>
        <v>7.5140089805915311</v>
      </c>
      <c r="G52" s="392">
        <v>13.409519831800001</v>
      </c>
    </row>
    <row r="53" spans="1:7" x14ac:dyDescent="0.2">
      <c r="A53" s="346">
        <v>49</v>
      </c>
      <c r="B53" s="553"/>
      <c r="C53" s="363" t="s">
        <v>171</v>
      </c>
      <c r="D53" s="226">
        <v>9224</v>
      </c>
      <c r="E53" s="216">
        <v>1165</v>
      </c>
      <c r="F53" s="431">
        <f>SUM(D53:E53)</f>
        <v>10389</v>
      </c>
      <c r="G53" s="394">
        <v>154616</v>
      </c>
    </row>
    <row r="54" spans="1:7" ht="12.75" thickBot="1" x14ac:dyDescent="0.25">
      <c r="A54" s="359">
        <v>50</v>
      </c>
      <c r="B54" s="554"/>
      <c r="C54" s="361" t="s">
        <v>172</v>
      </c>
      <c r="D54" s="227">
        <v>7586</v>
      </c>
      <c r="E54" s="217">
        <v>2538</v>
      </c>
      <c r="F54" s="432">
        <f>SUM(D54:E54)</f>
        <v>10124</v>
      </c>
      <c r="G54" s="389">
        <v>172090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17.3</v>
      </c>
      <c r="E55" s="46">
        <v>23.359136087900001</v>
      </c>
      <c r="F55" s="47">
        <f>(F57/$F$15)*100</f>
        <v>19.169339476726201</v>
      </c>
      <c r="G55" s="69">
        <v>15.572892442800001</v>
      </c>
    </row>
    <row r="56" spans="1:7" x14ac:dyDescent="0.2">
      <c r="A56" s="346">
        <v>52</v>
      </c>
      <c r="B56" s="553"/>
      <c r="C56" s="376" t="s">
        <v>170</v>
      </c>
      <c r="D56" s="111">
        <v>17.399999999999999</v>
      </c>
      <c r="E56" s="48">
        <v>20.6401304824</v>
      </c>
      <c r="F56" s="49">
        <f>(F58/$F$16)*100</f>
        <v>17.026014027535531</v>
      </c>
      <c r="G56" s="67">
        <v>13.7226086265</v>
      </c>
    </row>
    <row r="57" spans="1:7" x14ac:dyDescent="0.2">
      <c r="A57" s="346">
        <v>53</v>
      </c>
      <c r="B57" s="553"/>
      <c r="C57" s="363" t="s">
        <v>171</v>
      </c>
      <c r="D57" s="112">
        <v>14704</v>
      </c>
      <c r="E57" s="50">
        <v>8844</v>
      </c>
      <c r="F57" s="52">
        <f>SUM(D57:E57)</f>
        <v>23548</v>
      </c>
      <c r="G57" s="382">
        <v>185639</v>
      </c>
    </row>
    <row r="58" spans="1:7" x14ac:dyDescent="0.2">
      <c r="A58" s="346">
        <v>54</v>
      </c>
      <c r="B58" s="553"/>
      <c r="C58" s="376" t="s">
        <v>172</v>
      </c>
      <c r="D58" s="103">
        <v>14303</v>
      </c>
      <c r="E58" s="104">
        <v>8637</v>
      </c>
      <c r="F58" s="54">
        <f>SUM(D58:E58)</f>
        <v>22940</v>
      </c>
      <c r="G58" s="395">
        <v>176108</v>
      </c>
    </row>
    <row r="59" spans="1:7" x14ac:dyDescent="0.2">
      <c r="A59" s="346">
        <v>55</v>
      </c>
      <c r="B59" s="553"/>
      <c r="C59" s="378" t="s">
        <v>173</v>
      </c>
      <c r="D59" s="55">
        <v>2.9734663585000001</v>
      </c>
      <c r="E59" s="56">
        <v>3.0494687251000001</v>
      </c>
      <c r="F59" s="58">
        <f>((D59*D57)+(E59*E57))/F57</f>
        <v>3.0020108179110077</v>
      </c>
      <c r="G59" s="66">
        <v>2.9140393421000002</v>
      </c>
    </row>
    <row r="60" spans="1:7" ht="12.75" thickBot="1" x14ac:dyDescent="0.25">
      <c r="A60" s="359">
        <v>56</v>
      </c>
      <c r="B60" s="554"/>
      <c r="C60" s="361" t="s">
        <v>174</v>
      </c>
      <c r="D60" s="59">
        <v>2.6820675875000002</v>
      </c>
      <c r="E60" s="60">
        <v>2.4122817425999998</v>
      </c>
      <c r="F60" s="62">
        <f>((D60*D58)+(E60*E58))/F58</f>
        <v>2.5804921584502485</v>
      </c>
      <c r="G60" s="373">
        <v>2.5633057491</v>
      </c>
    </row>
    <row r="61" spans="1:7" x14ac:dyDescent="0.2">
      <c r="A61" s="346">
        <v>57</v>
      </c>
      <c r="B61" s="552" t="s">
        <v>22</v>
      </c>
      <c r="C61" s="363" t="s">
        <v>169</v>
      </c>
      <c r="D61" s="113">
        <v>29.94</v>
      </c>
      <c r="E61" s="46">
        <v>20.306617026200001</v>
      </c>
      <c r="F61" s="47">
        <f>(F63/$F$15)*100</f>
        <v>26.968789176340341</v>
      </c>
      <c r="G61" s="69">
        <v>33.414033654699999</v>
      </c>
    </row>
    <row r="62" spans="1:7" x14ac:dyDescent="0.2">
      <c r="A62" s="346">
        <v>58</v>
      </c>
      <c r="B62" s="553"/>
      <c r="C62" s="376" t="s">
        <v>170</v>
      </c>
      <c r="D62" s="111">
        <v>12.99</v>
      </c>
      <c r="E62" s="48">
        <v>9.5567034960000008</v>
      </c>
      <c r="F62" s="49">
        <f>(F64/$F$16)*100</f>
        <v>11.923405202805506</v>
      </c>
      <c r="G62" s="67">
        <v>14.863613908</v>
      </c>
    </row>
    <row r="63" spans="1:7" x14ac:dyDescent="0.2">
      <c r="A63" s="346">
        <v>59</v>
      </c>
      <c r="B63" s="553"/>
      <c r="C63" s="363" t="s">
        <v>171</v>
      </c>
      <c r="D63" s="112">
        <v>25440</v>
      </c>
      <c r="E63" s="50">
        <v>7689</v>
      </c>
      <c r="F63" s="52">
        <f>SUM(D63:E63)</f>
        <v>33129</v>
      </c>
      <c r="G63" s="382">
        <v>398318</v>
      </c>
    </row>
    <row r="64" spans="1:7" x14ac:dyDescent="0.2">
      <c r="A64" s="346">
        <v>60</v>
      </c>
      <c r="B64" s="553"/>
      <c r="C64" s="376" t="s">
        <v>172</v>
      </c>
      <c r="D64" s="103">
        <v>12066</v>
      </c>
      <c r="E64" s="104">
        <v>3999</v>
      </c>
      <c r="F64" s="54">
        <f>SUM(D64:E64)</f>
        <v>16065</v>
      </c>
      <c r="G64" s="395">
        <v>190751</v>
      </c>
    </row>
    <row r="65" spans="1:7" x14ac:dyDescent="0.2">
      <c r="A65" s="346">
        <v>61</v>
      </c>
      <c r="B65" s="553"/>
      <c r="C65" s="378" t="s">
        <v>173</v>
      </c>
      <c r="D65" s="55">
        <v>2.736148569</v>
      </c>
      <c r="E65" s="56">
        <v>3.0461734313000002</v>
      </c>
      <c r="F65" s="58">
        <f>((D65*D63)+(E65*E63))/F63</f>
        <v>2.8081030851708682</v>
      </c>
      <c r="G65" s="66">
        <v>2.6512468052</v>
      </c>
    </row>
    <row r="66" spans="1:7" ht="12.75" thickBot="1" x14ac:dyDescent="0.25">
      <c r="A66" s="359">
        <v>62</v>
      </c>
      <c r="B66" s="554"/>
      <c r="C66" s="361" t="s">
        <v>174</v>
      </c>
      <c r="D66" s="59">
        <v>2.5338032853999999</v>
      </c>
      <c r="E66" s="60">
        <v>2.5028652055</v>
      </c>
      <c r="F66" s="62">
        <f>((D66*D64)+(E66*E64))/F64</f>
        <v>2.5261019855854898</v>
      </c>
      <c r="G66" s="373">
        <v>2.5740826448999998</v>
      </c>
    </row>
    <row r="67" spans="1:7" x14ac:dyDescent="0.2">
      <c r="A67" s="346">
        <v>63</v>
      </c>
      <c r="B67" s="552" t="s">
        <v>23</v>
      </c>
      <c r="C67" s="363" t="s">
        <v>169</v>
      </c>
      <c r="D67" s="113">
        <v>72.069999999999993</v>
      </c>
      <c r="E67" s="46">
        <v>88.121225891199998</v>
      </c>
      <c r="F67" s="47">
        <f>(F69/$F$15)*100</f>
        <v>77.020074567330383</v>
      </c>
      <c r="G67" s="69">
        <v>70.8408518289</v>
      </c>
    </row>
    <row r="68" spans="1:7" x14ac:dyDescent="0.2">
      <c r="A68" s="346">
        <v>64</v>
      </c>
      <c r="B68" s="553"/>
      <c r="C68" s="376" t="s">
        <v>170</v>
      </c>
      <c r="D68" s="111">
        <v>63.94</v>
      </c>
      <c r="E68" s="48">
        <v>79.689584315700003</v>
      </c>
      <c r="F68" s="49">
        <f>(F70/$F$16)*100</f>
        <v>68.832894199725388</v>
      </c>
      <c r="G68" s="67">
        <v>66.806354034999998</v>
      </c>
    </row>
    <row r="69" spans="1:7" x14ac:dyDescent="0.2">
      <c r="A69" s="346">
        <v>65</v>
      </c>
      <c r="B69" s="553"/>
      <c r="C69" s="363" t="s">
        <v>171</v>
      </c>
      <c r="D69" s="112">
        <v>61248</v>
      </c>
      <c r="E69" s="50">
        <v>33365</v>
      </c>
      <c r="F69" s="52">
        <f>SUM(D69:E69)</f>
        <v>94613</v>
      </c>
      <c r="G69" s="382">
        <v>844471</v>
      </c>
    </row>
    <row r="70" spans="1:7" x14ac:dyDescent="0.2">
      <c r="A70" s="346">
        <v>66</v>
      </c>
      <c r="B70" s="553"/>
      <c r="C70" s="376" t="s">
        <v>172</v>
      </c>
      <c r="D70" s="103">
        <v>59394</v>
      </c>
      <c r="E70" s="104">
        <v>33348</v>
      </c>
      <c r="F70" s="54">
        <f>SUM(D70:E70)</f>
        <v>92742</v>
      </c>
      <c r="G70" s="395">
        <v>857355</v>
      </c>
    </row>
    <row r="71" spans="1:7" x14ac:dyDescent="0.2">
      <c r="A71" s="346">
        <v>67</v>
      </c>
      <c r="B71" s="553"/>
      <c r="C71" s="378" t="s">
        <v>173</v>
      </c>
      <c r="D71" s="55">
        <v>2.2894862792000001</v>
      </c>
      <c r="E71" s="56">
        <v>2.2721068032999998</v>
      </c>
      <c r="F71" s="58">
        <f>((D71*D69)+(E71*E69))/F69</f>
        <v>2.2833574574376261</v>
      </c>
      <c r="G71" s="66">
        <v>2.2175193816999998</v>
      </c>
    </row>
    <row r="72" spans="1:7" ht="12.75" thickBot="1" x14ac:dyDescent="0.25">
      <c r="A72" s="359">
        <v>68</v>
      </c>
      <c r="B72" s="554"/>
      <c r="C72" s="361" t="s">
        <v>174</v>
      </c>
      <c r="D72" s="59">
        <v>1.9525895689999999</v>
      </c>
      <c r="E72" s="60">
        <v>1.7537372489</v>
      </c>
      <c r="F72" s="62">
        <f>((D72*D70)+(E72*E70))/F70</f>
        <v>1.8810866127267387</v>
      </c>
      <c r="G72" s="373">
        <v>1.8646796304</v>
      </c>
    </row>
    <row r="73" spans="1:7" x14ac:dyDescent="0.2">
      <c r="A73" s="346">
        <v>69</v>
      </c>
      <c r="B73" s="552" t="s">
        <v>24</v>
      </c>
      <c r="C73" s="363" t="s">
        <v>169</v>
      </c>
      <c r="D73" s="113">
        <v>13.33</v>
      </c>
      <c r="E73" s="46">
        <v>15.025954030099999</v>
      </c>
      <c r="F73" s="47">
        <f>(F75/$F$15)*100</f>
        <v>13.854382051741263</v>
      </c>
      <c r="G73" s="69">
        <v>11.722850731499999</v>
      </c>
    </row>
    <row r="74" spans="1:7" x14ac:dyDescent="0.2">
      <c r="A74" s="346">
        <v>70</v>
      </c>
      <c r="B74" s="553"/>
      <c r="C74" s="376" t="s">
        <v>170</v>
      </c>
      <c r="D74" s="111">
        <v>13.34</v>
      </c>
      <c r="E74" s="48">
        <v>12.2590475248</v>
      </c>
      <c r="F74" s="49">
        <f>(F76/$F$16)*100</f>
        <v>13.004787174824656</v>
      </c>
      <c r="G74" s="67">
        <v>10.6137724784</v>
      </c>
    </row>
    <row r="75" spans="1:7" x14ac:dyDescent="0.2">
      <c r="A75" s="346">
        <v>71</v>
      </c>
      <c r="B75" s="553"/>
      <c r="C75" s="363" t="s">
        <v>171</v>
      </c>
      <c r="D75" s="112">
        <v>11330</v>
      </c>
      <c r="E75" s="50">
        <v>5689</v>
      </c>
      <c r="F75" s="52">
        <f>SUM(D75:E75)</f>
        <v>17019</v>
      </c>
      <c r="G75" s="382">
        <v>139744</v>
      </c>
    </row>
    <row r="76" spans="1:7" x14ac:dyDescent="0.2">
      <c r="A76" s="346">
        <v>72</v>
      </c>
      <c r="B76" s="553"/>
      <c r="C76" s="376" t="s">
        <v>172</v>
      </c>
      <c r="D76" s="103">
        <v>12392</v>
      </c>
      <c r="E76" s="104">
        <v>5130</v>
      </c>
      <c r="F76" s="54">
        <f>SUM(D76:E76)</f>
        <v>17522</v>
      </c>
      <c r="G76" s="395">
        <v>136211</v>
      </c>
    </row>
    <row r="77" spans="1:7" x14ac:dyDescent="0.2">
      <c r="A77" s="346">
        <v>73</v>
      </c>
      <c r="B77" s="553"/>
      <c r="C77" s="378" t="s">
        <v>173</v>
      </c>
      <c r="D77" s="55">
        <v>3.3119530153999999</v>
      </c>
      <c r="E77" s="56">
        <v>3.6183662990999998</v>
      </c>
      <c r="F77" s="58">
        <f>((D77*D75)+(E77*E75))/F75</f>
        <v>3.4143788436489744</v>
      </c>
      <c r="G77" s="66">
        <v>3.3657922994999998</v>
      </c>
    </row>
    <row r="78" spans="1:7" ht="12.75" thickBot="1" x14ac:dyDescent="0.25">
      <c r="A78" s="359">
        <v>74</v>
      </c>
      <c r="B78" s="554"/>
      <c r="C78" s="361" t="s">
        <v>174</v>
      </c>
      <c r="D78" s="59">
        <v>2.8398749235</v>
      </c>
      <c r="E78" s="60">
        <v>2.6685267474000001</v>
      </c>
      <c r="F78" s="62">
        <f>((D78*D76)+(E78*E76))/F76</f>
        <v>2.7897084959578815</v>
      </c>
      <c r="G78" s="373">
        <v>2.7690131816000001</v>
      </c>
    </row>
    <row r="79" spans="1:7" x14ac:dyDescent="0.2">
      <c r="A79" s="346">
        <v>75</v>
      </c>
      <c r="B79" s="552" t="s">
        <v>25</v>
      </c>
      <c r="C79" s="363" t="s">
        <v>169</v>
      </c>
      <c r="D79" s="113">
        <v>14.8</v>
      </c>
      <c r="E79" s="46">
        <v>23.295886094899998</v>
      </c>
      <c r="F79" s="47">
        <f>(F81/$F$15)*100</f>
        <v>17.417495644812035</v>
      </c>
      <c r="G79" s="69">
        <v>13.663348922200001</v>
      </c>
    </row>
    <row r="80" spans="1:7" x14ac:dyDescent="0.2">
      <c r="A80" s="346">
        <v>76</v>
      </c>
      <c r="B80" s="553"/>
      <c r="C80" s="376" t="s">
        <v>170</v>
      </c>
      <c r="D80" s="111">
        <v>9.6300000000000008</v>
      </c>
      <c r="E80" s="48">
        <v>10.6728586898</v>
      </c>
      <c r="F80" s="49">
        <f>(F82/$F$16)*100</f>
        <v>9.9513860541062087</v>
      </c>
      <c r="G80" s="67">
        <v>11.0223930955</v>
      </c>
    </row>
    <row r="81" spans="1:7" x14ac:dyDescent="0.2">
      <c r="A81" s="346">
        <v>77</v>
      </c>
      <c r="B81" s="553"/>
      <c r="C81" s="363" t="s">
        <v>171</v>
      </c>
      <c r="D81" s="112">
        <v>12575</v>
      </c>
      <c r="E81" s="50">
        <v>8821</v>
      </c>
      <c r="F81" s="52">
        <f>SUM(D81:E81)</f>
        <v>21396</v>
      </c>
      <c r="G81" s="382">
        <v>162876</v>
      </c>
    </row>
    <row r="82" spans="1:7" x14ac:dyDescent="0.2">
      <c r="A82" s="346">
        <v>78</v>
      </c>
      <c r="B82" s="553"/>
      <c r="C82" s="376" t="s">
        <v>172</v>
      </c>
      <c r="D82" s="103">
        <v>8942</v>
      </c>
      <c r="E82" s="104">
        <v>4466</v>
      </c>
      <c r="F82" s="54">
        <f>SUM(D82:E82)</f>
        <v>13408</v>
      </c>
      <c r="G82" s="395">
        <v>141455</v>
      </c>
    </row>
    <row r="83" spans="1:7" x14ac:dyDescent="0.2">
      <c r="A83" s="346">
        <v>79</v>
      </c>
      <c r="B83" s="553"/>
      <c r="C83" s="378" t="s">
        <v>173</v>
      </c>
      <c r="D83" s="55">
        <v>3.3709758549000002</v>
      </c>
      <c r="E83" s="56">
        <v>3.4015313264000002</v>
      </c>
      <c r="F83" s="58">
        <f>((D83*D81)+(E83*E81))/F81</f>
        <v>3.3835730606441348</v>
      </c>
      <c r="G83" s="66">
        <v>3.1835994439999999</v>
      </c>
    </row>
    <row r="84" spans="1:7" ht="12.75" thickBot="1" x14ac:dyDescent="0.25">
      <c r="A84" s="359">
        <v>80</v>
      </c>
      <c r="B84" s="554"/>
      <c r="C84" s="361" t="s">
        <v>174</v>
      </c>
      <c r="D84" s="59">
        <v>3.1068657489999998</v>
      </c>
      <c r="E84" s="60">
        <v>2.7103495956999999</v>
      </c>
      <c r="F84" s="62">
        <f>((D84*D82)+(E84*E82))/F82</f>
        <v>2.974792274907085</v>
      </c>
      <c r="G84" s="373">
        <v>2.8467062474999998</v>
      </c>
    </row>
    <row r="85" spans="1:7" x14ac:dyDescent="0.2">
      <c r="A85" s="346">
        <v>81</v>
      </c>
      <c r="B85" s="552" t="s">
        <v>26</v>
      </c>
      <c r="C85" s="363" t="s">
        <v>169</v>
      </c>
      <c r="D85" s="113">
        <v>28.83</v>
      </c>
      <c r="E85" s="46">
        <v>40.088897766999999</v>
      </c>
      <c r="F85" s="47">
        <f>(F87/$F$15)*100</f>
        <v>32.299213624004821</v>
      </c>
      <c r="G85" s="69">
        <v>24.148179902100001</v>
      </c>
    </row>
    <row r="86" spans="1:7" x14ac:dyDescent="0.2">
      <c r="A86" s="346">
        <v>82</v>
      </c>
      <c r="B86" s="553"/>
      <c r="C86" s="376" t="s">
        <v>170</v>
      </c>
      <c r="D86" s="111">
        <v>20.64</v>
      </c>
      <c r="E86" s="48">
        <v>19.743897803100001</v>
      </c>
      <c r="F86" s="49">
        <f>(F88/$F$16)*100</f>
        <v>20.36070805655546</v>
      </c>
      <c r="G86" s="67">
        <v>21.298999019699998</v>
      </c>
    </row>
    <row r="87" spans="1:7" x14ac:dyDescent="0.2">
      <c r="A87" s="346">
        <v>83</v>
      </c>
      <c r="B87" s="553"/>
      <c r="C87" s="363" t="s">
        <v>171</v>
      </c>
      <c r="D87" s="112">
        <v>24498</v>
      </c>
      <c r="E87" s="50">
        <v>15179</v>
      </c>
      <c r="F87" s="52">
        <f>SUM(D87:E87)</f>
        <v>39677</v>
      </c>
      <c r="G87" s="382">
        <v>287863</v>
      </c>
    </row>
    <row r="88" spans="1:7" x14ac:dyDescent="0.2">
      <c r="A88" s="346">
        <v>84</v>
      </c>
      <c r="B88" s="553"/>
      <c r="C88" s="376" t="s">
        <v>172</v>
      </c>
      <c r="D88" s="103">
        <v>19171</v>
      </c>
      <c r="E88" s="104">
        <v>8262</v>
      </c>
      <c r="F88" s="54">
        <f>SUM(D88:E88)</f>
        <v>27433</v>
      </c>
      <c r="G88" s="395">
        <v>273339</v>
      </c>
    </row>
    <row r="89" spans="1:7" x14ac:dyDescent="0.2">
      <c r="A89" s="346">
        <v>85</v>
      </c>
      <c r="B89" s="553"/>
      <c r="C89" s="378" t="s">
        <v>173</v>
      </c>
      <c r="D89" s="55">
        <v>3.0030984741000002</v>
      </c>
      <c r="E89" s="56">
        <v>3.1305283949999998</v>
      </c>
      <c r="F89" s="58">
        <f>((D89*D87)+(E89*E87))/F87</f>
        <v>3.051848600605056</v>
      </c>
      <c r="G89" s="66">
        <v>3.0129986780000002</v>
      </c>
    </row>
    <row r="90" spans="1:7" ht="12.75" thickBot="1" x14ac:dyDescent="0.25">
      <c r="A90" s="359">
        <v>86</v>
      </c>
      <c r="B90" s="554"/>
      <c r="C90" s="361" t="s">
        <v>174</v>
      </c>
      <c r="D90" s="59">
        <v>2.5484634064999998</v>
      </c>
      <c r="E90" s="60">
        <v>2.4405363349</v>
      </c>
      <c r="F90" s="62">
        <f>((D90*D88)+(E90*E88))/F88</f>
        <v>2.5159589970092697</v>
      </c>
      <c r="G90" s="373">
        <v>2.4477356068999998</v>
      </c>
    </row>
    <row r="91" spans="1:7" x14ac:dyDescent="0.2">
      <c r="A91" s="346">
        <v>87</v>
      </c>
      <c r="B91" s="552" t="s">
        <v>27</v>
      </c>
      <c r="C91" s="363" t="s">
        <v>169</v>
      </c>
      <c r="D91" s="113">
        <v>80.22</v>
      </c>
      <c r="E91" s="46">
        <v>94.159119129000004</v>
      </c>
      <c r="F91" s="47">
        <f>(F93/$F$15)*100</f>
        <v>84.517510297780888</v>
      </c>
      <c r="G91" s="69">
        <v>79.654129621999999</v>
      </c>
    </row>
    <row r="92" spans="1:7" x14ac:dyDescent="0.2">
      <c r="A92" s="346">
        <v>88</v>
      </c>
      <c r="B92" s="553"/>
      <c r="C92" s="376" t="s">
        <v>170</v>
      </c>
      <c r="D92" s="111">
        <v>71.91</v>
      </c>
      <c r="E92" s="48">
        <v>88.574732724</v>
      </c>
      <c r="F92" s="49">
        <f>(F94/$F$16)*100</f>
        <v>77.086132036961445</v>
      </c>
      <c r="G92" s="67">
        <v>76.923064935100001</v>
      </c>
    </row>
    <row r="93" spans="1:7" x14ac:dyDescent="0.2">
      <c r="A93" s="346">
        <v>89</v>
      </c>
      <c r="B93" s="553"/>
      <c r="C93" s="363" t="s">
        <v>171</v>
      </c>
      <c r="D93" s="112">
        <v>68172</v>
      </c>
      <c r="E93" s="50">
        <v>35651</v>
      </c>
      <c r="F93" s="52">
        <f>SUM(D93:E93)</f>
        <v>103823</v>
      </c>
      <c r="G93" s="382">
        <v>949531</v>
      </c>
    </row>
    <row r="94" spans="1:7" x14ac:dyDescent="0.2">
      <c r="A94" s="346">
        <v>90</v>
      </c>
      <c r="B94" s="553"/>
      <c r="C94" s="376" t="s">
        <v>172</v>
      </c>
      <c r="D94" s="103">
        <v>66795</v>
      </c>
      <c r="E94" s="104">
        <v>37067</v>
      </c>
      <c r="F94" s="54">
        <f>SUM(D94:E94)</f>
        <v>103862</v>
      </c>
      <c r="G94" s="395">
        <v>987187</v>
      </c>
    </row>
    <row r="95" spans="1:7" x14ac:dyDescent="0.2">
      <c r="A95" s="346">
        <v>91</v>
      </c>
      <c r="B95" s="553"/>
      <c r="C95" s="378" t="s">
        <v>173</v>
      </c>
      <c r="D95" s="55">
        <v>2.1973154564000001</v>
      </c>
      <c r="E95" s="56">
        <v>2.2323670701</v>
      </c>
      <c r="F95" s="58">
        <f>((D95*D93)+(E95*E93))/F93</f>
        <v>2.2093515667032921</v>
      </c>
      <c r="G95" s="66">
        <v>2.1262194225000002</v>
      </c>
    </row>
    <row r="96" spans="1:7" ht="12.75" thickBot="1" x14ac:dyDescent="0.25">
      <c r="A96" s="359">
        <v>92</v>
      </c>
      <c r="B96" s="554"/>
      <c r="C96" s="361" t="s">
        <v>174</v>
      </c>
      <c r="D96" s="59">
        <v>1.8903847015999999</v>
      </c>
      <c r="E96" s="60">
        <v>1.7224124489999999</v>
      </c>
      <c r="F96" s="62">
        <f>((D96*D94)+(E96*E94))/F94</f>
        <v>1.8304375843952072</v>
      </c>
      <c r="G96" s="373">
        <v>1.7982609154</v>
      </c>
    </row>
    <row r="97" spans="1:7" x14ac:dyDescent="0.2">
      <c r="A97" s="346">
        <v>93</v>
      </c>
      <c r="B97" s="552" t="s">
        <v>28</v>
      </c>
      <c r="C97" s="363" t="s">
        <v>169</v>
      </c>
      <c r="D97" s="113">
        <v>26.33</v>
      </c>
      <c r="E97" s="46">
        <v>33.152483560299999</v>
      </c>
      <c r="F97" s="47">
        <f>(F99/$F$15)*100</f>
        <v>28.436528223246121</v>
      </c>
      <c r="G97" s="69">
        <v>23.2989812647</v>
      </c>
    </row>
    <row r="98" spans="1:7" x14ac:dyDescent="0.2">
      <c r="A98" s="346">
        <v>94</v>
      </c>
      <c r="B98" s="553"/>
      <c r="C98" s="376" t="s">
        <v>170</v>
      </c>
      <c r="D98" s="111">
        <v>16.09</v>
      </c>
      <c r="E98" s="48">
        <v>14.501295482</v>
      </c>
      <c r="F98" s="49">
        <f>(F100/$F$16)*100</f>
        <v>15.59431476602219</v>
      </c>
      <c r="G98" s="67">
        <v>14.807042861499999</v>
      </c>
    </row>
    <row r="99" spans="1:7" x14ac:dyDescent="0.2">
      <c r="A99" s="346">
        <v>95</v>
      </c>
      <c r="B99" s="553"/>
      <c r="C99" s="363" t="s">
        <v>171</v>
      </c>
      <c r="D99" s="112">
        <v>22379</v>
      </c>
      <c r="E99" s="50">
        <v>12553</v>
      </c>
      <c r="F99" s="52">
        <f>SUM(D99:E99)</f>
        <v>34932</v>
      </c>
      <c r="G99" s="382">
        <v>277740</v>
      </c>
    </row>
    <row r="100" spans="1:7" x14ac:dyDescent="0.2">
      <c r="A100" s="346">
        <v>96</v>
      </c>
      <c r="B100" s="553"/>
      <c r="C100" s="376" t="s">
        <v>172</v>
      </c>
      <c r="D100" s="103">
        <v>14942</v>
      </c>
      <c r="E100" s="104">
        <v>6069</v>
      </c>
      <c r="F100" s="54">
        <f>SUM(D100:E100)</f>
        <v>21011</v>
      </c>
      <c r="G100" s="395">
        <v>190025</v>
      </c>
    </row>
    <row r="101" spans="1:7" x14ac:dyDescent="0.2">
      <c r="A101" s="346">
        <v>97</v>
      </c>
      <c r="B101" s="553"/>
      <c r="C101" s="378" t="s">
        <v>173</v>
      </c>
      <c r="D101" s="55">
        <v>3.4972735561000001</v>
      </c>
      <c r="E101" s="56">
        <v>3.5631321827</v>
      </c>
      <c r="F101" s="58">
        <f>((D101*D99)+(E101*E99))/F99</f>
        <v>3.5209402038645079</v>
      </c>
      <c r="G101" s="66">
        <v>3.4851080771</v>
      </c>
    </row>
    <row r="102" spans="1:7" ht="12.75" thickBot="1" x14ac:dyDescent="0.25">
      <c r="A102" s="359">
        <v>98</v>
      </c>
      <c r="B102" s="554"/>
      <c r="C102" s="361" t="s">
        <v>174</v>
      </c>
      <c r="D102" s="59">
        <v>3.3291611904999998</v>
      </c>
      <c r="E102" s="60">
        <v>3.2209198298000001</v>
      </c>
      <c r="F102" s="62">
        <f>((D102*D100)+(E102*E100))/F100</f>
        <v>3.2978958143594883</v>
      </c>
      <c r="G102" s="373">
        <v>3.3091054377</v>
      </c>
    </row>
    <row r="103" spans="1:7" x14ac:dyDescent="0.2">
      <c r="A103" s="346">
        <v>99</v>
      </c>
      <c r="B103" s="552" t="s">
        <v>29</v>
      </c>
      <c r="C103" s="363" t="s">
        <v>169</v>
      </c>
      <c r="D103" s="113">
        <v>70.89</v>
      </c>
      <c r="E103" s="46">
        <v>82.121591252000002</v>
      </c>
      <c r="F103" s="47">
        <f>(F105/$F$15)*100</f>
        <v>74.35323423584768</v>
      </c>
      <c r="G103" s="69">
        <v>67.688339174000006</v>
      </c>
    </row>
    <row r="104" spans="1:7" x14ac:dyDescent="0.2">
      <c r="A104" s="346">
        <v>100</v>
      </c>
      <c r="B104" s="553"/>
      <c r="C104" s="376" t="s">
        <v>170</v>
      </c>
      <c r="D104" s="111">
        <v>59.21</v>
      </c>
      <c r="E104" s="48">
        <v>65.581287427999996</v>
      </c>
      <c r="F104" s="49">
        <f>(F106/$F$16)*100</f>
        <v>61.189000630867994</v>
      </c>
      <c r="G104" s="67">
        <v>61.9151403133</v>
      </c>
    </row>
    <row r="105" spans="1:7" x14ac:dyDescent="0.2">
      <c r="A105" s="346">
        <v>101</v>
      </c>
      <c r="B105" s="553"/>
      <c r="C105" s="363" t="s">
        <v>171</v>
      </c>
      <c r="D105" s="112">
        <v>60243</v>
      </c>
      <c r="E105" s="50">
        <v>31094</v>
      </c>
      <c r="F105" s="52">
        <f>SUM(D105:E105)</f>
        <v>91337</v>
      </c>
      <c r="G105" s="382">
        <v>806891</v>
      </c>
    </row>
    <row r="106" spans="1:7" x14ac:dyDescent="0.2">
      <c r="A106" s="346">
        <v>102</v>
      </c>
      <c r="B106" s="553"/>
      <c r="C106" s="376" t="s">
        <v>172</v>
      </c>
      <c r="D106" s="103">
        <v>54999</v>
      </c>
      <c r="E106" s="104">
        <v>27444</v>
      </c>
      <c r="F106" s="54">
        <f>SUM(D106:E106)</f>
        <v>82443</v>
      </c>
      <c r="G106" s="395">
        <v>794584</v>
      </c>
    </row>
    <row r="107" spans="1:7" x14ac:dyDescent="0.2">
      <c r="A107" s="346">
        <v>103</v>
      </c>
      <c r="B107" s="553"/>
      <c r="C107" s="378" t="s">
        <v>173</v>
      </c>
      <c r="D107" s="55">
        <v>1.9985282249</v>
      </c>
      <c r="E107" s="56">
        <v>2.2133461694999998</v>
      </c>
      <c r="F107" s="58">
        <f>((D107*D105)+(E107*E105))/F105</f>
        <v>2.0716590390212475</v>
      </c>
      <c r="G107" s="66">
        <v>1.9568072859000001</v>
      </c>
    </row>
    <row r="108" spans="1:7" ht="12.75" thickBot="1" x14ac:dyDescent="0.25">
      <c r="A108" s="359">
        <v>104</v>
      </c>
      <c r="B108" s="554"/>
      <c r="C108" s="361" t="s">
        <v>174</v>
      </c>
      <c r="D108" s="59">
        <v>1.6896692231999999</v>
      </c>
      <c r="E108" s="60">
        <v>1.6336531576</v>
      </c>
      <c r="F108" s="62">
        <f>((D108*D106)+(E108*E106))/F106</f>
        <v>1.6710223410592919</v>
      </c>
      <c r="G108" s="373">
        <v>1.549616101</v>
      </c>
    </row>
    <row r="109" spans="1:7" x14ac:dyDescent="0.2">
      <c r="A109" s="346">
        <v>105</v>
      </c>
      <c r="B109" s="552" t="s">
        <v>30</v>
      </c>
      <c r="C109" s="363" t="s">
        <v>169</v>
      </c>
      <c r="D109" s="113">
        <v>29.98</v>
      </c>
      <c r="E109" s="46">
        <v>40.560889817800003</v>
      </c>
      <c r="F109" s="47">
        <f>(F111/$F$15)*100</f>
        <v>33.242702007456728</v>
      </c>
      <c r="G109" s="69">
        <v>26.847781003400002</v>
      </c>
    </row>
    <row r="110" spans="1:7" x14ac:dyDescent="0.2">
      <c r="A110" s="346">
        <v>106</v>
      </c>
      <c r="B110" s="553"/>
      <c r="C110" s="376" t="s">
        <v>170</v>
      </c>
      <c r="D110" s="111">
        <v>18.47</v>
      </c>
      <c r="E110" s="48">
        <v>17.661269991299999</v>
      </c>
      <c r="F110" s="49">
        <f>(F112/$F$16)*100</f>
        <v>18.217983448992467</v>
      </c>
      <c r="G110" s="67">
        <v>18.233253489700001</v>
      </c>
    </row>
    <row r="111" spans="1:7" x14ac:dyDescent="0.2">
      <c r="A111" s="346">
        <v>107</v>
      </c>
      <c r="B111" s="553"/>
      <c r="C111" s="363" t="s">
        <v>171</v>
      </c>
      <c r="D111" s="112">
        <v>25478</v>
      </c>
      <c r="E111" s="50">
        <v>15358</v>
      </c>
      <c r="F111" s="52">
        <f>SUM(D111:E111)</f>
        <v>40836</v>
      </c>
      <c r="G111" s="382">
        <v>320044</v>
      </c>
    </row>
    <row r="112" spans="1:7" x14ac:dyDescent="0.2">
      <c r="A112" s="346">
        <v>108</v>
      </c>
      <c r="B112" s="553"/>
      <c r="C112" s="376" t="s">
        <v>172</v>
      </c>
      <c r="D112" s="103">
        <v>17155</v>
      </c>
      <c r="E112" s="104">
        <v>7391</v>
      </c>
      <c r="F112" s="54">
        <f>SUM(D112:E112)</f>
        <v>24546</v>
      </c>
      <c r="G112" s="395">
        <v>233995</v>
      </c>
    </row>
    <row r="113" spans="1:7" x14ac:dyDescent="0.2">
      <c r="A113" s="346">
        <v>109</v>
      </c>
      <c r="B113" s="553"/>
      <c r="C113" s="378" t="s">
        <v>173</v>
      </c>
      <c r="D113" s="55">
        <v>2.2693034084999999</v>
      </c>
      <c r="E113" s="56">
        <v>2.4439972831999999</v>
      </c>
      <c r="F113" s="58">
        <f>((D113*D111)+(E113*E111))/F111</f>
        <v>2.3350039797519</v>
      </c>
      <c r="G113" s="66">
        <v>2.2436475075</v>
      </c>
    </row>
    <row r="114" spans="1:7" ht="12.75" thickBot="1" x14ac:dyDescent="0.25">
      <c r="A114" s="359">
        <v>110</v>
      </c>
      <c r="B114" s="554"/>
      <c r="C114" s="361" t="s">
        <v>174</v>
      </c>
      <c r="D114" s="59">
        <v>1.9767907628000001</v>
      </c>
      <c r="E114" s="60">
        <v>1.8096866521999999</v>
      </c>
      <c r="F114" s="62">
        <f>((D114*D112)+(E114*E112))/F112</f>
        <v>1.9264743576242238</v>
      </c>
      <c r="G114" s="373">
        <v>1.8201038154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8.4</v>
      </c>
      <c r="E115" s="115">
        <v>6.1214662999999998</v>
      </c>
      <c r="F115" s="396">
        <f>((D115*D15)+(E115*E15))/F15</f>
        <v>7.6976984949520517</v>
      </c>
      <c r="G115" s="397">
        <v>8.3000000000000007</v>
      </c>
    </row>
    <row r="116" spans="1:7" x14ac:dyDescent="0.2">
      <c r="A116" s="346">
        <v>112</v>
      </c>
      <c r="B116" s="553"/>
      <c r="C116" s="363" t="s">
        <v>33</v>
      </c>
      <c r="D116" s="113">
        <v>11.919255</v>
      </c>
      <c r="E116" s="46">
        <v>11.24086</v>
      </c>
      <c r="F116" s="47">
        <f>((D116*D15)+(E116*E15))/F15</f>
        <v>11.710156565547615</v>
      </c>
      <c r="G116" s="69">
        <v>12.3</v>
      </c>
    </row>
    <row r="117" spans="1:7" x14ac:dyDescent="0.2">
      <c r="A117" s="346">
        <v>113</v>
      </c>
      <c r="B117" s="553"/>
      <c r="C117" s="378" t="s">
        <v>34</v>
      </c>
      <c r="D117" s="55">
        <v>9903.3942000000006</v>
      </c>
      <c r="E117" s="56">
        <v>6864.4378999999999</v>
      </c>
      <c r="F117" s="58">
        <f>((D117*D15)+(E117*E15))/F15</f>
        <v>8966.7112870964338</v>
      </c>
      <c r="G117" s="66">
        <v>10834</v>
      </c>
    </row>
    <row r="118" spans="1:7" x14ac:dyDescent="0.2">
      <c r="A118" s="346">
        <v>114</v>
      </c>
      <c r="B118" s="553"/>
      <c r="C118" s="376" t="s">
        <v>35</v>
      </c>
      <c r="D118" s="111">
        <v>10740.693831150253</v>
      </c>
      <c r="E118" s="48">
        <v>7444.8037024360783</v>
      </c>
      <c r="F118" s="49">
        <f>((D118*D16)+(E118*E16))/F16</f>
        <v>9717.0072604267534</v>
      </c>
      <c r="G118" s="67">
        <f>G117*Zac!L118</f>
        <v>0</v>
      </c>
    </row>
    <row r="119" spans="1:7" x14ac:dyDescent="0.2">
      <c r="A119" s="346">
        <v>115</v>
      </c>
      <c r="B119" s="553"/>
      <c r="C119" s="363" t="s">
        <v>36</v>
      </c>
      <c r="D119" s="113">
        <v>19.640861999999998</v>
      </c>
      <c r="E119" s="46">
        <v>20.383655000000001</v>
      </c>
      <c r="F119" s="47">
        <f>((D119*D15)+(E119*E15))/F15</f>
        <v>19.869809520872341</v>
      </c>
      <c r="G119" s="69">
        <v>12.686999999999999</v>
      </c>
    </row>
    <row r="120" spans="1:7" x14ac:dyDescent="0.2">
      <c r="A120" s="346">
        <v>116</v>
      </c>
      <c r="B120" s="553"/>
      <c r="C120" s="348" t="s">
        <v>37</v>
      </c>
      <c r="D120" s="229">
        <v>0.65131665000000005</v>
      </c>
      <c r="E120" s="116">
        <v>0.55235305000000001</v>
      </c>
      <c r="F120" s="70">
        <f>((D120*D15)+(E120*E15))/F15</f>
        <v>0.6208135746121034</v>
      </c>
      <c r="G120" s="71">
        <v>0.61699999999999999</v>
      </c>
    </row>
    <row r="121" spans="1:7" x14ac:dyDescent="0.2">
      <c r="A121" s="346">
        <v>117</v>
      </c>
      <c r="B121" s="553"/>
      <c r="C121" s="348" t="s">
        <v>38</v>
      </c>
      <c r="D121" s="229">
        <v>0.65817492</v>
      </c>
      <c r="E121" s="116">
        <v>0.60568042</v>
      </c>
      <c r="F121" s="70">
        <f>((D121*D15)+(E121*E15))/F15</f>
        <v>0.64199479224646294</v>
      </c>
      <c r="G121" s="71">
        <v>0.70799999999999996</v>
      </c>
    </row>
    <row r="122" spans="1:7" x14ac:dyDescent="0.2">
      <c r="A122" s="346">
        <v>118</v>
      </c>
      <c r="B122" s="553"/>
      <c r="C122" s="376" t="s">
        <v>39</v>
      </c>
      <c r="D122" s="230">
        <v>0.78176716000000002</v>
      </c>
      <c r="E122" s="117">
        <v>0.77257816000000001</v>
      </c>
      <c r="F122" s="72">
        <f>((D122*D15)+(E122*E15))/F15</f>
        <v>0.77893487863857636</v>
      </c>
      <c r="G122" s="73">
        <v>0.83599999999999997</v>
      </c>
    </row>
    <row r="123" spans="1:7" ht="12.75" thickBot="1" x14ac:dyDescent="0.25">
      <c r="A123" s="359">
        <v>119</v>
      </c>
      <c r="B123" s="554"/>
      <c r="C123" s="361" t="s">
        <v>40</v>
      </c>
      <c r="D123" s="246">
        <v>0.69460350000000004</v>
      </c>
      <c r="E123" s="519">
        <v>0.63699240000000001</v>
      </c>
      <c r="F123" s="520">
        <f>((D123*D15)+(E123*E15))/F15</f>
        <v>0.67684630718890937</v>
      </c>
      <c r="G123" s="75">
        <v>0.71499999999999997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18</v>
      </c>
      <c r="E124" s="50">
        <v>9</v>
      </c>
      <c r="F124" s="448">
        <f>SUM(D124:E124)</f>
        <v>27</v>
      </c>
      <c r="G124" s="382">
        <v>130</v>
      </c>
    </row>
    <row r="125" spans="1:7" x14ac:dyDescent="0.2">
      <c r="A125" s="346">
        <v>121</v>
      </c>
      <c r="B125" s="553"/>
      <c r="C125" s="348" t="s">
        <v>43</v>
      </c>
      <c r="D125" s="232">
        <v>10</v>
      </c>
      <c r="E125" s="76">
        <v>4</v>
      </c>
      <c r="F125" s="393">
        <f>SUM(D125:E125)</f>
        <v>14</v>
      </c>
      <c r="G125" s="399">
        <v>197</v>
      </c>
    </row>
    <row r="126" spans="1:7" x14ac:dyDescent="0.2">
      <c r="A126" s="346">
        <v>122</v>
      </c>
      <c r="B126" s="553"/>
      <c r="C126" s="348" t="s">
        <v>44</v>
      </c>
      <c r="D126" s="232">
        <v>1</v>
      </c>
      <c r="E126" s="76">
        <v>5</v>
      </c>
      <c r="F126" s="393">
        <f t="shared" ref="F126" si="0">SUM(D126:E126)</f>
        <v>6</v>
      </c>
      <c r="G126" s="399">
        <v>16</v>
      </c>
    </row>
    <row r="127" spans="1:7" x14ac:dyDescent="0.2">
      <c r="A127" s="346">
        <v>123</v>
      </c>
      <c r="B127" s="553"/>
      <c r="C127" s="348" t="s">
        <v>45</v>
      </c>
      <c r="D127" s="232">
        <v>1</v>
      </c>
      <c r="E127" s="76"/>
      <c r="F127" s="393">
        <f t="shared" ref="F127:F132" si="1">SUM(D127:E127)</f>
        <v>1</v>
      </c>
      <c r="G127" s="399">
        <v>0</v>
      </c>
    </row>
    <row r="128" spans="1:7" x14ac:dyDescent="0.2">
      <c r="A128" s="346">
        <v>124</v>
      </c>
      <c r="B128" s="553"/>
      <c r="C128" s="348" t="s">
        <v>46</v>
      </c>
      <c r="D128" s="232">
        <v>3</v>
      </c>
      <c r="E128" s="76"/>
      <c r="F128" s="393">
        <f t="shared" si="1"/>
        <v>3</v>
      </c>
      <c r="G128" s="399">
        <v>0</v>
      </c>
    </row>
    <row r="129" spans="1:7" ht="24" x14ac:dyDescent="0.2">
      <c r="A129" s="346">
        <v>125</v>
      </c>
      <c r="B129" s="553"/>
      <c r="C129" s="376" t="s">
        <v>47</v>
      </c>
      <c r="D129" s="103"/>
      <c r="E129" s="104"/>
      <c r="F129" s="517">
        <f t="shared" si="1"/>
        <v>0</v>
      </c>
      <c r="G129" s="395">
        <v>1</v>
      </c>
    </row>
    <row r="130" spans="1:7" ht="12.75" thickBot="1" x14ac:dyDescent="0.25">
      <c r="A130" s="359">
        <v>126</v>
      </c>
      <c r="B130" s="554"/>
      <c r="C130" s="361" t="s">
        <v>48</v>
      </c>
      <c r="D130" s="233">
        <f>SUM(D124:D129)</f>
        <v>33</v>
      </c>
      <c r="E130" s="120">
        <f>SUM(E124:E129)</f>
        <v>18</v>
      </c>
      <c r="F130" s="479">
        <f t="shared" si="1"/>
        <v>51</v>
      </c>
      <c r="G130" s="400">
        <v>344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410</v>
      </c>
      <c r="E131" s="50">
        <v>91</v>
      </c>
      <c r="F131" s="448">
        <f t="shared" si="1"/>
        <v>501</v>
      </c>
      <c r="G131" s="382">
        <v>2452</v>
      </c>
    </row>
    <row r="132" spans="1:7" x14ac:dyDescent="0.2">
      <c r="A132" s="346">
        <v>128</v>
      </c>
      <c r="B132" s="553"/>
      <c r="C132" s="348" t="s">
        <v>51</v>
      </c>
      <c r="D132" s="232">
        <v>111</v>
      </c>
      <c r="E132" s="76">
        <v>45</v>
      </c>
      <c r="F132" s="393">
        <f t="shared" si="1"/>
        <v>156</v>
      </c>
      <c r="G132" s="399">
        <v>2513</v>
      </c>
    </row>
    <row r="133" spans="1:7" x14ac:dyDescent="0.2">
      <c r="A133" s="346">
        <v>129</v>
      </c>
      <c r="B133" s="553"/>
      <c r="C133" s="348" t="s">
        <v>52</v>
      </c>
      <c r="D133" s="232">
        <v>46</v>
      </c>
      <c r="E133" s="76">
        <v>11</v>
      </c>
      <c r="F133" s="393">
        <f t="shared" ref="F133:F135" si="2">SUM(D133:E133)</f>
        <v>57</v>
      </c>
      <c r="G133" s="399">
        <v>140</v>
      </c>
    </row>
    <row r="134" spans="1:7" x14ac:dyDescent="0.2">
      <c r="A134" s="346">
        <v>130</v>
      </c>
      <c r="B134" s="553"/>
      <c r="C134" s="348" t="s">
        <v>53</v>
      </c>
      <c r="D134" s="232"/>
      <c r="E134" s="76"/>
      <c r="F134" s="393">
        <f t="shared" si="2"/>
        <v>0</v>
      </c>
      <c r="G134" s="399">
        <v>0</v>
      </c>
    </row>
    <row r="135" spans="1:7" x14ac:dyDescent="0.2">
      <c r="A135" s="346">
        <v>131</v>
      </c>
      <c r="B135" s="553"/>
      <c r="C135" s="348" t="s">
        <v>54</v>
      </c>
      <c r="D135" s="232">
        <v>37</v>
      </c>
      <c r="E135" s="76"/>
      <c r="F135" s="393">
        <f t="shared" si="2"/>
        <v>37</v>
      </c>
      <c r="G135" s="399">
        <v>0</v>
      </c>
    </row>
    <row r="136" spans="1:7" ht="24" x14ac:dyDescent="0.2">
      <c r="A136" s="346">
        <v>132</v>
      </c>
      <c r="B136" s="553"/>
      <c r="C136" s="376" t="s">
        <v>55</v>
      </c>
      <c r="D136" s="103"/>
      <c r="E136" s="104"/>
      <c r="F136" s="449">
        <f>SUM(D136:E136)</f>
        <v>0</v>
      </c>
      <c r="G136" s="395">
        <v>5</v>
      </c>
    </row>
    <row r="137" spans="1:7" ht="12.75" thickBot="1" x14ac:dyDescent="0.25">
      <c r="A137" s="359">
        <v>133</v>
      </c>
      <c r="B137" s="554"/>
      <c r="C137" s="361" t="s">
        <v>56</v>
      </c>
      <c r="D137" s="233">
        <f>SUM(D131:D136)</f>
        <v>604</v>
      </c>
      <c r="E137" s="120">
        <f>SUM(E131:E136)</f>
        <v>147</v>
      </c>
      <c r="F137" s="277">
        <f>SUM(D137:E137)</f>
        <v>751</v>
      </c>
      <c r="G137" s="400">
        <v>5110</v>
      </c>
    </row>
    <row r="138" spans="1:7" x14ac:dyDescent="0.2">
      <c r="A138" s="346">
        <v>134</v>
      </c>
      <c r="B138" s="552" t="s">
        <v>57</v>
      </c>
      <c r="C138" s="363" t="s">
        <v>58</v>
      </c>
      <c r="D138" s="112"/>
      <c r="E138" s="50"/>
      <c r="F138" s="476">
        <f>SUM(D138:E138)</f>
        <v>0</v>
      </c>
      <c r="G138" s="382">
        <v>1</v>
      </c>
    </row>
    <row r="139" spans="1:7" x14ac:dyDescent="0.2">
      <c r="A139" s="346">
        <v>135</v>
      </c>
      <c r="B139" s="553"/>
      <c r="C139" s="348" t="s">
        <v>59</v>
      </c>
      <c r="D139" s="232">
        <v>2</v>
      </c>
      <c r="E139" s="76"/>
      <c r="F139" s="477">
        <f>SUM(D139:E139)</f>
        <v>2</v>
      </c>
      <c r="G139" s="399">
        <v>10</v>
      </c>
    </row>
    <row r="140" spans="1:7" x14ac:dyDescent="0.2">
      <c r="A140" s="346">
        <v>136</v>
      </c>
      <c r="B140" s="553"/>
      <c r="C140" s="348" t="s">
        <v>60</v>
      </c>
      <c r="D140" s="232">
        <v>4</v>
      </c>
      <c r="E140" s="76">
        <v>1</v>
      </c>
      <c r="F140" s="477">
        <f t="shared" ref="F140:F143" si="3">SUM(D140:E140)</f>
        <v>5</v>
      </c>
      <c r="G140" s="399">
        <v>23</v>
      </c>
    </row>
    <row r="141" spans="1:7" x14ac:dyDescent="0.2">
      <c r="A141" s="346">
        <v>137</v>
      </c>
      <c r="B141" s="553"/>
      <c r="C141" s="348" t="s">
        <v>61</v>
      </c>
      <c r="D141" s="232">
        <v>2</v>
      </c>
      <c r="E141" s="76">
        <v>3</v>
      </c>
      <c r="F141" s="477">
        <f t="shared" si="3"/>
        <v>5</v>
      </c>
      <c r="G141" s="399">
        <v>33</v>
      </c>
    </row>
    <row r="142" spans="1:7" x14ac:dyDescent="0.2">
      <c r="A142" s="346">
        <v>138</v>
      </c>
      <c r="B142" s="553"/>
      <c r="C142" s="348" t="s">
        <v>62</v>
      </c>
      <c r="D142" s="232">
        <v>2</v>
      </c>
      <c r="E142" s="76"/>
      <c r="F142" s="477">
        <f t="shared" si="3"/>
        <v>2</v>
      </c>
      <c r="G142" s="399">
        <v>30</v>
      </c>
    </row>
    <row r="143" spans="1:7" x14ac:dyDescent="0.2">
      <c r="A143" s="346">
        <v>139</v>
      </c>
      <c r="B143" s="553"/>
      <c r="C143" s="376" t="s">
        <v>63</v>
      </c>
      <c r="D143" s="103">
        <v>25</v>
      </c>
      <c r="E143" s="104">
        <v>14</v>
      </c>
      <c r="F143" s="518">
        <f t="shared" si="3"/>
        <v>39</v>
      </c>
      <c r="G143" s="395">
        <v>247</v>
      </c>
    </row>
    <row r="144" spans="1:7" ht="12.75" thickBot="1" x14ac:dyDescent="0.25">
      <c r="A144" s="359">
        <v>140</v>
      </c>
      <c r="B144" s="554"/>
      <c r="C144" s="361" t="s">
        <v>64</v>
      </c>
      <c r="D144" s="233">
        <f>SUM(D138:D143)</f>
        <v>35</v>
      </c>
      <c r="E144" s="120">
        <f>SUM(E138:E143)</f>
        <v>18</v>
      </c>
      <c r="F144" s="479">
        <f t="shared" ref="F144:F154" si="4">SUM(D144:E144)</f>
        <v>53</v>
      </c>
      <c r="G144" s="400">
        <v>344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/>
      <c r="E145" s="50"/>
      <c r="F145" s="448">
        <f t="shared" si="4"/>
        <v>0</v>
      </c>
      <c r="G145" s="382">
        <v>68</v>
      </c>
    </row>
    <row r="146" spans="1:7" x14ac:dyDescent="0.2">
      <c r="A146" s="346">
        <v>142</v>
      </c>
      <c r="B146" s="553"/>
      <c r="C146" s="348" t="s">
        <v>59</v>
      </c>
      <c r="D146" s="232">
        <v>171</v>
      </c>
      <c r="E146" s="76"/>
      <c r="F146" s="393">
        <f t="shared" si="4"/>
        <v>171</v>
      </c>
      <c r="G146" s="399">
        <v>639</v>
      </c>
    </row>
    <row r="147" spans="1:7" x14ac:dyDescent="0.2">
      <c r="A147" s="346">
        <v>143</v>
      </c>
      <c r="B147" s="553"/>
      <c r="C147" s="348" t="s">
        <v>60</v>
      </c>
      <c r="D147" s="232">
        <v>51</v>
      </c>
      <c r="E147" s="76">
        <v>12</v>
      </c>
      <c r="F147" s="393">
        <f t="shared" si="4"/>
        <v>63</v>
      </c>
      <c r="G147" s="399">
        <v>530</v>
      </c>
    </row>
    <row r="148" spans="1:7" x14ac:dyDescent="0.2">
      <c r="A148" s="346">
        <v>144</v>
      </c>
      <c r="B148" s="553"/>
      <c r="C148" s="348" t="s">
        <v>61</v>
      </c>
      <c r="D148" s="232">
        <v>33</v>
      </c>
      <c r="E148" s="76">
        <v>35</v>
      </c>
      <c r="F148" s="393">
        <f t="shared" si="4"/>
        <v>68</v>
      </c>
      <c r="G148" s="399">
        <v>530</v>
      </c>
    </row>
    <row r="149" spans="1:7" x14ac:dyDescent="0.2">
      <c r="A149" s="346">
        <v>145</v>
      </c>
      <c r="B149" s="553"/>
      <c r="C149" s="348" t="s">
        <v>62</v>
      </c>
      <c r="D149" s="232">
        <v>20</v>
      </c>
      <c r="E149" s="76"/>
      <c r="F149" s="393">
        <f t="shared" si="4"/>
        <v>20</v>
      </c>
      <c r="G149" s="399">
        <v>397</v>
      </c>
    </row>
    <row r="150" spans="1:7" x14ac:dyDescent="0.2">
      <c r="A150" s="346">
        <v>146</v>
      </c>
      <c r="B150" s="553"/>
      <c r="C150" s="376" t="s">
        <v>63</v>
      </c>
      <c r="D150" s="103">
        <v>329</v>
      </c>
      <c r="E150" s="104">
        <v>100</v>
      </c>
      <c r="F150" s="449">
        <f t="shared" si="4"/>
        <v>429</v>
      </c>
      <c r="G150" s="395">
        <v>2946</v>
      </c>
    </row>
    <row r="151" spans="1:7" ht="12.75" thickBot="1" x14ac:dyDescent="0.25">
      <c r="A151" s="359">
        <v>147</v>
      </c>
      <c r="B151" s="554"/>
      <c r="C151" s="361" t="s">
        <v>66</v>
      </c>
      <c r="D151" s="233">
        <f>SUM(D145:D150)</f>
        <v>604</v>
      </c>
      <c r="E151" s="120">
        <f>SUM(E145:E150)</f>
        <v>147</v>
      </c>
      <c r="F151" s="277">
        <f t="shared" si="4"/>
        <v>751</v>
      </c>
      <c r="G151" s="400">
        <v>5110</v>
      </c>
    </row>
    <row r="152" spans="1:7" ht="12.75" thickBot="1" x14ac:dyDescent="0.25">
      <c r="A152" s="402">
        <v>148</v>
      </c>
      <c r="B152" s="403"/>
      <c r="C152" s="411" t="s">
        <v>67</v>
      </c>
      <c r="D152" s="234">
        <v>28</v>
      </c>
      <c r="E152" s="122">
        <v>12</v>
      </c>
      <c r="F152" s="312">
        <f t="shared" si="4"/>
        <v>40</v>
      </c>
      <c r="G152" s="404"/>
    </row>
    <row r="153" spans="1:7" x14ac:dyDescent="0.2">
      <c r="A153" s="346">
        <v>149</v>
      </c>
      <c r="B153" s="347" t="s">
        <v>166</v>
      </c>
      <c r="C153" s="363" t="s">
        <v>68</v>
      </c>
      <c r="D153" s="112">
        <v>157</v>
      </c>
      <c r="E153" s="50">
        <v>181</v>
      </c>
      <c r="F153" s="381">
        <f t="shared" si="4"/>
        <v>338</v>
      </c>
      <c r="G153" s="382">
        <v>71564</v>
      </c>
    </row>
    <row r="154" spans="1:7" x14ac:dyDescent="0.2">
      <c r="A154" s="346">
        <v>150</v>
      </c>
      <c r="B154" s="347"/>
      <c r="C154" s="348" t="s">
        <v>69</v>
      </c>
      <c r="D154" s="232">
        <f>E154</f>
        <v>0</v>
      </c>
      <c r="E154" s="76"/>
      <c r="F154" s="276">
        <f t="shared" si="4"/>
        <v>0</v>
      </c>
      <c r="G154" s="399">
        <v>309</v>
      </c>
    </row>
    <row r="155" spans="1:7" x14ac:dyDescent="0.2">
      <c r="A155" s="346">
        <v>151</v>
      </c>
      <c r="B155" s="347"/>
      <c r="C155" s="348" t="s">
        <v>70</v>
      </c>
      <c r="D155" s="232">
        <v>7</v>
      </c>
      <c r="E155" s="76">
        <v>15</v>
      </c>
      <c r="F155" s="276">
        <f t="shared" ref="F155:F218" si="5">SUM(D155:E155)</f>
        <v>22</v>
      </c>
      <c r="G155" s="399">
        <v>638</v>
      </c>
    </row>
    <row r="156" spans="1:7" x14ac:dyDescent="0.2">
      <c r="A156" s="346">
        <v>152</v>
      </c>
      <c r="B156" s="347"/>
      <c r="C156" s="348" t="s">
        <v>71</v>
      </c>
      <c r="D156" s="232">
        <v>4</v>
      </c>
      <c r="E156" s="76">
        <v>41</v>
      </c>
      <c r="F156" s="276">
        <f t="shared" si="5"/>
        <v>45</v>
      </c>
      <c r="G156" s="399">
        <v>840</v>
      </c>
    </row>
    <row r="157" spans="1:7" x14ac:dyDescent="0.2">
      <c r="A157" s="346">
        <v>153</v>
      </c>
      <c r="B157" s="347"/>
      <c r="C157" s="348" t="s">
        <v>72</v>
      </c>
      <c r="D157" s="232">
        <v>1</v>
      </c>
      <c r="E157" s="76"/>
      <c r="F157" s="276">
        <f t="shared" si="5"/>
        <v>1</v>
      </c>
      <c r="G157" s="399">
        <v>160</v>
      </c>
    </row>
    <row r="158" spans="1:7" x14ac:dyDescent="0.2">
      <c r="A158" s="346">
        <v>154</v>
      </c>
      <c r="B158" s="347"/>
      <c r="C158" s="348" t="s">
        <v>73</v>
      </c>
      <c r="D158" s="232">
        <v>24</v>
      </c>
      <c r="E158" s="76"/>
      <c r="F158" s="276">
        <f t="shared" si="5"/>
        <v>24</v>
      </c>
      <c r="G158" s="399">
        <v>1977</v>
      </c>
    </row>
    <row r="159" spans="1:7" x14ac:dyDescent="0.2">
      <c r="A159" s="346">
        <v>155</v>
      </c>
      <c r="B159" s="347"/>
      <c r="C159" s="348" t="s">
        <v>74</v>
      </c>
      <c r="D159" s="232"/>
      <c r="E159" s="76"/>
      <c r="F159" s="276">
        <f t="shared" si="5"/>
        <v>0</v>
      </c>
      <c r="G159" s="399">
        <v>128</v>
      </c>
    </row>
    <row r="160" spans="1:7" x14ac:dyDescent="0.2">
      <c r="A160" s="346">
        <v>156</v>
      </c>
      <c r="B160" s="347"/>
      <c r="C160" s="348" t="s">
        <v>75</v>
      </c>
      <c r="D160" s="232">
        <v>9</v>
      </c>
      <c r="E160" s="76">
        <v>194</v>
      </c>
      <c r="F160" s="276">
        <f t="shared" si="5"/>
        <v>203</v>
      </c>
      <c r="G160" s="399">
        <v>5521</v>
      </c>
    </row>
    <row r="161" spans="1:7" x14ac:dyDescent="0.2">
      <c r="A161" s="346">
        <v>157</v>
      </c>
      <c r="B161" s="347"/>
      <c r="C161" s="348" t="s">
        <v>76</v>
      </c>
      <c r="D161" s="232">
        <v>7</v>
      </c>
      <c r="E161" s="76"/>
      <c r="F161" s="276">
        <f t="shared" si="5"/>
        <v>7</v>
      </c>
      <c r="G161" s="399">
        <v>271</v>
      </c>
    </row>
    <row r="162" spans="1:7" x14ac:dyDescent="0.2">
      <c r="A162" s="346">
        <v>158</v>
      </c>
      <c r="B162" s="347"/>
      <c r="C162" s="348" t="s">
        <v>77</v>
      </c>
      <c r="D162" s="232">
        <v>2</v>
      </c>
      <c r="E162" s="76">
        <v>12</v>
      </c>
      <c r="F162" s="276">
        <f t="shared" si="5"/>
        <v>14</v>
      </c>
      <c r="G162" s="399">
        <v>949</v>
      </c>
    </row>
    <row r="163" spans="1:7" x14ac:dyDescent="0.2">
      <c r="A163" s="346">
        <v>159</v>
      </c>
      <c r="B163" s="347"/>
      <c r="C163" s="348" t="s">
        <v>78</v>
      </c>
      <c r="D163" s="232">
        <v>2</v>
      </c>
      <c r="E163" s="76"/>
      <c r="F163" s="276">
        <f t="shared" si="5"/>
        <v>2</v>
      </c>
      <c r="G163" s="399">
        <v>215</v>
      </c>
    </row>
    <row r="164" spans="1:7" x14ac:dyDescent="0.2">
      <c r="A164" s="346">
        <v>160</v>
      </c>
      <c r="B164" s="347"/>
      <c r="C164" s="348" t="s">
        <v>79</v>
      </c>
      <c r="D164" s="232">
        <v>1</v>
      </c>
      <c r="E164" s="76"/>
      <c r="F164" s="276">
        <f t="shared" si="5"/>
        <v>1</v>
      </c>
      <c r="G164" s="399">
        <v>146</v>
      </c>
    </row>
    <row r="165" spans="1:7" x14ac:dyDescent="0.2">
      <c r="A165" s="346">
        <v>161</v>
      </c>
      <c r="B165" s="347"/>
      <c r="C165" s="348" t="s">
        <v>80</v>
      </c>
      <c r="D165" s="232">
        <v>2</v>
      </c>
      <c r="E165" s="76"/>
      <c r="F165" s="276">
        <f t="shared" si="5"/>
        <v>2</v>
      </c>
      <c r="G165" s="399">
        <v>82</v>
      </c>
    </row>
    <row r="166" spans="1:7" x14ac:dyDescent="0.2">
      <c r="A166" s="346">
        <v>162</v>
      </c>
      <c r="B166" s="347"/>
      <c r="C166" s="348" t="s">
        <v>81</v>
      </c>
      <c r="D166" s="232">
        <v>1</v>
      </c>
      <c r="E166" s="76"/>
      <c r="F166" s="276">
        <f t="shared" si="5"/>
        <v>1</v>
      </c>
      <c r="G166" s="399">
        <v>65</v>
      </c>
    </row>
    <row r="167" spans="1:7" x14ac:dyDescent="0.2">
      <c r="A167" s="346">
        <v>163</v>
      </c>
      <c r="B167" s="347"/>
      <c r="C167" s="348" t="s">
        <v>82</v>
      </c>
      <c r="D167" s="232">
        <v>3</v>
      </c>
      <c r="E167" s="76"/>
      <c r="F167" s="276">
        <f t="shared" si="5"/>
        <v>3</v>
      </c>
      <c r="G167" s="399">
        <v>174</v>
      </c>
    </row>
    <row r="168" spans="1:7" x14ac:dyDescent="0.2">
      <c r="A168" s="346">
        <v>164</v>
      </c>
      <c r="B168" s="347"/>
      <c r="C168" s="348" t="s">
        <v>83</v>
      </c>
      <c r="D168" s="232">
        <v>1</v>
      </c>
      <c r="E168" s="76"/>
      <c r="F168" s="276">
        <f t="shared" si="5"/>
        <v>1</v>
      </c>
      <c r="G168" s="399">
        <v>90</v>
      </c>
    </row>
    <row r="169" spans="1:7" x14ac:dyDescent="0.2">
      <c r="A169" s="346">
        <v>165</v>
      </c>
      <c r="B169" s="347"/>
      <c r="C169" s="348" t="s">
        <v>84</v>
      </c>
      <c r="D169" s="232"/>
      <c r="E169" s="76">
        <v>4</v>
      </c>
      <c r="F169" s="276">
        <f t="shared" si="5"/>
        <v>4</v>
      </c>
      <c r="G169" s="399">
        <v>17</v>
      </c>
    </row>
    <row r="170" spans="1:7" x14ac:dyDescent="0.2">
      <c r="A170" s="346">
        <v>166</v>
      </c>
      <c r="B170" s="347"/>
      <c r="C170" s="348" t="s">
        <v>85</v>
      </c>
      <c r="D170" s="232"/>
      <c r="E170" s="76"/>
      <c r="F170" s="276">
        <f t="shared" si="5"/>
        <v>0</v>
      </c>
      <c r="G170" s="399"/>
    </row>
    <row r="171" spans="1:7" x14ac:dyDescent="0.2">
      <c r="A171" s="346">
        <v>167</v>
      </c>
      <c r="B171" s="347"/>
      <c r="C171" s="348" t="s">
        <v>86</v>
      </c>
      <c r="D171" s="232"/>
      <c r="E171" s="76"/>
      <c r="F171" s="276">
        <f t="shared" si="5"/>
        <v>0</v>
      </c>
      <c r="G171" s="399">
        <v>28</v>
      </c>
    </row>
    <row r="172" spans="1:7" x14ac:dyDescent="0.2">
      <c r="A172" s="346">
        <v>168</v>
      </c>
      <c r="B172" s="347"/>
      <c r="C172" s="348" t="s">
        <v>87</v>
      </c>
      <c r="D172" s="232"/>
      <c r="E172" s="76">
        <v>3</v>
      </c>
      <c r="F172" s="276">
        <f t="shared" si="5"/>
        <v>3</v>
      </c>
      <c r="G172" s="399">
        <v>17</v>
      </c>
    </row>
    <row r="173" spans="1:7" x14ac:dyDescent="0.2">
      <c r="A173" s="346">
        <v>169</v>
      </c>
      <c r="B173" s="347"/>
      <c r="C173" s="348" t="s">
        <v>88</v>
      </c>
      <c r="D173" s="232"/>
      <c r="E173" s="76"/>
      <c r="F173" s="276">
        <f t="shared" si="5"/>
        <v>0</v>
      </c>
      <c r="G173" s="399">
        <v>52</v>
      </c>
    </row>
    <row r="174" spans="1:7" x14ac:dyDescent="0.2">
      <c r="A174" s="346">
        <v>170</v>
      </c>
      <c r="B174" s="347"/>
      <c r="C174" s="348" t="s">
        <v>89</v>
      </c>
      <c r="D174" s="232"/>
      <c r="E174" s="76"/>
      <c r="F174" s="276">
        <f t="shared" si="5"/>
        <v>0</v>
      </c>
      <c r="G174" s="399"/>
    </row>
    <row r="175" spans="1:7" x14ac:dyDescent="0.2">
      <c r="A175" s="346">
        <v>171</v>
      </c>
      <c r="B175" s="347"/>
      <c r="C175" s="348" t="s">
        <v>90</v>
      </c>
      <c r="D175" s="232"/>
      <c r="E175" s="76"/>
      <c r="F175" s="276">
        <f t="shared" si="5"/>
        <v>0</v>
      </c>
      <c r="G175" s="399">
        <v>59</v>
      </c>
    </row>
    <row r="176" spans="1:7" x14ac:dyDescent="0.2">
      <c r="A176" s="346">
        <v>172</v>
      </c>
      <c r="B176" s="347"/>
      <c r="C176" s="348" t="s">
        <v>91</v>
      </c>
      <c r="D176" s="232"/>
      <c r="E176" s="76"/>
      <c r="F176" s="276">
        <f t="shared" si="5"/>
        <v>0</v>
      </c>
      <c r="G176" s="399"/>
    </row>
    <row r="177" spans="1:7" x14ac:dyDescent="0.2">
      <c r="A177" s="346">
        <v>173</v>
      </c>
      <c r="B177" s="347"/>
      <c r="C177" s="348" t="s">
        <v>92</v>
      </c>
      <c r="D177" s="232"/>
      <c r="E177" s="76"/>
      <c r="F177" s="276">
        <f t="shared" si="5"/>
        <v>0</v>
      </c>
      <c r="G177" s="399"/>
    </row>
    <row r="178" spans="1:7" x14ac:dyDescent="0.2">
      <c r="A178" s="346">
        <v>174</v>
      </c>
      <c r="B178" s="347"/>
      <c r="C178" s="348" t="s">
        <v>93</v>
      </c>
      <c r="D178" s="232"/>
      <c r="E178" s="76"/>
      <c r="F178" s="276">
        <f t="shared" si="5"/>
        <v>0</v>
      </c>
      <c r="G178" s="399"/>
    </row>
    <row r="179" spans="1:7" x14ac:dyDescent="0.2">
      <c r="A179" s="346">
        <v>175</v>
      </c>
      <c r="B179" s="347"/>
      <c r="C179" s="348" t="s">
        <v>94</v>
      </c>
      <c r="D179" s="232"/>
      <c r="E179" s="76"/>
      <c r="F179" s="276">
        <f t="shared" si="5"/>
        <v>0</v>
      </c>
      <c r="G179" s="399">
        <v>8</v>
      </c>
    </row>
    <row r="180" spans="1:7" x14ac:dyDescent="0.2">
      <c r="A180" s="346">
        <v>176</v>
      </c>
      <c r="B180" s="347"/>
      <c r="C180" s="348" t="s">
        <v>95</v>
      </c>
      <c r="D180" s="232"/>
      <c r="E180" s="76"/>
      <c r="F180" s="276">
        <f t="shared" si="5"/>
        <v>0</v>
      </c>
      <c r="G180" s="399">
        <v>9</v>
      </c>
    </row>
    <row r="181" spans="1:7" x14ac:dyDescent="0.2">
      <c r="A181" s="346">
        <v>177</v>
      </c>
      <c r="B181" s="347"/>
      <c r="C181" s="348" t="s">
        <v>96</v>
      </c>
      <c r="D181" s="232"/>
      <c r="E181" s="76"/>
      <c r="F181" s="276">
        <f t="shared" si="5"/>
        <v>0</v>
      </c>
      <c r="G181" s="399"/>
    </row>
    <row r="182" spans="1:7" x14ac:dyDescent="0.2">
      <c r="A182" s="346">
        <v>178</v>
      </c>
      <c r="B182" s="347"/>
      <c r="C182" s="348" t="s">
        <v>97</v>
      </c>
      <c r="D182" s="232"/>
      <c r="E182" s="76"/>
      <c r="F182" s="276">
        <f t="shared" si="5"/>
        <v>0</v>
      </c>
      <c r="G182" s="399">
        <v>8</v>
      </c>
    </row>
    <row r="183" spans="1:7" x14ac:dyDescent="0.2">
      <c r="A183" s="346">
        <v>179</v>
      </c>
      <c r="B183" s="347"/>
      <c r="C183" s="348" t="s">
        <v>98</v>
      </c>
      <c r="D183" s="232"/>
      <c r="E183" s="76"/>
      <c r="F183" s="276">
        <f t="shared" si="5"/>
        <v>0</v>
      </c>
      <c r="G183" s="399"/>
    </row>
    <row r="184" spans="1:7" x14ac:dyDescent="0.2">
      <c r="A184" s="346">
        <v>180</v>
      </c>
      <c r="B184" s="347"/>
      <c r="C184" s="348" t="s">
        <v>99</v>
      </c>
      <c r="D184" s="232"/>
      <c r="E184" s="76"/>
      <c r="F184" s="276">
        <f t="shared" si="5"/>
        <v>0</v>
      </c>
      <c r="G184" s="399">
        <v>18</v>
      </c>
    </row>
    <row r="185" spans="1:7" x14ac:dyDescent="0.2">
      <c r="A185" s="346">
        <v>181</v>
      </c>
      <c r="B185" s="347"/>
      <c r="C185" s="348" t="s">
        <v>100</v>
      </c>
      <c r="D185" s="232"/>
      <c r="E185" s="76"/>
      <c r="F185" s="276">
        <f t="shared" si="5"/>
        <v>0</v>
      </c>
      <c r="G185" s="399">
        <v>54</v>
      </c>
    </row>
    <row r="186" spans="1:7" x14ac:dyDescent="0.2">
      <c r="A186" s="346">
        <v>182</v>
      </c>
      <c r="B186" s="347"/>
      <c r="C186" s="348" t="s">
        <v>101</v>
      </c>
      <c r="D186" s="232"/>
      <c r="E186" s="76"/>
      <c r="F186" s="276">
        <f t="shared" si="5"/>
        <v>0</v>
      </c>
      <c r="G186" s="399"/>
    </row>
    <row r="187" spans="1:7" x14ac:dyDescent="0.2">
      <c r="A187" s="346">
        <v>183</v>
      </c>
      <c r="B187" s="347"/>
      <c r="C187" s="348" t="s">
        <v>102</v>
      </c>
      <c r="D187" s="232"/>
      <c r="E187" s="76"/>
      <c r="F187" s="276">
        <f t="shared" si="5"/>
        <v>0</v>
      </c>
      <c r="G187" s="399">
        <v>4</v>
      </c>
    </row>
    <row r="188" spans="1:7" x14ac:dyDescent="0.2">
      <c r="A188" s="346">
        <v>184</v>
      </c>
      <c r="B188" s="347"/>
      <c r="C188" s="348" t="s">
        <v>103</v>
      </c>
      <c r="D188" s="232"/>
      <c r="E188" s="76"/>
      <c r="F188" s="276">
        <f t="shared" si="5"/>
        <v>0</v>
      </c>
      <c r="G188" s="399"/>
    </row>
    <row r="189" spans="1:7" x14ac:dyDescent="0.2">
      <c r="A189" s="346">
        <v>185</v>
      </c>
      <c r="B189" s="347"/>
      <c r="C189" s="348" t="s">
        <v>104</v>
      </c>
      <c r="D189" s="232"/>
      <c r="E189" s="76"/>
      <c r="F189" s="276">
        <f t="shared" si="5"/>
        <v>0</v>
      </c>
      <c r="G189" s="399"/>
    </row>
    <row r="190" spans="1:7" x14ac:dyDescent="0.2">
      <c r="A190" s="346">
        <v>186</v>
      </c>
      <c r="B190" s="347"/>
      <c r="C190" s="348" t="s">
        <v>105</v>
      </c>
      <c r="D190" s="232"/>
      <c r="E190" s="76"/>
      <c r="F190" s="276">
        <f t="shared" si="5"/>
        <v>0</v>
      </c>
      <c r="G190" s="399"/>
    </row>
    <row r="191" spans="1:7" x14ac:dyDescent="0.2">
      <c r="A191" s="346">
        <v>187</v>
      </c>
      <c r="B191" s="347"/>
      <c r="C191" s="348" t="s">
        <v>106</v>
      </c>
      <c r="D191" s="232"/>
      <c r="E191" s="76"/>
      <c r="F191" s="276">
        <f t="shared" si="5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76"/>
      <c r="F192" s="276">
        <f t="shared" si="5"/>
        <v>0</v>
      </c>
      <c r="G192" s="399">
        <v>6</v>
      </c>
    </row>
    <row r="193" spans="1:7" x14ac:dyDescent="0.2">
      <c r="A193" s="346">
        <v>189</v>
      </c>
      <c r="B193" s="347"/>
      <c r="C193" s="348" t="s">
        <v>108</v>
      </c>
      <c r="D193" s="232"/>
      <c r="E193" s="76"/>
      <c r="F193" s="276">
        <f t="shared" si="5"/>
        <v>0</v>
      </c>
      <c r="G193" s="399"/>
    </row>
    <row r="194" spans="1:7" x14ac:dyDescent="0.2">
      <c r="A194" s="346">
        <v>190</v>
      </c>
      <c r="B194" s="347"/>
      <c r="C194" s="348" t="s">
        <v>109</v>
      </c>
      <c r="D194" s="232"/>
      <c r="E194" s="76"/>
      <c r="F194" s="276">
        <f t="shared" si="5"/>
        <v>0</v>
      </c>
      <c r="G194" s="399"/>
    </row>
    <row r="195" spans="1:7" x14ac:dyDescent="0.2">
      <c r="A195" s="346">
        <v>191</v>
      </c>
      <c r="B195" s="347"/>
      <c r="C195" s="348" t="s">
        <v>110</v>
      </c>
      <c r="D195" s="232"/>
      <c r="E195" s="76"/>
      <c r="F195" s="276">
        <f t="shared" si="5"/>
        <v>0</v>
      </c>
      <c r="G195" s="399"/>
    </row>
    <row r="196" spans="1:7" x14ac:dyDescent="0.2">
      <c r="A196" s="346">
        <v>192</v>
      </c>
      <c r="B196" s="347"/>
      <c r="C196" s="348" t="s">
        <v>111</v>
      </c>
      <c r="D196" s="232"/>
      <c r="E196" s="76"/>
      <c r="F196" s="276">
        <f t="shared" si="5"/>
        <v>0</v>
      </c>
      <c r="G196" s="399"/>
    </row>
    <row r="197" spans="1:7" x14ac:dyDescent="0.2">
      <c r="A197" s="346">
        <v>193</v>
      </c>
      <c r="B197" s="347"/>
      <c r="C197" s="348" t="s">
        <v>112</v>
      </c>
      <c r="D197" s="232"/>
      <c r="E197" s="76"/>
      <c r="F197" s="276">
        <f t="shared" si="5"/>
        <v>0</v>
      </c>
      <c r="G197" s="399"/>
    </row>
    <row r="198" spans="1:7" x14ac:dyDescent="0.2">
      <c r="A198" s="346">
        <v>194</v>
      </c>
      <c r="B198" s="347"/>
      <c r="C198" s="348" t="s">
        <v>113</v>
      </c>
      <c r="D198" s="232"/>
      <c r="E198" s="76"/>
      <c r="F198" s="276">
        <f t="shared" si="5"/>
        <v>0</v>
      </c>
      <c r="G198" s="399">
        <v>8</v>
      </c>
    </row>
    <row r="199" spans="1:7" x14ac:dyDescent="0.2">
      <c r="A199" s="346">
        <v>195</v>
      </c>
      <c r="B199" s="347"/>
      <c r="C199" s="348" t="s">
        <v>114</v>
      </c>
      <c r="D199" s="232">
        <v>1</v>
      </c>
      <c r="E199" s="76"/>
      <c r="F199" s="276">
        <f t="shared" si="5"/>
        <v>1</v>
      </c>
      <c r="G199" s="399">
        <v>1</v>
      </c>
    </row>
    <row r="200" spans="1:7" x14ac:dyDescent="0.2">
      <c r="A200" s="346">
        <v>196</v>
      </c>
      <c r="B200" s="347"/>
      <c r="C200" s="348" t="s">
        <v>115</v>
      </c>
      <c r="D200" s="232"/>
      <c r="E200" s="76"/>
      <c r="F200" s="276">
        <f t="shared" si="5"/>
        <v>0</v>
      </c>
      <c r="G200" s="399"/>
    </row>
    <row r="201" spans="1:7" x14ac:dyDescent="0.2">
      <c r="A201" s="346">
        <v>197</v>
      </c>
      <c r="B201" s="347"/>
      <c r="C201" s="348" t="s">
        <v>116</v>
      </c>
      <c r="D201" s="232"/>
      <c r="E201" s="76"/>
      <c r="F201" s="276">
        <f t="shared" si="5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76"/>
      <c r="F202" s="276">
        <f t="shared" si="5"/>
        <v>0</v>
      </c>
      <c r="G202" s="399"/>
    </row>
    <row r="203" spans="1:7" x14ac:dyDescent="0.2">
      <c r="A203" s="346">
        <v>199</v>
      </c>
      <c r="B203" s="347"/>
      <c r="C203" s="348" t="s">
        <v>118</v>
      </c>
      <c r="D203" s="232"/>
      <c r="E203" s="76"/>
      <c r="F203" s="276">
        <f t="shared" si="5"/>
        <v>0</v>
      </c>
      <c r="G203" s="399">
        <v>8</v>
      </c>
    </row>
    <row r="204" spans="1:7" x14ac:dyDescent="0.2">
      <c r="A204" s="346">
        <v>200</v>
      </c>
      <c r="B204" s="347"/>
      <c r="C204" s="348" t="s">
        <v>119</v>
      </c>
      <c r="D204" s="232"/>
      <c r="E204" s="76"/>
      <c r="F204" s="276">
        <f t="shared" si="5"/>
        <v>0</v>
      </c>
      <c r="G204" s="399"/>
    </row>
    <row r="205" spans="1:7" x14ac:dyDescent="0.2">
      <c r="A205" s="346">
        <v>201</v>
      </c>
      <c r="B205" s="347"/>
      <c r="C205" s="348" t="s">
        <v>120</v>
      </c>
      <c r="D205" s="232"/>
      <c r="E205" s="76"/>
      <c r="F205" s="276">
        <f t="shared" si="5"/>
        <v>0</v>
      </c>
      <c r="G205" s="399"/>
    </row>
    <row r="206" spans="1:7" x14ac:dyDescent="0.2">
      <c r="A206" s="346">
        <v>202</v>
      </c>
      <c r="B206" s="347"/>
      <c r="C206" s="348" t="s">
        <v>121</v>
      </c>
      <c r="D206" s="232"/>
      <c r="E206" s="76"/>
      <c r="F206" s="276">
        <f t="shared" si="5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76"/>
      <c r="F207" s="276">
        <f t="shared" si="5"/>
        <v>0</v>
      </c>
      <c r="G207" s="399"/>
    </row>
    <row r="208" spans="1:7" x14ac:dyDescent="0.2">
      <c r="A208" s="346">
        <v>204</v>
      </c>
      <c r="B208" s="347"/>
      <c r="C208" s="348" t="s">
        <v>123</v>
      </c>
      <c r="D208" s="232"/>
      <c r="E208" s="76"/>
      <c r="F208" s="276">
        <f t="shared" si="5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76"/>
      <c r="F209" s="276">
        <f t="shared" si="5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76"/>
      <c r="F210" s="276">
        <f t="shared" si="5"/>
        <v>0</v>
      </c>
      <c r="G210" s="399"/>
    </row>
    <row r="211" spans="1:7" x14ac:dyDescent="0.2">
      <c r="A211" s="346">
        <v>207</v>
      </c>
      <c r="B211" s="347"/>
      <c r="C211" s="348" t="s">
        <v>126</v>
      </c>
      <c r="D211" s="232"/>
      <c r="E211" s="76"/>
      <c r="F211" s="276">
        <f t="shared" si="5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76"/>
      <c r="F212" s="276">
        <f t="shared" si="5"/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76"/>
      <c r="F213" s="276">
        <f t="shared" si="5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76"/>
      <c r="F214" s="276">
        <f t="shared" si="5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76"/>
      <c r="F215" s="276">
        <f t="shared" si="5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76"/>
      <c r="F216" s="276">
        <f t="shared" si="5"/>
        <v>0</v>
      </c>
      <c r="G216" s="399"/>
    </row>
    <row r="217" spans="1:7" x14ac:dyDescent="0.2">
      <c r="A217" s="346">
        <v>213</v>
      </c>
      <c r="B217" s="347"/>
      <c r="C217" s="348" t="s">
        <v>132</v>
      </c>
      <c r="D217" s="232"/>
      <c r="E217" s="76"/>
      <c r="F217" s="276">
        <f t="shared" si="5"/>
        <v>0</v>
      </c>
      <c r="G217" s="399"/>
    </row>
    <row r="218" spans="1:7" x14ac:dyDescent="0.2">
      <c r="A218" s="346">
        <v>214</v>
      </c>
      <c r="B218" s="347"/>
      <c r="C218" s="376" t="s">
        <v>133</v>
      </c>
      <c r="D218" s="103"/>
      <c r="E218" s="104"/>
      <c r="F218" s="405">
        <f t="shared" si="5"/>
        <v>0</v>
      </c>
      <c r="G218" s="395"/>
    </row>
    <row r="219" spans="1:7" ht="12.75" thickBot="1" x14ac:dyDescent="0.25">
      <c r="A219" s="359">
        <v>215</v>
      </c>
      <c r="B219" s="360"/>
      <c r="C219" s="361" t="s">
        <v>134</v>
      </c>
      <c r="D219" s="245">
        <f>SUM(D153:D218)</f>
        <v>222</v>
      </c>
      <c r="E219" s="162">
        <f>SUM(E153:E218)</f>
        <v>450</v>
      </c>
      <c r="F219" s="479">
        <f>SUM(D219:E219)</f>
        <v>672</v>
      </c>
      <c r="G219" s="400">
        <f>SUM(G153:G218)</f>
        <v>83426</v>
      </c>
    </row>
    <row r="220" spans="1:7" x14ac:dyDescent="0.2">
      <c r="A220" s="346">
        <v>216</v>
      </c>
      <c r="B220" s="552" t="s">
        <v>135</v>
      </c>
      <c r="C220" s="363" t="s">
        <v>136</v>
      </c>
      <c r="D220" s="235"/>
      <c r="E220" s="123" t="s">
        <v>155</v>
      </c>
      <c r="F220" s="278">
        <f>COUNTA(D220:E220)</f>
        <v>1</v>
      </c>
      <c r="G220" s="407"/>
    </row>
    <row r="221" spans="1:7" x14ac:dyDescent="0.2">
      <c r="A221" s="346">
        <v>217</v>
      </c>
      <c r="B221" s="553"/>
      <c r="C221" s="376" t="s">
        <v>137</v>
      </c>
      <c r="D221" s="236" t="s">
        <v>155</v>
      </c>
      <c r="E221" s="124"/>
      <c r="F221" s="279">
        <f>COUNTA(D221:E221)</f>
        <v>1</v>
      </c>
      <c r="G221" s="310"/>
    </row>
    <row r="222" spans="1:7" x14ac:dyDescent="0.2">
      <c r="A222" s="346">
        <v>218</v>
      </c>
      <c r="B222" s="553"/>
      <c r="C222" s="378" t="s">
        <v>138</v>
      </c>
      <c r="D222" s="237" t="s">
        <v>192</v>
      </c>
      <c r="E222" s="125" t="s">
        <v>277</v>
      </c>
      <c r="F222" s="280"/>
      <c r="G222" s="309"/>
    </row>
    <row r="223" spans="1:7" ht="12.75" thickBot="1" x14ac:dyDescent="0.25">
      <c r="A223" s="346">
        <v>219</v>
      </c>
      <c r="B223" s="554"/>
      <c r="C223" s="363" t="s">
        <v>139</v>
      </c>
      <c r="D223" s="238" t="s">
        <v>255</v>
      </c>
      <c r="E223" s="126" t="s">
        <v>159</v>
      </c>
      <c r="F223" s="281"/>
      <c r="G223" s="410"/>
    </row>
    <row r="224" spans="1:7" ht="12.75" thickBot="1" x14ac:dyDescent="0.25">
      <c r="A224" s="402">
        <v>220</v>
      </c>
      <c r="B224" s="403"/>
      <c r="C224" s="411" t="s">
        <v>140</v>
      </c>
      <c r="D224" s="239"/>
      <c r="E224" s="77"/>
      <c r="F224" s="282">
        <f>SUM(D224:E224)</f>
        <v>0</v>
      </c>
      <c r="G224" s="412"/>
    </row>
    <row r="225" spans="1:7" x14ac:dyDescent="0.2">
      <c r="A225" s="346">
        <v>221</v>
      </c>
      <c r="B225" s="552" t="s">
        <v>141</v>
      </c>
      <c r="C225" s="370" t="s">
        <v>142</v>
      </c>
      <c r="D225" s="240">
        <v>3</v>
      </c>
      <c r="E225" s="127">
        <v>1</v>
      </c>
      <c r="F225" s="283">
        <f>SUM(D225:E225)</f>
        <v>4</v>
      </c>
      <c r="G225" s="413"/>
    </row>
    <row r="226" spans="1:7" ht="12.75" thickBot="1" x14ac:dyDescent="0.25">
      <c r="A226" s="346">
        <v>222</v>
      </c>
      <c r="B226" s="554"/>
      <c r="C226" s="363" t="s">
        <v>143</v>
      </c>
      <c r="D226" s="235">
        <v>3</v>
      </c>
      <c r="E226" s="123">
        <v>1</v>
      </c>
      <c r="F226" s="278">
        <f>SUM(D226:E226)</f>
        <v>4</v>
      </c>
      <c r="G226" s="407"/>
    </row>
    <row r="227" spans="1:7" ht="12.75" thickBot="1" x14ac:dyDescent="0.25">
      <c r="A227" s="402">
        <v>223</v>
      </c>
      <c r="B227" s="403"/>
      <c r="C227" s="411" t="s">
        <v>659</v>
      </c>
      <c r="D227" s="239">
        <v>1</v>
      </c>
      <c r="E227" s="77"/>
      <c r="F227" s="282">
        <f>SUM(D227:E227)</f>
        <v>1</v>
      </c>
      <c r="G227" s="412"/>
    </row>
    <row r="228" spans="1:7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469">
        <v>1</v>
      </c>
      <c r="G228" s="417">
        <v>1</v>
      </c>
    </row>
    <row r="229" spans="1:7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480">
        <v>1</v>
      </c>
      <c r="G229" s="420">
        <v>1</v>
      </c>
    </row>
    <row r="230" spans="1:7" ht="12.75" thickBot="1" x14ac:dyDescent="0.25">
      <c r="A230" s="359">
        <v>226</v>
      </c>
      <c r="B230" s="561"/>
      <c r="C230" s="388" t="s">
        <v>635</v>
      </c>
      <c r="D230" s="243">
        <v>0</v>
      </c>
      <c r="E230" s="149">
        <v>1</v>
      </c>
      <c r="F230" s="481">
        <v>0.5</v>
      </c>
      <c r="G230" s="438">
        <v>0.35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2:H230"/>
  <sheetViews>
    <sheetView workbookViewId="0"/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7.85546875" style="78" customWidth="1"/>
    <col min="4" max="5" width="20.140625" style="78" bestFit="1" customWidth="1"/>
    <col min="6" max="16384" width="11.42578125" style="78"/>
  </cols>
  <sheetData>
    <row r="2" spans="1:5" ht="12.75" x14ac:dyDescent="0.2">
      <c r="A2" s="331" t="s">
        <v>602</v>
      </c>
      <c r="E2" s="332"/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21" t="s">
        <v>162</v>
      </c>
      <c r="D4" s="152" t="s">
        <v>163</v>
      </c>
      <c r="E4" s="152" t="s">
        <v>529</v>
      </c>
    </row>
    <row r="5" spans="1:5" x14ac:dyDescent="0.2">
      <c r="A5" s="338">
        <v>1</v>
      </c>
      <c r="B5" s="339"/>
      <c r="C5" s="340" t="s">
        <v>0</v>
      </c>
      <c r="D5" s="423">
        <v>4</v>
      </c>
      <c r="E5" s="423"/>
    </row>
    <row r="6" spans="1:5" x14ac:dyDescent="0.2">
      <c r="A6" s="346">
        <v>2</v>
      </c>
      <c r="B6" s="347"/>
      <c r="C6" s="348" t="s">
        <v>1</v>
      </c>
      <c r="D6" s="424" t="s">
        <v>177</v>
      </c>
      <c r="E6" s="424"/>
    </row>
    <row r="7" spans="1:5" x14ac:dyDescent="0.2">
      <c r="A7" s="346">
        <v>3</v>
      </c>
      <c r="B7" s="347"/>
      <c r="C7" s="348" t="s">
        <v>2</v>
      </c>
      <c r="D7" s="424" t="s">
        <v>178</v>
      </c>
      <c r="E7" s="424"/>
    </row>
    <row r="8" spans="1:5" x14ac:dyDescent="0.2">
      <c r="A8" s="346">
        <v>4</v>
      </c>
      <c r="B8" s="347"/>
      <c r="C8" s="348" t="s">
        <v>3</v>
      </c>
      <c r="D8" s="424" t="s">
        <v>179</v>
      </c>
      <c r="E8" s="424"/>
    </row>
    <row r="9" spans="1:5" x14ac:dyDescent="0.2">
      <c r="A9" s="346">
        <v>5</v>
      </c>
      <c r="B9" s="347"/>
      <c r="C9" s="348" t="s">
        <v>4</v>
      </c>
      <c r="D9" s="424" t="s">
        <v>180</v>
      </c>
      <c r="E9" s="424"/>
    </row>
    <row r="10" spans="1:5" x14ac:dyDescent="0.2">
      <c r="A10" s="346">
        <v>6</v>
      </c>
      <c r="B10" s="347" t="s">
        <v>5</v>
      </c>
      <c r="C10" s="348" t="s">
        <v>6</v>
      </c>
      <c r="D10" s="424" t="s">
        <v>181</v>
      </c>
      <c r="E10" s="424"/>
    </row>
    <row r="11" spans="1:5" x14ac:dyDescent="0.2">
      <c r="A11" s="346">
        <v>7</v>
      </c>
      <c r="B11" s="347"/>
      <c r="C11" s="348" t="s">
        <v>7</v>
      </c>
      <c r="D11" s="424" t="s">
        <v>182</v>
      </c>
      <c r="E11" s="424"/>
    </row>
    <row r="12" spans="1:5" ht="12.75" thickBot="1" x14ac:dyDescent="0.25">
      <c r="A12" s="346">
        <v>8</v>
      </c>
      <c r="B12" s="347"/>
      <c r="C12" s="353" t="s">
        <v>8</v>
      </c>
      <c r="D12" s="425" t="s">
        <v>183</v>
      </c>
      <c r="E12" s="425"/>
    </row>
    <row r="13" spans="1:5" ht="12.75" thickBot="1" x14ac:dyDescent="0.25">
      <c r="A13" s="346">
        <v>9</v>
      </c>
      <c r="B13" s="347"/>
      <c r="C13" s="358" t="s">
        <v>194</v>
      </c>
      <c r="D13" s="426" t="s">
        <v>184</v>
      </c>
      <c r="E13" s="312"/>
    </row>
    <row r="14" spans="1:5" ht="12.75" thickBot="1" x14ac:dyDescent="0.25">
      <c r="A14" s="359">
        <v>10</v>
      </c>
      <c r="B14" s="360"/>
      <c r="C14" s="361" t="s">
        <v>9</v>
      </c>
      <c r="D14" s="427"/>
      <c r="E14" s="359"/>
    </row>
    <row r="15" spans="1:5" x14ac:dyDescent="0.2">
      <c r="A15" s="346">
        <v>11</v>
      </c>
      <c r="B15" s="552" t="s">
        <v>13</v>
      </c>
      <c r="C15" s="363" t="s">
        <v>165</v>
      </c>
      <c r="D15" s="51">
        <v>89999</v>
      </c>
      <c r="E15" s="52">
        <v>3235371</v>
      </c>
    </row>
    <row r="16" spans="1:5" x14ac:dyDescent="0.2">
      <c r="A16" s="346">
        <v>12</v>
      </c>
      <c r="B16" s="553"/>
      <c r="C16" s="365" t="s">
        <v>164</v>
      </c>
      <c r="D16" s="248">
        <v>110870</v>
      </c>
      <c r="E16" s="367">
        <v>3499474</v>
      </c>
    </row>
    <row r="17" spans="1:5" ht="12.75" thickBot="1" x14ac:dyDescent="0.25">
      <c r="A17" s="359">
        <v>13</v>
      </c>
      <c r="B17" s="554"/>
      <c r="C17" s="361" t="s">
        <v>10</v>
      </c>
      <c r="D17" s="99">
        <f>(D16/D15)-1</f>
        <v>0.23190257669529668</v>
      </c>
      <c r="E17" s="161">
        <f>(E16/E15)-1</f>
        <v>8.1629896540458491E-2</v>
      </c>
    </row>
    <row r="18" spans="1:5" ht="14.25" x14ac:dyDescent="0.2">
      <c r="A18" s="369">
        <v>14</v>
      </c>
      <c r="B18" s="552" t="s">
        <v>168</v>
      </c>
      <c r="C18" s="370" t="s">
        <v>530</v>
      </c>
      <c r="D18" s="249">
        <v>2687.2</v>
      </c>
      <c r="E18" s="428">
        <v>70113</v>
      </c>
    </row>
    <row r="19" spans="1:5" ht="12.75" thickBot="1" x14ac:dyDescent="0.25">
      <c r="A19" s="359">
        <v>15</v>
      </c>
      <c r="B19" s="557"/>
      <c r="C19" s="361" t="s">
        <v>11</v>
      </c>
      <c r="D19" s="250">
        <v>47.4</v>
      </c>
      <c r="E19" s="62"/>
    </row>
    <row r="20" spans="1:5" x14ac:dyDescent="0.2">
      <c r="A20" s="346">
        <v>16</v>
      </c>
      <c r="B20" s="558" t="s">
        <v>175</v>
      </c>
      <c r="C20" s="363" t="s">
        <v>12</v>
      </c>
      <c r="D20" s="51">
        <v>445</v>
      </c>
      <c r="E20" s="52">
        <v>8321</v>
      </c>
    </row>
    <row r="21" spans="1:5" x14ac:dyDescent="0.2">
      <c r="A21" s="346">
        <v>17</v>
      </c>
      <c r="B21" s="553"/>
      <c r="C21" s="348" t="s">
        <v>176</v>
      </c>
      <c r="D21" s="251">
        <v>70270</v>
      </c>
      <c r="E21" s="276"/>
    </row>
    <row r="22" spans="1:5" ht="12.75" thickBot="1" x14ac:dyDescent="0.25">
      <c r="A22" s="359">
        <v>18</v>
      </c>
      <c r="B22" s="554"/>
      <c r="C22" s="361" t="s">
        <v>14</v>
      </c>
      <c r="D22" s="99">
        <v>0.5841435915937585</v>
      </c>
      <c r="E22" s="161"/>
    </row>
    <row r="23" spans="1:5" x14ac:dyDescent="0.2">
      <c r="A23" s="346">
        <v>19</v>
      </c>
      <c r="B23" s="552" t="s">
        <v>15</v>
      </c>
      <c r="C23" s="363" t="s">
        <v>169</v>
      </c>
      <c r="D23" s="61">
        <v>29.592573361700001</v>
      </c>
      <c r="E23" s="47">
        <v>31.520187329399999</v>
      </c>
    </row>
    <row r="24" spans="1:5" x14ac:dyDescent="0.2">
      <c r="A24" s="346">
        <v>20</v>
      </c>
      <c r="B24" s="553"/>
      <c r="C24" s="376" t="s">
        <v>170</v>
      </c>
      <c r="D24" s="252">
        <v>26.638467511000002</v>
      </c>
      <c r="E24" s="49">
        <v>29.203425772999999</v>
      </c>
    </row>
    <row r="25" spans="1:5" x14ac:dyDescent="0.2">
      <c r="A25" s="346">
        <v>21</v>
      </c>
      <c r="B25" s="553"/>
      <c r="C25" s="363" t="s">
        <v>171</v>
      </c>
      <c r="D25" s="51">
        <v>26633</v>
      </c>
      <c r="E25" s="52">
        <v>1019795</v>
      </c>
    </row>
    <row r="26" spans="1:5" x14ac:dyDescent="0.2">
      <c r="A26" s="346">
        <v>22</v>
      </c>
      <c r="B26" s="553"/>
      <c r="C26" s="376" t="s">
        <v>172</v>
      </c>
      <c r="D26" s="53">
        <v>29534</v>
      </c>
      <c r="E26" s="54">
        <v>1021966</v>
      </c>
    </row>
    <row r="27" spans="1:5" x14ac:dyDescent="0.2">
      <c r="A27" s="346">
        <v>23</v>
      </c>
      <c r="B27" s="553"/>
      <c r="C27" s="378" t="s">
        <v>173</v>
      </c>
      <c r="D27" s="57">
        <v>1.9627374492</v>
      </c>
      <c r="E27" s="58">
        <v>2.1100584813999999</v>
      </c>
    </row>
    <row r="28" spans="1:5" ht="12.75" thickBot="1" x14ac:dyDescent="0.25">
      <c r="A28" s="359">
        <v>24</v>
      </c>
      <c r="B28" s="554"/>
      <c r="C28" s="361" t="s">
        <v>174</v>
      </c>
      <c r="D28" s="250">
        <v>1.8460524151</v>
      </c>
      <c r="E28" s="62">
        <v>1.9136581209000001</v>
      </c>
    </row>
    <row r="29" spans="1:5" x14ac:dyDescent="0.2">
      <c r="A29" s="346">
        <v>25</v>
      </c>
      <c r="B29" s="347" t="s">
        <v>16</v>
      </c>
      <c r="C29" s="363" t="s">
        <v>169</v>
      </c>
      <c r="D29" s="61">
        <v>2.5941665342000002</v>
      </c>
      <c r="E29" s="47">
        <v>3.3729980271</v>
      </c>
    </row>
    <row r="30" spans="1:5" x14ac:dyDescent="0.2">
      <c r="A30" s="346">
        <v>26</v>
      </c>
      <c r="B30" s="347"/>
      <c r="C30" s="376" t="s">
        <v>170</v>
      </c>
      <c r="D30" s="252">
        <v>1.7426099629</v>
      </c>
      <c r="E30" s="49">
        <v>2.1010877924</v>
      </c>
    </row>
    <row r="31" spans="1:5" x14ac:dyDescent="0.2">
      <c r="A31" s="346">
        <v>27</v>
      </c>
      <c r="B31" s="347"/>
      <c r="C31" s="363" t="s">
        <v>171</v>
      </c>
      <c r="D31" s="51">
        <v>2335</v>
      </c>
      <c r="E31" s="52">
        <v>109129</v>
      </c>
    </row>
    <row r="32" spans="1:5" x14ac:dyDescent="0.2">
      <c r="A32" s="346">
        <v>28</v>
      </c>
      <c r="B32" s="347"/>
      <c r="C32" s="376" t="s">
        <v>172</v>
      </c>
      <c r="D32" s="53">
        <v>1932</v>
      </c>
      <c r="E32" s="54">
        <v>73527</v>
      </c>
    </row>
    <row r="33" spans="1:5" x14ac:dyDescent="0.2">
      <c r="A33" s="346">
        <v>29</v>
      </c>
      <c r="B33" s="347"/>
      <c r="C33" s="378" t="s">
        <v>173</v>
      </c>
      <c r="D33" s="57">
        <v>3.4064120645</v>
      </c>
      <c r="E33" s="58">
        <v>3.5419937637999999</v>
      </c>
    </row>
    <row r="34" spans="1:5" ht="12.75" thickBot="1" x14ac:dyDescent="0.25">
      <c r="A34" s="359">
        <v>30</v>
      </c>
      <c r="B34" s="360"/>
      <c r="C34" s="361" t="s">
        <v>174</v>
      </c>
      <c r="D34" s="250">
        <v>3.3338443372</v>
      </c>
      <c r="E34" s="62">
        <v>3.47593613</v>
      </c>
    </row>
    <row r="35" spans="1:5" x14ac:dyDescent="0.2">
      <c r="A35" s="346">
        <v>31</v>
      </c>
      <c r="B35" s="347" t="s">
        <v>17</v>
      </c>
      <c r="C35" s="363" t="s">
        <v>169</v>
      </c>
      <c r="D35" s="61">
        <v>26.998406827499998</v>
      </c>
      <c r="E35" s="47">
        <v>28.147189302200001</v>
      </c>
    </row>
    <row r="36" spans="1:5" x14ac:dyDescent="0.2">
      <c r="A36" s="346">
        <v>32</v>
      </c>
      <c r="B36" s="347"/>
      <c r="C36" s="376" t="s">
        <v>170</v>
      </c>
      <c r="D36" s="252">
        <v>24.8958575481</v>
      </c>
      <c r="E36" s="49">
        <v>27.102337980600002</v>
      </c>
    </row>
    <row r="37" spans="1:5" x14ac:dyDescent="0.2">
      <c r="A37" s="346">
        <v>33</v>
      </c>
      <c r="B37" s="347"/>
      <c r="C37" s="363" t="s">
        <v>171</v>
      </c>
      <c r="D37" s="51">
        <v>24298</v>
      </c>
      <c r="E37" s="52">
        <v>910666</v>
      </c>
    </row>
    <row r="38" spans="1:5" x14ac:dyDescent="0.2">
      <c r="A38" s="346">
        <v>34</v>
      </c>
      <c r="B38" s="347"/>
      <c r="C38" s="376" t="s">
        <v>172</v>
      </c>
      <c r="D38" s="53">
        <v>27602</v>
      </c>
      <c r="E38" s="54">
        <v>948439</v>
      </c>
    </row>
    <row r="39" spans="1:5" x14ac:dyDescent="0.2">
      <c r="A39" s="346">
        <v>35</v>
      </c>
      <c r="B39" s="347"/>
      <c r="C39" s="378" t="s">
        <v>173</v>
      </c>
      <c r="D39" s="57">
        <v>1.8237423218</v>
      </c>
      <c r="E39" s="58">
        <v>1.9384099899</v>
      </c>
    </row>
    <row r="40" spans="1:5" ht="12.75" thickBot="1" x14ac:dyDescent="0.25">
      <c r="A40" s="359">
        <v>36</v>
      </c>
      <c r="B40" s="360"/>
      <c r="C40" s="361" t="s">
        <v>174</v>
      </c>
      <c r="D40" s="250">
        <v>1.7417397652</v>
      </c>
      <c r="E40" s="62">
        <v>1.7925042013000001</v>
      </c>
    </row>
    <row r="41" spans="1:5" x14ac:dyDescent="0.2">
      <c r="A41" s="346">
        <v>37</v>
      </c>
      <c r="B41" s="552" t="s">
        <v>18</v>
      </c>
      <c r="C41" s="363" t="s">
        <v>169</v>
      </c>
      <c r="D41" s="61">
        <v>37.593064975099999</v>
      </c>
      <c r="E41" s="47">
        <v>37.888421451500001</v>
      </c>
    </row>
    <row r="42" spans="1:5" x14ac:dyDescent="0.2">
      <c r="A42" s="346">
        <v>38</v>
      </c>
      <c r="B42" s="553"/>
      <c r="C42" s="376" t="s">
        <v>170</v>
      </c>
      <c r="D42" s="252">
        <v>37.463352878800002</v>
      </c>
      <c r="E42" s="49">
        <v>33.758768820299998</v>
      </c>
    </row>
    <row r="43" spans="1:5" x14ac:dyDescent="0.2">
      <c r="A43" s="346">
        <v>39</v>
      </c>
      <c r="B43" s="553"/>
      <c r="C43" s="363" t="s">
        <v>171</v>
      </c>
      <c r="D43" s="51">
        <v>33833</v>
      </c>
      <c r="E43" s="52">
        <v>1225831</v>
      </c>
    </row>
    <row r="44" spans="1:5" x14ac:dyDescent="0.2">
      <c r="A44" s="346">
        <v>40</v>
      </c>
      <c r="B44" s="553"/>
      <c r="C44" s="376" t="s">
        <v>172</v>
      </c>
      <c r="D44" s="53">
        <v>41536</v>
      </c>
      <c r="E44" s="54">
        <v>1181379</v>
      </c>
    </row>
    <row r="45" spans="1:5" x14ac:dyDescent="0.2">
      <c r="A45" s="346">
        <v>41</v>
      </c>
      <c r="B45" s="553"/>
      <c r="C45" s="378" t="s">
        <v>173</v>
      </c>
      <c r="D45" s="57">
        <v>1.7528456875</v>
      </c>
      <c r="E45" s="58">
        <v>1.8294870743</v>
      </c>
    </row>
    <row r="46" spans="1:5" ht="12.75" thickBot="1" x14ac:dyDescent="0.25">
      <c r="A46" s="359">
        <v>42</v>
      </c>
      <c r="B46" s="554"/>
      <c r="C46" s="361" t="s">
        <v>174</v>
      </c>
      <c r="D46" s="250">
        <v>1.6721138280000001</v>
      </c>
      <c r="E46" s="62">
        <v>1.7191657955999999</v>
      </c>
    </row>
    <row r="47" spans="1:5" x14ac:dyDescent="0.2">
      <c r="A47" s="346">
        <v>43</v>
      </c>
      <c r="B47" s="347" t="s">
        <v>19</v>
      </c>
      <c r="C47" s="383" t="s">
        <v>169</v>
      </c>
      <c r="D47" s="219">
        <v>7.0298768977000003</v>
      </c>
      <c r="E47" s="429">
        <v>6.3492872997000003</v>
      </c>
    </row>
    <row r="48" spans="1:5" x14ac:dyDescent="0.2">
      <c r="A48" s="346">
        <v>44</v>
      </c>
      <c r="B48" s="347"/>
      <c r="C48" s="385" t="s">
        <v>170</v>
      </c>
      <c r="D48" s="266">
        <v>7.1372169572999997</v>
      </c>
      <c r="E48" s="430">
        <v>7.8988750591999999</v>
      </c>
    </row>
    <row r="49" spans="1:5" x14ac:dyDescent="0.2">
      <c r="A49" s="346">
        <v>45</v>
      </c>
      <c r="B49" s="347"/>
      <c r="C49" s="385" t="s">
        <v>171</v>
      </c>
      <c r="D49" s="267">
        <v>6327</v>
      </c>
      <c r="E49" s="431">
        <v>205423</v>
      </c>
    </row>
    <row r="50" spans="1:5" ht="12.75" thickBot="1" x14ac:dyDescent="0.25">
      <c r="A50" s="359">
        <v>46</v>
      </c>
      <c r="B50" s="360"/>
      <c r="C50" s="388" t="s">
        <v>172</v>
      </c>
      <c r="D50" s="218">
        <v>7913</v>
      </c>
      <c r="E50" s="432">
        <v>276419</v>
      </c>
    </row>
    <row r="51" spans="1:5" x14ac:dyDescent="0.2">
      <c r="A51" s="346">
        <v>47</v>
      </c>
      <c r="B51" s="552" t="s">
        <v>20</v>
      </c>
      <c r="C51" s="383" t="s">
        <v>169</v>
      </c>
      <c r="D51" s="219">
        <v>25.784484765399998</v>
      </c>
      <c r="E51" s="429">
        <v>24.2421039195</v>
      </c>
    </row>
    <row r="52" spans="1:5" x14ac:dyDescent="0.2">
      <c r="A52" s="346">
        <v>48</v>
      </c>
      <c r="B52" s="553"/>
      <c r="C52" s="385" t="s">
        <v>170</v>
      </c>
      <c r="D52" s="266">
        <v>28.7609626528</v>
      </c>
      <c r="E52" s="430">
        <v>29.138930347500001</v>
      </c>
    </row>
    <row r="53" spans="1:5" x14ac:dyDescent="0.2">
      <c r="A53" s="346">
        <v>49</v>
      </c>
      <c r="B53" s="553"/>
      <c r="C53" s="385" t="s">
        <v>171</v>
      </c>
      <c r="D53" s="267">
        <v>23206</v>
      </c>
      <c r="E53" s="431">
        <v>784322</v>
      </c>
    </row>
    <row r="54" spans="1:5" ht="12.75" thickBot="1" x14ac:dyDescent="0.25">
      <c r="A54" s="359">
        <v>50</v>
      </c>
      <c r="B54" s="554"/>
      <c r="C54" s="388" t="s">
        <v>172</v>
      </c>
      <c r="D54" s="218">
        <v>31887</v>
      </c>
      <c r="E54" s="432">
        <v>1019709</v>
      </c>
    </row>
    <row r="55" spans="1:5" x14ac:dyDescent="0.2">
      <c r="A55" s="346">
        <v>51</v>
      </c>
      <c r="B55" s="552" t="s">
        <v>21</v>
      </c>
      <c r="C55" s="363" t="s">
        <v>169</v>
      </c>
      <c r="D55" s="61">
        <v>16.300010940500002</v>
      </c>
      <c r="E55" s="47">
        <v>16.913021721500002</v>
      </c>
    </row>
    <row r="56" spans="1:5" x14ac:dyDescent="0.2">
      <c r="A56" s="346">
        <v>52</v>
      </c>
      <c r="B56" s="553"/>
      <c r="C56" s="376" t="s">
        <v>170</v>
      </c>
      <c r="D56" s="252">
        <v>13.953915542600001</v>
      </c>
      <c r="E56" s="49">
        <v>13.285943340599999</v>
      </c>
    </row>
    <row r="57" spans="1:5" x14ac:dyDescent="0.2">
      <c r="A57" s="346">
        <v>53</v>
      </c>
      <c r="B57" s="553"/>
      <c r="C57" s="363" t="s">
        <v>171</v>
      </c>
      <c r="D57" s="51">
        <v>14670</v>
      </c>
      <c r="E57" s="52">
        <v>547199</v>
      </c>
    </row>
    <row r="58" spans="1:5" x14ac:dyDescent="0.2">
      <c r="A58" s="346">
        <v>54</v>
      </c>
      <c r="B58" s="553"/>
      <c r="C58" s="376" t="s">
        <v>172</v>
      </c>
      <c r="D58" s="53">
        <v>15471</v>
      </c>
      <c r="E58" s="54">
        <v>464938</v>
      </c>
    </row>
    <row r="59" spans="1:5" x14ac:dyDescent="0.2">
      <c r="A59" s="346">
        <v>55</v>
      </c>
      <c r="B59" s="553"/>
      <c r="C59" s="378" t="s">
        <v>173</v>
      </c>
      <c r="D59" s="57">
        <v>2.2774937034999998</v>
      </c>
      <c r="E59" s="58">
        <v>2.5283355933</v>
      </c>
    </row>
    <row r="60" spans="1:5" ht="12.75" thickBot="1" x14ac:dyDescent="0.25">
      <c r="A60" s="359">
        <v>56</v>
      </c>
      <c r="B60" s="554"/>
      <c r="C60" s="361" t="s">
        <v>174</v>
      </c>
      <c r="D60" s="250">
        <v>2.1943634088000001</v>
      </c>
      <c r="E60" s="62">
        <v>2.4080997382999998</v>
      </c>
    </row>
    <row r="61" spans="1:5" x14ac:dyDescent="0.2">
      <c r="A61" s="346">
        <v>57</v>
      </c>
      <c r="B61" s="552" t="s">
        <v>22</v>
      </c>
      <c r="C61" s="363" t="s">
        <v>169</v>
      </c>
      <c r="D61" s="61">
        <v>24.983449335</v>
      </c>
      <c r="E61" s="47">
        <v>31.356218498600001</v>
      </c>
    </row>
    <row r="62" spans="1:5" x14ac:dyDescent="0.2">
      <c r="A62" s="346">
        <v>58</v>
      </c>
      <c r="B62" s="553"/>
      <c r="C62" s="376" t="s">
        <v>170</v>
      </c>
      <c r="D62" s="252">
        <v>11.454663370700001</v>
      </c>
      <c r="E62" s="49">
        <v>17.935814907000001</v>
      </c>
    </row>
    <row r="63" spans="1:5" x14ac:dyDescent="0.2">
      <c r="A63" s="346">
        <v>59</v>
      </c>
      <c r="B63" s="553"/>
      <c r="C63" s="363" t="s">
        <v>171</v>
      </c>
      <c r="D63" s="51">
        <v>22485</v>
      </c>
      <c r="E63" s="52">
        <v>1014490</v>
      </c>
    </row>
    <row r="64" spans="1:5" x14ac:dyDescent="0.2">
      <c r="A64" s="346">
        <v>60</v>
      </c>
      <c r="B64" s="553"/>
      <c r="C64" s="376" t="s">
        <v>172</v>
      </c>
      <c r="D64" s="53">
        <v>12700</v>
      </c>
      <c r="E64" s="54">
        <v>627659</v>
      </c>
    </row>
    <row r="65" spans="1:5" x14ac:dyDescent="0.2">
      <c r="A65" s="346">
        <v>61</v>
      </c>
      <c r="B65" s="553"/>
      <c r="C65" s="378" t="s">
        <v>173</v>
      </c>
      <c r="D65" s="57">
        <v>2.4251161139000001</v>
      </c>
      <c r="E65" s="58">
        <v>2.4848743243999998</v>
      </c>
    </row>
    <row r="66" spans="1:5" ht="12.75" thickBot="1" x14ac:dyDescent="0.25">
      <c r="A66" s="359">
        <v>62</v>
      </c>
      <c r="B66" s="554"/>
      <c r="C66" s="361" t="s">
        <v>174</v>
      </c>
      <c r="D66" s="250">
        <v>2.5264743905999998</v>
      </c>
      <c r="E66" s="62">
        <v>2.4809857779</v>
      </c>
    </row>
    <row r="67" spans="1:5" x14ac:dyDescent="0.2">
      <c r="A67" s="346">
        <v>63</v>
      </c>
      <c r="B67" s="552" t="s">
        <v>23</v>
      </c>
      <c r="C67" s="363" t="s">
        <v>169</v>
      </c>
      <c r="D67" s="61">
        <v>49.745102157300003</v>
      </c>
      <c r="E67" s="47">
        <v>54.654072129600003</v>
      </c>
    </row>
    <row r="68" spans="1:5" x14ac:dyDescent="0.2">
      <c r="A68" s="346">
        <v>64</v>
      </c>
      <c r="B68" s="553"/>
      <c r="C68" s="376" t="s">
        <v>170</v>
      </c>
      <c r="D68" s="252">
        <v>44.362878899199998</v>
      </c>
      <c r="E68" s="49">
        <v>46.5826711622</v>
      </c>
    </row>
    <row r="69" spans="1:5" x14ac:dyDescent="0.2">
      <c r="A69" s="346">
        <v>65</v>
      </c>
      <c r="B69" s="553"/>
      <c r="C69" s="363" t="s">
        <v>171</v>
      </c>
      <c r="D69" s="51">
        <v>44770</v>
      </c>
      <c r="E69" s="52">
        <v>1768262</v>
      </c>
    </row>
    <row r="70" spans="1:5" x14ac:dyDescent="0.2">
      <c r="A70" s="346">
        <v>66</v>
      </c>
      <c r="B70" s="553"/>
      <c r="C70" s="376" t="s">
        <v>172</v>
      </c>
      <c r="D70" s="53">
        <v>49185</v>
      </c>
      <c r="E70" s="54">
        <v>1630148</v>
      </c>
    </row>
    <row r="71" spans="1:5" x14ac:dyDescent="0.2">
      <c r="A71" s="346">
        <v>67</v>
      </c>
      <c r="B71" s="553"/>
      <c r="C71" s="378" t="s">
        <v>173</v>
      </c>
      <c r="D71" s="57">
        <v>2.0377918099999999</v>
      </c>
      <c r="E71" s="58">
        <v>2.1342068131</v>
      </c>
    </row>
    <row r="72" spans="1:5" ht="12.75" thickBot="1" x14ac:dyDescent="0.25">
      <c r="A72" s="359">
        <v>68</v>
      </c>
      <c r="B72" s="554"/>
      <c r="C72" s="361" t="s">
        <v>174</v>
      </c>
      <c r="D72" s="250">
        <v>1.9126251299999999</v>
      </c>
      <c r="E72" s="62">
        <v>1.9848745080000001</v>
      </c>
    </row>
    <row r="73" spans="1:5" x14ac:dyDescent="0.2">
      <c r="A73" s="346">
        <v>69</v>
      </c>
      <c r="B73" s="552" t="s">
        <v>24</v>
      </c>
      <c r="C73" s="363" t="s">
        <v>169</v>
      </c>
      <c r="D73" s="61">
        <v>9.3908879110000001</v>
      </c>
      <c r="E73" s="47">
        <v>9.9111972012000003</v>
      </c>
    </row>
    <row r="74" spans="1:5" x14ac:dyDescent="0.2">
      <c r="A74" s="346">
        <v>70</v>
      </c>
      <c r="B74" s="553"/>
      <c r="C74" s="376" t="s">
        <v>170</v>
      </c>
      <c r="D74" s="252">
        <v>11.667221660899999</v>
      </c>
      <c r="E74" s="49">
        <v>9.2559936882000002</v>
      </c>
    </row>
    <row r="75" spans="1:5" x14ac:dyDescent="0.2">
      <c r="A75" s="346">
        <v>71</v>
      </c>
      <c r="B75" s="553"/>
      <c r="C75" s="363" t="s">
        <v>171</v>
      </c>
      <c r="D75" s="51">
        <v>8452</v>
      </c>
      <c r="E75" s="52">
        <v>320664</v>
      </c>
    </row>
    <row r="76" spans="1:5" x14ac:dyDescent="0.2">
      <c r="A76" s="346">
        <v>72</v>
      </c>
      <c r="B76" s="553"/>
      <c r="C76" s="376" t="s">
        <v>172</v>
      </c>
      <c r="D76" s="53">
        <v>12935</v>
      </c>
      <c r="E76" s="54">
        <v>323911</v>
      </c>
    </row>
    <row r="77" spans="1:5" x14ac:dyDescent="0.2">
      <c r="A77" s="346">
        <v>73</v>
      </c>
      <c r="B77" s="553"/>
      <c r="C77" s="378" t="s">
        <v>173</v>
      </c>
      <c r="D77" s="57">
        <v>2.5156960050000001</v>
      </c>
      <c r="E77" s="58">
        <v>2.9050828272999998</v>
      </c>
    </row>
    <row r="78" spans="1:5" ht="12.75" thickBot="1" x14ac:dyDescent="0.25">
      <c r="A78" s="359">
        <v>74</v>
      </c>
      <c r="B78" s="554"/>
      <c r="C78" s="361" t="s">
        <v>174</v>
      </c>
      <c r="D78" s="250">
        <v>2.4560814055</v>
      </c>
      <c r="E78" s="62">
        <v>2.6342723545000002</v>
      </c>
    </row>
    <row r="79" spans="1:5" x14ac:dyDescent="0.2">
      <c r="A79" s="346">
        <v>75</v>
      </c>
      <c r="B79" s="552" t="s">
        <v>25</v>
      </c>
      <c r="C79" s="363" t="s">
        <v>169</v>
      </c>
      <c r="D79" s="61">
        <v>12.0130022166</v>
      </c>
      <c r="E79" s="47">
        <v>6.6257007311000002</v>
      </c>
    </row>
    <row r="80" spans="1:5" x14ac:dyDescent="0.2">
      <c r="A80" s="346">
        <v>76</v>
      </c>
      <c r="B80" s="553"/>
      <c r="C80" s="376" t="s">
        <v>170</v>
      </c>
      <c r="D80" s="252">
        <v>17.123270150100002</v>
      </c>
      <c r="E80" s="49">
        <v>12.153544262200001</v>
      </c>
    </row>
    <row r="81" spans="1:5" x14ac:dyDescent="0.2">
      <c r="A81" s="346">
        <v>77</v>
      </c>
      <c r="B81" s="553"/>
      <c r="C81" s="363" t="s">
        <v>171</v>
      </c>
      <c r="D81" s="51">
        <v>10812</v>
      </c>
      <c r="E81" s="52">
        <v>214366</v>
      </c>
    </row>
    <row r="82" spans="1:5" x14ac:dyDescent="0.2">
      <c r="A82" s="346">
        <v>78</v>
      </c>
      <c r="B82" s="553"/>
      <c r="C82" s="376" t="s">
        <v>172</v>
      </c>
      <c r="D82" s="53">
        <v>18985</v>
      </c>
      <c r="E82" s="54">
        <v>425310</v>
      </c>
    </row>
    <row r="83" spans="1:5" x14ac:dyDescent="0.2">
      <c r="A83" s="346">
        <v>79</v>
      </c>
      <c r="B83" s="553"/>
      <c r="C83" s="378" t="s">
        <v>173</v>
      </c>
      <c r="D83" s="57">
        <v>2.5802028930000001</v>
      </c>
      <c r="E83" s="58">
        <v>3.0942742629</v>
      </c>
    </row>
    <row r="84" spans="1:5" ht="12.75" thickBot="1" x14ac:dyDescent="0.25">
      <c r="A84" s="359">
        <v>80</v>
      </c>
      <c r="B84" s="554"/>
      <c r="C84" s="361" t="s">
        <v>174</v>
      </c>
      <c r="D84" s="250">
        <v>2.4179436410999999</v>
      </c>
      <c r="E84" s="62">
        <v>2.6965987597000001</v>
      </c>
    </row>
    <row r="85" spans="1:5" x14ac:dyDescent="0.2">
      <c r="A85" s="346">
        <v>81</v>
      </c>
      <c r="B85" s="552" t="s">
        <v>26</v>
      </c>
      <c r="C85" s="363" t="s">
        <v>169</v>
      </c>
      <c r="D85" s="61">
        <v>11.5339083995</v>
      </c>
      <c r="E85" s="47">
        <v>16.3625438937</v>
      </c>
    </row>
    <row r="86" spans="1:5" x14ac:dyDescent="0.2">
      <c r="A86" s="346">
        <v>82</v>
      </c>
      <c r="B86" s="553"/>
      <c r="C86" s="376" t="s">
        <v>170</v>
      </c>
      <c r="D86" s="252">
        <v>13.2605840524</v>
      </c>
      <c r="E86" s="49">
        <v>14.7089290302</v>
      </c>
    </row>
    <row r="87" spans="1:5" x14ac:dyDescent="0.2">
      <c r="A87" s="346">
        <v>83</v>
      </c>
      <c r="B87" s="553"/>
      <c r="C87" s="363" t="s">
        <v>171</v>
      </c>
      <c r="D87" s="51">
        <v>10380</v>
      </c>
      <c r="E87" s="52">
        <v>529389</v>
      </c>
    </row>
    <row r="88" spans="1:5" x14ac:dyDescent="0.2">
      <c r="A88" s="346">
        <v>84</v>
      </c>
      <c r="B88" s="553"/>
      <c r="C88" s="376" t="s">
        <v>172</v>
      </c>
      <c r="D88" s="53">
        <v>14702</v>
      </c>
      <c r="E88" s="54">
        <v>514735</v>
      </c>
    </row>
    <row r="89" spans="1:5" x14ac:dyDescent="0.2">
      <c r="A89" s="346">
        <v>85</v>
      </c>
      <c r="B89" s="553"/>
      <c r="C89" s="378" t="s">
        <v>173</v>
      </c>
      <c r="D89" s="57">
        <v>2.5292399908999998</v>
      </c>
      <c r="E89" s="58">
        <v>2.7411911605000001</v>
      </c>
    </row>
    <row r="90" spans="1:5" ht="12.75" thickBot="1" x14ac:dyDescent="0.25">
      <c r="A90" s="359">
        <v>86</v>
      </c>
      <c r="B90" s="554"/>
      <c r="C90" s="361" t="s">
        <v>174</v>
      </c>
      <c r="D90" s="250">
        <v>2.3649769661</v>
      </c>
      <c r="E90" s="62">
        <v>2.3152175587000001</v>
      </c>
    </row>
    <row r="91" spans="1:5" x14ac:dyDescent="0.2">
      <c r="A91" s="346">
        <v>87</v>
      </c>
      <c r="B91" s="552" t="s">
        <v>27</v>
      </c>
      <c r="C91" s="363" t="s">
        <v>169</v>
      </c>
      <c r="D91" s="61">
        <v>67.185638336799997</v>
      </c>
      <c r="E91" s="47">
        <v>69.408608780899996</v>
      </c>
    </row>
    <row r="92" spans="1:5" x14ac:dyDescent="0.2">
      <c r="A92" s="346">
        <v>88</v>
      </c>
      <c r="B92" s="553"/>
      <c r="C92" s="376" t="s">
        <v>170</v>
      </c>
      <c r="D92" s="252">
        <v>64.101820389799997</v>
      </c>
      <c r="E92" s="49">
        <v>62.962194593299998</v>
      </c>
    </row>
    <row r="93" spans="1:5" x14ac:dyDescent="0.2">
      <c r="A93" s="346">
        <v>89</v>
      </c>
      <c r="B93" s="553"/>
      <c r="C93" s="363" t="s">
        <v>171</v>
      </c>
      <c r="D93" s="51">
        <v>60466</v>
      </c>
      <c r="E93" s="52">
        <v>2245626</v>
      </c>
    </row>
    <row r="94" spans="1:5" x14ac:dyDescent="0.2">
      <c r="A94" s="346">
        <v>90</v>
      </c>
      <c r="B94" s="553"/>
      <c r="C94" s="376" t="s">
        <v>172</v>
      </c>
      <c r="D94" s="53">
        <v>71070</v>
      </c>
      <c r="E94" s="54">
        <v>2203346</v>
      </c>
    </row>
    <row r="95" spans="1:5" x14ac:dyDescent="0.2">
      <c r="A95" s="346">
        <v>91</v>
      </c>
      <c r="B95" s="553"/>
      <c r="C95" s="378" t="s">
        <v>173</v>
      </c>
      <c r="D95" s="57">
        <v>1.8451318471</v>
      </c>
      <c r="E95" s="58">
        <v>1.9568574642000001</v>
      </c>
    </row>
    <row r="96" spans="1:5" ht="12.75" thickBot="1" x14ac:dyDescent="0.25">
      <c r="A96" s="359">
        <v>92</v>
      </c>
      <c r="B96" s="554"/>
      <c r="C96" s="361" t="s">
        <v>174</v>
      </c>
      <c r="D96" s="250">
        <v>1.7444517642999999</v>
      </c>
      <c r="E96" s="62">
        <v>1.8093857294</v>
      </c>
    </row>
    <row r="97" spans="1:5" x14ac:dyDescent="0.2">
      <c r="A97" s="346">
        <v>93</v>
      </c>
      <c r="B97" s="552" t="s">
        <v>28</v>
      </c>
      <c r="C97" s="363" t="s">
        <v>169</v>
      </c>
      <c r="D97" s="61">
        <v>13.143021343299999</v>
      </c>
      <c r="E97" s="47">
        <v>15.9810111421</v>
      </c>
    </row>
    <row r="98" spans="1:5" x14ac:dyDescent="0.2">
      <c r="A98" s="346">
        <v>94</v>
      </c>
      <c r="B98" s="553"/>
      <c r="C98" s="376" t="s">
        <v>170</v>
      </c>
      <c r="D98" s="252">
        <v>11.741395367699999</v>
      </c>
      <c r="E98" s="49">
        <v>12.2543880179</v>
      </c>
    </row>
    <row r="99" spans="1:5" x14ac:dyDescent="0.2">
      <c r="A99" s="346">
        <v>95</v>
      </c>
      <c r="B99" s="553"/>
      <c r="C99" s="363" t="s">
        <v>171</v>
      </c>
      <c r="D99" s="51">
        <v>11829</v>
      </c>
      <c r="E99" s="52">
        <v>517045</v>
      </c>
    </row>
    <row r="100" spans="1:5" x14ac:dyDescent="0.2">
      <c r="A100" s="346">
        <v>96</v>
      </c>
      <c r="B100" s="553"/>
      <c r="C100" s="376" t="s">
        <v>172</v>
      </c>
      <c r="D100" s="53">
        <v>13018</v>
      </c>
      <c r="E100" s="54">
        <v>428839</v>
      </c>
    </row>
    <row r="101" spans="1:5" x14ac:dyDescent="0.2">
      <c r="A101" s="346">
        <v>97</v>
      </c>
      <c r="B101" s="553"/>
      <c r="C101" s="378" t="s">
        <v>173</v>
      </c>
      <c r="D101" s="57">
        <v>3.3304479070999999</v>
      </c>
      <c r="E101" s="58">
        <v>3.4285503716000001</v>
      </c>
    </row>
    <row r="102" spans="1:5" ht="12.75" thickBot="1" x14ac:dyDescent="0.25">
      <c r="A102" s="359">
        <v>98</v>
      </c>
      <c r="B102" s="554"/>
      <c r="C102" s="361" t="s">
        <v>174</v>
      </c>
      <c r="D102" s="250">
        <v>3.2993595083999998</v>
      </c>
      <c r="E102" s="62">
        <v>3.3604759763000001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61">
        <v>36.622450259499999</v>
      </c>
      <c r="E103" s="47">
        <v>37.869474629000003</v>
      </c>
    </row>
    <row r="104" spans="1:5" x14ac:dyDescent="0.2">
      <c r="A104" s="346">
        <v>100</v>
      </c>
      <c r="B104" s="553"/>
      <c r="C104" s="376" t="s">
        <v>170</v>
      </c>
      <c r="D104" s="252">
        <v>33.7756844683</v>
      </c>
      <c r="E104" s="49">
        <v>37.102300832099999</v>
      </c>
    </row>
    <row r="105" spans="1:5" x14ac:dyDescent="0.2">
      <c r="A105" s="346">
        <v>101</v>
      </c>
      <c r="B105" s="553"/>
      <c r="C105" s="363" t="s">
        <v>171</v>
      </c>
      <c r="D105" s="51">
        <v>32960</v>
      </c>
      <c r="E105" s="52">
        <v>1225218</v>
      </c>
    </row>
    <row r="106" spans="1:5" x14ac:dyDescent="0.2">
      <c r="A106" s="346">
        <v>102</v>
      </c>
      <c r="B106" s="553"/>
      <c r="C106" s="376" t="s">
        <v>172</v>
      </c>
      <c r="D106" s="53">
        <v>37447</v>
      </c>
      <c r="E106" s="54">
        <v>1298385</v>
      </c>
    </row>
    <row r="107" spans="1:5" x14ac:dyDescent="0.2">
      <c r="A107" s="346">
        <v>103</v>
      </c>
      <c r="B107" s="553"/>
      <c r="C107" s="378" t="s">
        <v>173</v>
      </c>
      <c r="D107" s="57">
        <v>1.5860118481000001</v>
      </c>
      <c r="E107" s="58">
        <v>1.7562747327999999</v>
      </c>
    </row>
    <row r="108" spans="1:5" ht="12.75" thickBot="1" x14ac:dyDescent="0.25">
      <c r="A108" s="359">
        <v>104</v>
      </c>
      <c r="B108" s="554"/>
      <c r="C108" s="361" t="s">
        <v>174</v>
      </c>
      <c r="D108" s="250">
        <v>1.4559335259999999</v>
      </c>
      <c r="E108" s="62">
        <v>1.5062509702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61">
        <v>9.3211322636999991</v>
      </c>
      <c r="E109" s="47">
        <v>9.7890164682999998</v>
      </c>
    </row>
    <row r="110" spans="1:5" x14ac:dyDescent="0.2">
      <c r="A110" s="346">
        <v>106</v>
      </c>
      <c r="B110" s="553"/>
      <c r="C110" s="376" t="s">
        <v>170</v>
      </c>
      <c r="D110" s="252">
        <v>8.5751825963999995</v>
      </c>
      <c r="E110" s="49">
        <v>9.3431210928000006</v>
      </c>
    </row>
    <row r="111" spans="1:5" x14ac:dyDescent="0.2">
      <c r="A111" s="346">
        <v>107</v>
      </c>
      <c r="B111" s="553"/>
      <c r="C111" s="363" t="s">
        <v>171</v>
      </c>
      <c r="D111" s="51">
        <v>8389</v>
      </c>
      <c r="E111" s="52">
        <v>316711</v>
      </c>
    </row>
    <row r="112" spans="1:5" x14ac:dyDescent="0.2">
      <c r="A112" s="346">
        <v>108</v>
      </c>
      <c r="B112" s="553"/>
      <c r="C112" s="376" t="s">
        <v>172</v>
      </c>
      <c r="D112" s="53">
        <v>9507</v>
      </c>
      <c r="E112" s="54">
        <v>326960</v>
      </c>
    </row>
    <row r="113" spans="1:5" x14ac:dyDescent="0.2">
      <c r="A113" s="346">
        <v>109</v>
      </c>
      <c r="B113" s="553"/>
      <c r="C113" s="378" t="s">
        <v>173</v>
      </c>
      <c r="D113" s="57">
        <v>1.8927743942999999</v>
      </c>
      <c r="E113" s="58">
        <v>2.1012136006</v>
      </c>
    </row>
    <row r="114" spans="1:5" ht="12.75" thickBot="1" x14ac:dyDescent="0.25">
      <c r="A114" s="359">
        <v>110</v>
      </c>
      <c r="B114" s="554"/>
      <c r="C114" s="361" t="s">
        <v>174</v>
      </c>
      <c r="D114" s="250">
        <v>1.6876035946000001</v>
      </c>
      <c r="E114" s="62">
        <v>1.7702170787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253">
        <v>8.6012167000000002</v>
      </c>
      <c r="E115" s="396">
        <v>9</v>
      </c>
    </row>
    <row r="116" spans="1:5" x14ac:dyDescent="0.2">
      <c r="A116" s="346">
        <v>112</v>
      </c>
      <c r="B116" s="553"/>
      <c r="C116" s="363" t="s">
        <v>33</v>
      </c>
      <c r="D116" s="61">
        <v>12.828692999999999</v>
      </c>
      <c r="E116" s="47">
        <v>12.3</v>
      </c>
    </row>
    <row r="117" spans="1:5" x14ac:dyDescent="0.2">
      <c r="A117" s="346">
        <v>113</v>
      </c>
      <c r="B117" s="553"/>
      <c r="C117" s="378" t="s">
        <v>34</v>
      </c>
      <c r="D117" s="57">
        <v>22168.793000000001</v>
      </c>
      <c r="E117" s="58">
        <v>24502</v>
      </c>
    </row>
    <row r="118" spans="1:5" x14ac:dyDescent="0.2">
      <c r="A118" s="346">
        <v>114</v>
      </c>
      <c r="B118" s="553"/>
      <c r="C118" s="376" t="s">
        <v>35</v>
      </c>
      <c r="D118" s="252">
        <v>24043.092035975595</v>
      </c>
      <c r="E118" s="49">
        <v>26573.564066635201</v>
      </c>
    </row>
    <row r="119" spans="1:5" x14ac:dyDescent="0.2">
      <c r="A119" s="346">
        <v>115</v>
      </c>
      <c r="B119" s="553"/>
      <c r="C119" s="363" t="s">
        <v>36</v>
      </c>
      <c r="D119" s="61">
        <v>12.964418999999999</v>
      </c>
      <c r="E119" s="47">
        <v>10.44</v>
      </c>
    </row>
    <row r="120" spans="1:5" x14ac:dyDescent="0.2">
      <c r="A120" s="346">
        <v>116</v>
      </c>
      <c r="B120" s="553"/>
      <c r="C120" s="348" t="s">
        <v>37</v>
      </c>
      <c r="D120" s="254">
        <v>0.69945599000000003</v>
      </c>
      <c r="E120" s="70">
        <v>0.64400000000000002</v>
      </c>
    </row>
    <row r="121" spans="1:5" x14ac:dyDescent="0.2">
      <c r="A121" s="346">
        <v>117</v>
      </c>
      <c r="B121" s="553"/>
      <c r="C121" s="348" t="s">
        <v>38</v>
      </c>
      <c r="D121" s="254">
        <v>0.77358497999999998</v>
      </c>
      <c r="E121" s="70">
        <v>0.83099999999999996</v>
      </c>
    </row>
    <row r="122" spans="1:5" x14ac:dyDescent="0.2">
      <c r="A122" s="346">
        <v>118</v>
      </c>
      <c r="B122" s="553"/>
      <c r="C122" s="376" t="s">
        <v>39</v>
      </c>
      <c r="D122" s="255">
        <v>0.86436058000000004</v>
      </c>
      <c r="E122" s="72">
        <v>0.81599999999999995</v>
      </c>
    </row>
    <row r="123" spans="1:5" ht="12.75" thickBot="1" x14ac:dyDescent="0.25">
      <c r="A123" s="359">
        <v>119</v>
      </c>
      <c r="B123" s="554"/>
      <c r="C123" s="398" t="s">
        <v>40</v>
      </c>
      <c r="D123" s="256">
        <v>0.77622530000000001</v>
      </c>
      <c r="E123" s="74">
        <v>0.75900000000000001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51">
        <v>16</v>
      </c>
      <c r="E124" s="52">
        <v>391</v>
      </c>
    </row>
    <row r="125" spans="1:5" x14ac:dyDescent="0.2">
      <c r="A125" s="346">
        <v>121</v>
      </c>
      <c r="B125" s="553"/>
      <c r="C125" s="348" t="s">
        <v>43</v>
      </c>
      <c r="D125" s="251">
        <v>2</v>
      </c>
      <c r="E125" s="276">
        <v>177</v>
      </c>
    </row>
    <row r="126" spans="1:5" x14ac:dyDescent="0.2">
      <c r="A126" s="346">
        <v>122</v>
      </c>
      <c r="B126" s="553"/>
      <c r="C126" s="348" t="s">
        <v>44</v>
      </c>
      <c r="D126" s="251">
        <v>3</v>
      </c>
      <c r="E126" s="276">
        <v>13</v>
      </c>
    </row>
    <row r="127" spans="1:5" x14ac:dyDescent="0.2">
      <c r="A127" s="346">
        <v>123</v>
      </c>
      <c r="B127" s="553"/>
      <c r="C127" s="348" t="s">
        <v>45</v>
      </c>
      <c r="D127" s="251">
        <v>1</v>
      </c>
      <c r="E127" s="276">
        <v>33</v>
      </c>
    </row>
    <row r="128" spans="1:5" x14ac:dyDescent="0.2">
      <c r="A128" s="346">
        <v>124</v>
      </c>
      <c r="B128" s="553"/>
      <c r="C128" s="348" t="s">
        <v>46</v>
      </c>
      <c r="D128" s="251"/>
      <c r="E128" s="276">
        <v>19</v>
      </c>
    </row>
    <row r="129" spans="1:5" ht="24" x14ac:dyDescent="0.2">
      <c r="A129" s="346">
        <v>125</v>
      </c>
      <c r="B129" s="553"/>
      <c r="C129" s="376" t="s">
        <v>47</v>
      </c>
      <c r="D129" s="53"/>
      <c r="E129" s="54">
        <v>19</v>
      </c>
    </row>
    <row r="130" spans="1:5" ht="12.75" thickBot="1" x14ac:dyDescent="0.25">
      <c r="A130" s="359">
        <v>126</v>
      </c>
      <c r="B130" s="554"/>
      <c r="C130" s="398" t="s">
        <v>48</v>
      </c>
      <c r="D130" s="433">
        <f>SUM(D124:D129)</f>
        <v>22</v>
      </c>
      <c r="E130" s="277">
        <v>652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51">
        <v>490</v>
      </c>
      <c r="E131" s="52">
        <v>21987</v>
      </c>
    </row>
    <row r="132" spans="1:5" x14ac:dyDescent="0.2">
      <c r="A132" s="346">
        <v>128</v>
      </c>
      <c r="B132" s="553"/>
      <c r="C132" s="348" t="s">
        <v>51</v>
      </c>
      <c r="D132" s="251">
        <v>68</v>
      </c>
      <c r="E132" s="276">
        <v>4813</v>
      </c>
    </row>
    <row r="133" spans="1:5" x14ac:dyDescent="0.2">
      <c r="A133" s="346">
        <v>129</v>
      </c>
      <c r="B133" s="553"/>
      <c r="C133" s="348" t="s">
        <v>52</v>
      </c>
      <c r="D133" s="251">
        <v>53</v>
      </c>
      <c r="E133" s="276">
        <v>228</v>
      </c>
    </row>
    <row r="134" spans="1:5" x14ac:dyDescent="0.2">
      <c r="A134" s="346">
        <v>130</v>
      </c>
      <c r="B134" s="553"/>
      <c r="C134" s="348" t="s">
        <v>53</v>
      </c>
      <c r="D134" s="251">
        <v>33</v>
      </c>
      <c r="E134" s="276">
        <v>634</v>
      </c>
    </row>
    <row r="135" spans="1:5" x14ac:dyDescent="0.2">
      <c r="A135" s="346">
        <v>131</v>
      </c>
      <c r="B135" s="553"/>
      <c r="C135" s="348" t="s">
        <v>54</v>
      </c>
      <c r="D135" s="251"/>
      <c r="E135" s="276">
        <v>218</v>
      </c>
    </row>
    <row r="136" spans="1:5" ht="24" x14ac:dyDescent="0.2">
      <c r="A136" s="346">
        <v>132</v>
      </c>
      <c r="B136" s="553"/>
      <c r="C136" s="376" t="s">
        <v>55</v>
      </c>
      <c r="D136" s="53"/>
      <c r="E136" s="54">
        <v>163</v>
      </c>
    </row>
    <row r="137" spans="1:5" ht="12.75" thickBot="1" x14ac:dyDescent="0.25">
      <c r="A137" s="359">
        <v>133</v>
      </c>
      <c r="B137" s="554"/>
      <c r="C137" s="398" t="s">
        <v>56</v>
      </c>
      <c r="D137" s="433">
        <f>SUM(D131:D136)</f>
        <v>644</v>
      </c>
      <c r="E137" s="277">
        <v>28043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51">
        <v>3</v>
      </c>
      <c r="E138" s="52">
        <v>24</v>
      </c>
    </row>
    <row r="139" spans="1:5" x14ac:dyDescent="0.2">
      <c r="A139" s="346">
        <v>135</v>
      </c>
      <c r="B139" s="553"/>
      <c r="C139" s="348" t="s">
        <v>59</v>
      </c>
      <c r="D139" s="251">
        <v>4</v>
      </c>
      <c r="E139" s="276">
        <v>43</v>
      </c>
    </row>
    <row r="140" spans="1:5" x14ac:dyDescent="0.2">
      <c r="A140" s="346">
        <v>136</v>
      </c>
      <c r="B140" s="553"/>
      <c r="C140" s="348" t="s">
        <v>60</v>
      </c>
      <c r="D140" s="251">
        <v>3</v>
      </c>
      <c r="E140" s="276">
        <v>63</v>
      </c>
    </row>
    <row r="141" spans="1:5" x14ac:dyDescent="0.2">
      <c r="A141" s="346">
        <v>137</v>
      </c>
      <c r="B141" s="553"/>
      <c r="C141" s="348" t="s">
        <v>61</v>
      </c>
      <c r="D141" s="251">
        <v>8</v>
      </c>
      <c r="E141" s="276">
        <v>66</v>
      </c>
    </row>
    <row r="142" spans="1:5" x14ac:dyDescent="0.2">
      <c r="A142" s="346">
        <v>138</v>
      </c>
      <c r="B142" s="553"/>
      <c r="C142" s="348" t="s">
        <v>62</v>
      </c>
      <c r="D142" s="251">
        <v>4</v>
      </c>
      <c r="E142" s="276">
        <v>62</v>
      </c>
    </row>
    <row r="143" spans="1:5" x14ac:dyDescent="0.2">
      <c r="A143" s="346">
        <v>139</v>
      </c>
      <c r="B143" s="553"/>
      <c r="C143" s="376" t="s">
        <v>63</v>
      </c>
      <c r="D143" s="53"/>
      <c r="E143" s="54">
        <v>394</v>
      </c>
    </row>
    <row r="144" spans="1:5" ht="12.75" thickBot="1" x14ac:dyDescent="0.25">
      <c r="A144" s="359">
        <v>140</v>
      </c>
      <c r="B144" s="554"/>
      <c r="C144" s="398" t="s">
        <v>64</v>
      </c>
      <c r="D144" s="433">
        <f>SUM(D138:D143)</f>
        <v>22</v>
      </c>
      <c r="E144" s="277">
        <v>652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51">
        <v>123</v>
      </c>
      <c r="E145" s="52">
        <v>4363</v>
      </c>
    </row>
    <row r="146" spans="1:5" x14ac:dyDescent="0.2">
      <c r="A146" s="346">
        <v>142</v>
      </c>
      <c r="B146" s="553"/>
      <c r="C146" s="348" t="s">
        <v>59</v>
      </c>
      <c r="D146" s="251">
        <v>157</v>
      </c>
      <c r="E146" s="276">
        <v>5259</v>
      </c>
    </row>
    <row r="147" spans="1:5" x14ac:dyDescent="0.2">
      <c r="A147" s="346">
        <v>143</v>
      </c>
      <c r="B147" s="553"/>
      <c r="C147" s="348" t="s">
        <v>60</v>
      </c>
      <c r="D147" s="251">
        <v>123</v>
      </c>
      <c r="E147" s="276">
        <v>5394</v>
      </c>
    </row>
    <row r="148" spans="1:5" x14ac:dyDescent="0.2">
      <c r="A148" s="346">
        <v>144</v>
      </c>
      <c r="B148" s="553"/>
      <c r="C148" s="348" t="s">
        <v>61</v>
      </c>
      <c r="D148" s="251">
        <v>165</v>
      </c>
      <c r="E148" s="276">
        <v>4093</v>
      </c>
    </row>
    <row r="149" spans="1:5" x14ac:dyDescent="0.2">
      <c r="A149" s="346">
        <v>145</v>
      </c>
      <c r="B149" s="553"/>
      <c r="C149" s="348" t="s">
        <v>62</v>
      </c>
      <c r="D149" s="251">
        <v>76</v>
      </c>
      <c r="E149" s="276">
        <v>3592</v>
      </c>
    </row>
    <row r="150" spans="1:5" x14ac:dyDescent="0.2">
      <c r="A150" s="346">
        <v>146</v>
      </c>
      <c r="B150" s="553"/>
      <c r="C150" s="376" t="s">
        <v>63</v>
      </c>
      <c r="D150" s="53">
        <v>0</v>
      </c>
      <c r="E150" s="54">
        <v>5342</v>
      </c>
    </row>
    <row r="151" spans="1:5" ht="12.75" thickBot="1" x14ac:dyDescent="0.25">
      <c r="A151" s="359">
        <v>147</v>
      </c>
      <c r="B151" s="554"/>
      <c r="C151" s="361" t="s">
        <v>66</v>
      </c>
      <c r="D151" s="433">
        <f>SUM(D145:D150)</f>
        <v>644</v>
      </c>
      <c r="E151" s="434">
        <v>28043</v>
      </c>
    </row>
    <row r="152" spans="1:5" ht="12.75" thickBot="1" x14ac:dyDescent="0.25">
      <c r="A152" s="402">
        <v>148</v>
      </c>
      <c r="B152" s="403"/>
      <c r="C152" s="358" t="s">
        <v>67</v>
      </c>
      <c r="D152" s="426">
        <v>378</v>
      </c>
      <c r="E152" s="312"/>
    </row>
    <row r="153" spans="1:5" x14ac:dyDescent="0.2">
      <c r="A153" s="346">
        <v>149</v>
      </c>
      <c r="B153" s="347" t="s">
        <v>166</v>
      </c>
      <c r="C153" s="363" t="s">
        <v>68</v>
      </c>
      <c r="D153" s="51">
        <v>130</v>
      </c>
      <c r="E153" s="52">
        <v>7857</v>
      </c>
    </row>
    <row r="154" spans="1:5" x14ac:dyDescent="0.2">
      <c r="A154" s="346">
        <v>150</v>
      </c>
      <c r="B154" s="347"/>
      <c r="C154" s="348" t="s">
        <v>69</v>
      </c>
      <c r="D154" s="251">
        <v>30</v>
      </c>
      <c r="E154" s="276">
        <v>1301</v>
      </c>
    </row>
    <row r="155" spans="1:5" x14ac:dyDescent="0.2">
      <c r="A155" s="346">
        <v>151</v>
      </c>
      <c r="B155" s="347"/>
      <c r="C155" s="348" t="s">
        <v>70</v>
      </c>
      <c r="D155" s="251">
        <v>349</v>
      </c>
      <c r="E155" s="276">
        <v>40355</v>
      </c>
    </row>
    <row r="156" spans="1:5" x14ac:dyDescent="0.2">
      <c r="A156" s="346">
        <v>152</v>
      </c>
      <c r="B156" s="347"/>
      <c r="C156" s="348" t="s">
        <v>71</v>
      </c>
      <c r="D156" s="251">
        <v>182</v>
      </c>
      <c r="E156" s="276">
        <v>13941</v>
      </c>
    </row>
    <row r="157" spans="1:5" x14ac:dyDescent="0.2">
      <c r="A157" s="346">
        <v>153</v>
      </c>
      <c r="B157" s="347"/>
      <c r="C157" s="348" t="s">
        <v>72</v>
      </c>
      <c r="D157" s="251">
        <v>3</v>
      </c>
      <c r="E157" s="276">
        <v>1303</v>
      </c>
    </row>
    <row r="158" spans="1:5" x14ac:dyDescent="0.2">
      <c r="A158" s="346">
        <v>154</v>
      </c>
      <c r="B158" s="347"/>
      <c r="C158" s="348" t="s">
        <v>73</v>
      </c>
      <c r="D158" s="251">
        <v>70</v>
      </c>
      <c r="E158" s="276">
        <v>1694</v>
      </c>
    </row>
    <row r="159" spans="1:5" x14ac:dyDescent="0.2">
      <c r="A159" s="346">
        <v>155</v>
      </c>
      <c r="B159" s="347"/>
      <c r="C159" s="348" t="s">
        <v>74</v>
      </c>
      <c r="D159" s="251">
        <v>122</v>
      </c>
      <c r="E159" s="276">
        <v>2096</v>
      </c>
    </row>
    <row r="160" spans="1:5" x14ac:dyDescent="0.2">
      <c r="A160" s="346">
        <v>156</v>
      </c>
      <c r="B160" s="347"/>
      <c r="C160" s="348" t="s">
        <v>75</v>
      </c>
      <c r="D160" s="251">
        <v>18</v>
      </c>
      <c r="E160" s="276">
        <v>1960</v>
      </c>
    </row>
    <row r="161" spans="1:5" x14ac:dyDescent="0.2">
      <c r="A161" s="346">
        <v>157</v>
      </c>
      <c r="B161" s="347"/>
      <c r="C161" s="348" t="s">
        <v>76</v>
      </c>
      <c r="D161" s="251">
        <v>108</v>
      </c>
      <c r="E161" s="276">
        <v>1200</v>
      </c>
    </row>
    <row r="162" spans="1:5" x14ac:dyDescent="0.2">
      <c r="A162" s="346">
        <v>158</v>
      </c>
      <c r="B162" s="347"/>
      <c r="C162" s="348" t="s">
        <v>77</v>
      </c>
      <c r="D162" s="251">
        <v>5</v>
      </c>
      <c r="E162" s="276">
        <v>440</v>
      </c>
    </row>
    <row r="163" spans="1:5" x14ac:dyDescent="0.2">
      <c r="A163" s="346">
        <v>159</v>
      </c>
      <c r="B163" s="347"/>
      <c r="C163" s="348" t="s">
        <v>78</v>
      </c>
      <c r="D163" s="251">
        <v>10</v>
      </c>
      <c r="E163" s="276">
        <v>395</v>
      </c>
    </row>
    <row r="164" spans="1:5" x14ac:dyDescent="0.2">
      <c r="A164" s="346">
        <v>160</v>
      </c>
      <c r="B164" s="347"/>
      <c r="C164" s="348" t="s">
        <v>79</v>
      </c>
      <c r="D164" s="251">
        <v>23</v>
      </c>
      <c r="E164" s="276">
        <v>541</v>
      </c>
    </row>
    <row r="165" spans="1:5" x14ac:dyDescent="0.2">
      <c r="A165" s="346">
        <v>161</v>
      </c>
      <c r="B165" s="347"/>
      <c r="C165" s="348" t="s">
        <v>80</v>
      </c>
      <c r="D165" s="251">
        <v>383</v>
      </c>
      <c r="E165" s="276">
        <v>6520</v>
      </c>
    </row>
    <row r="166" spans="1:5" x14ac:dyDescent="0.2">
      <c r="A166" s="346">
        <v>162</v>
      </c>
      <c r="B166" s="347"/>
      <c r="C166" s="348" t="s">
        <v>81</v>
      </c>
      <c r="D166" s="251"/>
      <c r="E166" s="276">
        <v>693</v>
      </c>
    </row>
    <row r="167" spans="1:5" x14ac:dyDescent="0.2">
      <c r="A167" s="346">
        <v>163</v>
      </c>
      <c r="B167" s="347"/>
      <c r="C167" s="348" t="s">
        <v>82</v>
      </c>
      <c r="D167" s="251">
        <v>15</v>
      </c>
      <c r="E167" s="276">
        <v>3296</v>
      </c>
    </row>
    <row r="168" spans="1:5" x14ac:dyDescent="0.2">
      <c r="A168" s="346">
        <v>164</v>
      </c>
      <c r="B168" s="347"/>
      <c r="C168" s="348" t="s">
        <v>83</v>
      </c>
      <c r="D168" s="251"/>
      <c r="E168" s="276">
        <v>810</v>
      </c>
    </row>
    <row r="169" spans="1:5" x14ac:dyDescent="0.2">
      <c r="A169" s="346">
        <v>165</v>
      </c>
      <c r="B169" s="347"/>
      <c r="C169" s="348" t="s">
        <v>84</v>
      </c>
      <c r="D169" s="251">
        <v>57</v>
      </c>
      <c r="E169" s="276">
        <v>1762</v>
      </c>
    </row>
    <row r="170" spans="1:5" x14ac:dyDescent="0.2">
      <c r="A170" s="346">
        <v>166</v>
      </c>
      <c r="B170" s="347"/>
      <c r="C170" s="348" t="s">
        <v>85</v>
      </c>
      <c r="D170" s="251">
        <v>133</v>
      </c>
      <c r="E170" s="276">
        <v>1220</v>
      </c>
    </row>
    <row r="171" spans="1:5" x14ac:dyDescent="0.2">
      <c r="A171" s="346">
        <v>167</v>
      </c>
      <c r="B171" s="347"/>
      <c r="C171" s="348" t="s">
        <v>86</v>
      </c>
      <c r="D171" s="251"/>
      <c r="E171" s="276">
        <v>106</v>
      </c>
    </row>
    <row r="172" spans="1:5" x14ac:dyDescent="0.2">
      <c r="A172" s="346">
        <v>168</v>
      </c>
      <c r="B172" s="347"/>
      <c r="C172" s="348" t="s">
        <v>87</v>
      </c>
      <c r="D172" s="251"/>
      <c r="E172" s="276">
        <v>210</v>
      </c>
    </row>
    <row r="173" spans="1:5" x14ac:dyDescent="0.2">
      <c r="A173" s="346">
        <v>169</v>
      </c>
      <c r="B173" s="347"/>
      <c r="C173" s="348" t="s">
        <v>88</v>
      </c>
      <c r="D173" s="251"/>
      <c r="E173" s="276">
        <v>16</v>
      </c>
    </row>
    <row r="174" spans="1:5" x14ac:dyDescent="0.2">
      <c r="A174" s="346">
        <v>170</v>
      </c>
      <c r="B174" s="347"/>
      <c r="C174" s="348" t="s">
        <v>89</v>
      </c>
      <c r="D174" s="251">
        <v>54</v>
      </c>
      <c r="E174" s="276">
        <v>215</v>
      </c>
    </row>
    <row r="175" spans="1:5" x14ac:dyDescent="0.2">
      <c r="A175" s="346">
        <v>171</v>
      </c>
      <c r="B175" s="347"/>
      <c r="C175" s="348" t="s">
        <v>90</v>
      </c>
      <c r="D175" s="251">
        <v>1</v>
      </c>
      <c r="E175" s="276">
        <v>875</v>
      </c>
    </row>
    <row r="176" spans="1:5" x14ac:dyDescent="0.2">
      <c r="A176" s="346">
        <v>172</v>
      </c>
      <c r="B176" s="347"/>
      <c r="C176" s="348" t="s">
        <v>91</v>
      </c>
      <c r="D176" s="251"/>
      <c r="E176" s="276"/>
    </row>
    <row r="177" spans="1:5" x14ac:dyDescent="0.2">
      <c r="A177" s="346">
        <v>173</v>
      </c>
      <c r="B177" s="347"/>
      <c r="C177" s="348" t="s">
        <v>92</v>
      </c>
      <c r="D177" s="251"/>
      <c r="E177" s="276">
        <v>72</v>
      </c>
    </row>
    <row r="178" spans="1:5" x14ac:dyDescent="0.2">
      <c r="A178" s="346">
        <v>174</v>
      </c>
      <c r="B178" s="347"/>
      <c r="C178" s="348" t="s">
        <v>93</v>
      </c>
      <c r="D178" s="251"/>
      <c r="E178" s="276"/>
    </row>
    <row r="179" spans="1:5" x14ac:dyDescent="0.2">
      <c r="A179" s="346">
        <v>175</v>
      </c>
      <c r="B179" s="347"/>
      <c r="C179" s="348" t="s">
        <v>94</v>
      </c>
      <c r="D179" s="251">
        <v>21</v>
      </c>
      <c r="E179" s="276">
        <v>422</v>
      </c>
    </row>
    <row r="180" spans="1:5" x14ac:dyDescent="0.2">
      <c r="A180" s="346">
        <v>176</v>
      </c>
      <c r="B180" s="347"/>
      <c r="C180" s="348" t="s">
        <v>95</v>
      </c>
      <c r="D180" s="251"/>
      <c r="E180" s="276">
        <v>4136</v>
      </c>
    </row>
    <row r="181" spans="1:5" x14ac:dyDescent="0.2">
      <c r="A181" s="346">
        <v>177</v>
      </c>
      <c r="B181" s="347"/>
      <c r="C181" s="348" t="s">
        <v>96</v>
      </c>
      <c r="D181" s="251">
        <v>152</v>
      </c>
      <c r="E181" s="276">
        <v>2582</v>
      </c>
    </row>
    <row r="182" spans="1:5" x14ac:dyDescent="0.2">
      <c r="A182" s="346">
        <v>178</v>
      </c>
      <c r="B182" s="347"/>
      <c r="C182" s="348" t="s">
        <v>97</v>
      </c>
      <c r="D182" s="251"/>
      <c r="E182" s="276">
        <v>8</v>
      </c>
    </row>
    <row r="183" spans="1:5" x14ac:dyDescent="0.2">
      <c r="A183" s="346">
        <v>179</v>
      </c>
      <c r="B183" s="347"/>
      <c r="C183" s="348" t="s">
        <v>98</v>
      </c>
      <c r="D183" s="251">
        <v>5</v>
      </c>
      <c r="E183" s="276">
        <v>63</v>
      </c>
    </row>
    <row r="184" spans="1:5" x14ac:dyDescent="0.2">
      <c r="A184" s="346">
        <v>180</v>
      </c>
      <c r="B184" s="347"/>
      <c r="C184" s="348" t="s">
        <v>99</v>
      </c>
      <c r="D184" s="251"/>
      <c r="E184" s="276"/>
    </row>
    <row r="185" spans="1:5" x14ac:dyDescent="0.2">
      <c r="A185" s="346">
        <v>181</v>
      </c>
      <c r="B185" s="347"/>
      <c r="C185" s="348" t="s">
        <v>100</v>
      </c>
      <c r="D185" s="251"/>
      <c r="E185" s="276"/>
    </row>
    <row r="186" spans="1:5" x14ac:dyDescent="0.2">
      <c r="A186" s="346">
        <v>182</v>
      </c>
      <c r="B186" s="347"/>
      <c r="C186" s="348" t="s">
        <v>101</v>
      </c>
      <c r="D186" s="251"/>
      <c r="E186" s="276">
        <v>272</v>
      </c>
    </row>
    <row r="187" spans="1:5" x14ac:dyDescent="0.2">
      <c r="A187" s="346">
        <v>183</v>
      </c>
      <c r="B187" s="347"/>
      <c r="C187" s="348" t="s">
        <v>102</v>
      </c>
      <c r="D187" s="251"/>
      <c r="E187" s="276"/>
    </row>
    <row r="188" spans="1:5" x14ac:dyDescent="0.2">
      <c r="A188" s="346">
        <v>184</v>
      </c>
      <c r="B188" s="347"/>
      <c r="C188" s="348" t="s">
        <v>103</v>
      </c>
      <c r="D188" s="251"/>
      <c r="E188" s="276"/>
    </row>
    <row r="189" spans="1:5" x14ac:dyDescent="0.2">
      <c r="A189" s="346">
        <v>185</v>
      </c>
      <c r="B189" s="347"/>
      <c r="C189" s="348" t="s">
        <v>104</v>
      </c>
      <c r="D189" s="251"/>
      <c r="E189" s="276">
        <v>16</v>
      </c>
    </row>
    <row r="190" spans="1:5" x14ac:dyDescent="0.2">
      <c r="A190" s="346">
        <v>186</v>
      </c>
      <c r="B190" s="347"/>
      <c r="C190" s="348" t="s">
        <v>105</v>
      </c>
      <c r="D190" s="251"/>
      <c r="E190" s="276"/>
    </row>
    <row r="191" spans="1:5" x14ac:dyDescent="0.2">
      <c r="A191" s="346">
        <v>187</v>
      </c>
      <c r="B191" s="347"/>
      <c r="C191" s="348" t="s">
        <v>106</v>
      </c>
      <c r="D191" s="251"/>
      <c r="E191" s="276"/>
    </row>
    <row r="192" spans="1:5" x14ac:dyDescent="0.2">
      <c r="A192" s="346">
        <v>188</v>
      </c>
      <c r="B192" s="347"/>
      <c r="C192" s="348" t="s">
        <v>107</v>
      </c>
      <c r="D192" s="251"/>
      <c r="E192" s="276"/>
    </row>
    <row r="193" spans="1:5" x14ac:dyDescent="0.2">
      <c r="A193" s="346">
        <v>189</v>
      </c>
      <c r="B193" s="347"/>
      <c r="C193" s="348" t="s">
        <v>108</v>
      </c>
      <c r="D193" s="251"/>
      <c r="E193" s="276"/>
    </row>
    <row r="194" spans="1:5" x14ac:dyDescent="0.2">
      <c r="A194" s="346">
        <v>190</v>
      </c>
      <c r="B194" s="347"/>
      <c r="C194" s="348" t="s">
        <v>109</v>
      </c>
      <c r="D194" s="251"/>
      <c r="E194" s="276"/>
    </row>
    <row r="195" spans="1:5" x14ac:dyDescent="0.2">
      <c r="A195" s="346">
        <v>191</v>
      </c>
      <c r="B195" s="347"/>
      <c r="C195" s="348" t="s">
        <v>110</v>
      </c>
      <c r="D195" s="251"/>
      <c r="E195" s="276"/>
    </row>
    <row r="196" spans="1:5" x14ac:dyDescent="0.2">
      <c r="A196" s="346">
        <v>192</v>
      </c>
      <c r="B196" s="347"/>
      <c r="C196" s="348" t="s">
        <v>111</v>
      </c>
      <c r="D196" s="251"/>
      <c r="E196" s="276">
        <v>40</v>
      </c>
    </row>
    <row r="197" spans="1:5" x14ac:dyDescent="0.2">
      <c r="A197" s="346">
        <v>193</v>
      </c>
      <c r="B197" s="347"/>
      <c r="C197" s="348" t="s">
        <v>112</v>
      </c>
      <c r="D197" s="251"/>
      <c r="E197" s="276"/>
    </row>
    <row r="198" spans="1:5" x14ac:dyDescent="0.2">
      <c r="A198" s="346">
        <v>194</v>
      </c>
      <c r="B198" s="347"/>
      <c r="C198" s="348" t="s">
        <v>113</v>
      </c>
      <c r="D198" s="251"/>
      <c r="E198" s="276"/>
    </row>
    <row r="199" spans="1:5" x14ac:dyDescent="0.2">
      <c r="A199" s="346">
        <v>195</v>
      </c>
      <c r="B199" s="347"/>
      <c r="C199" s="348" t="s">
        <v>114</v>
      </c>
      <c r="D199" s="251"/>
      <c r="E199" s="276"/>
    </row>
    <row r="200" spans="1:5" x14ac:dyDescent="0.2">
      <c r="A200" s="346">
        <v>196</v>
      </c>
      <c r="B200" s="347"/>
      <c r="C200" s="348" t="s">
        <v>115</v>
      </c>
      <c r="D200" s="251"/>
      <c r="E200" s="276"/>
    </row>
    <row r="201" spans="1:5" x14ac:dyDescent="0.2">
      <c r="A201" s="346">
        <v>197</v>
      </c>
      <c r="B201" s="347"/>
      <c r="C201" s="348" t="s">
        <v>116</v>
      </c>
      <c r="D201" s="251"/>
      <c r="E201" s="276"/>
    </row>
    <row r="202" spans="1:5" x14ac:dyDescent="0.2">
      <c r="A202" s="346">
        <v>198</v>
      </c>
      <c r="B202" s="347"/>
      <c r="C202" s="348" t="s">
        <v>117</v>
      </c>
      <c r="D202" s="251"/>
      <c r="E202" s="276">
        <v>205</v>
      </c>
    </row>
    <row r="203" spans="1:5" x14ac:dyDescent="0.2">
      <c r="A203" s="346">
        <v>199</v>
      </c>
      <c r="B203" s="347"/>
      <c r="C203" s="348" t="s">
        <v>118</v>
      </c>
      <c r="D203" s="251"/>
      <c r="E203" s="276"/>
    </row>
    <row r="204" spans="1:5" x14ac:dyDescent="0.2">
      <c r="A204" s="346">
        <v>200</v>
      </c>
      <c r="B204" s="347"/>
      <c r="C204" s="348" t="s">
        <v>119</v>
      </c>
      <c r="D204" s="251"/>
      <c r="E204" s="276"/>
    </row>
    <row r="205" spans="1:5" x14ac:dyDescent="0.2">
      <c r="A205" s="346">
        <v>201</v>
      </c>
      <c r="B205" s="347"/>
      <c r="C205" s="348" t="s">
        <v>120</v>
      </c>
      <c r="D205" s="251">
        <v>387</v>
      </c>
      <c r="E205" s="276">
        <v>1181</v>
      </c>
    </row>
    <row r="206" spans="1:5" x14ac:dyDescent="0.2">
      <c r="A206" s="346">
        <v>202</v>
      </c>
      <c r="B206" s="347"/>
      <c r="C206" s="348" t="s">
        <v>121</v>
      </c>
      <c r="D206" s="251">
        <v>7</v>
      </c>
      <c r="E206" s="276">
        <v>7</v>
      </c>
    </row>
    <row r="207" spans="1:5" x14ac:dyDescent="0.2">
      <c r="A207" s="346">
        <v>203</v>
      </c>
      <c r="B207" s="347"/>
      <c r="C207" s="348" t="s">
        <v>122</v>
      </c>
      <c r="D207" s="251"/>
      <c r="E207" s="276">
        <v>476</v>
      </c>
    </row>
    <row r="208" spans="1:5" x14ac:dyDescent="0.2">
      <c r="A208" s="346">
        <v>204</v>
      </c>
      <c r="B208" s="347"/>
      <c r="C208" s="348" t="s">
        <v>123</v>
      </c>
      <c r="D208" s="251"/>
      <c r="E208" s="276"/>
    </row>
    <row r="209" spans="1:5" x14ac:dyDescent="0.2">
      <c r="A209" s="346">
        <v>205</v>
      </c>
      <c r="B209" s="347"/>
      <c r="C209" s="348" t="s">
        <v>124</v>
      </c>
      <c r="D209" s="251">
        <v>70</v>
      </c>
      <c r="E209" s="276">
        <v>468</v>
      </c>
    </row>
    <row r="210" spans="1:5" x14ac:dyDescent="0.2">
      <c r="A210" s="346">
        <v>206</v>
      </c>
      <c r="B210" s="347"/>
      <c r="C210" s="348" t="s">
        <v>125</v>
      </c>
      <c r="D210" s="251"/>
      <c r="E210" s="276"/>
    </row>
    <row r="211" spans="1:5" x14ac:dyDescent="0.2">
      <c r="A211" s="346">
        <v>207</v>
      </c>
      <c r="B211" s="347"/>
      <c r="C211" s="348" t="s">
        <v>126</v>
      </c>
      <c r="D211" s="251"/>
      <c r="E211" s="276"/>
    </row>
    <row r="212" spans="1:5" x14ac:dyDescent="0.2">
      <c r="A212" s="346">
        <v>208</v>
      </c>
      <c r="B212" s="347"/>
      <c r="C212" s="348" t="s">
        <v>127</v>
      </c>
      <c r="D212" s="251"/>
      <c r="E212" s="276">
        <v>129</v>
      </c>
    </row>
    <row r="213" spans="1:5" x14ac:dyDescent="0.2">
      <c r="A213" s="346">
        <v>209</v>
      </c>
      <c r="B213" s="347"/>
      <c r="C213" s="348" t="s">
        <v>128</v>
      </c>
      <c r="D213" s="251"/>
      <c r="E213" s="276"/>
    </row>
    <row r="214" spans="1:5" x14ac:dyDescent="0.2">
      <c r="A214" s="346">
        <v>210</v>
      </c>
      <c r="B214" s="347"/>
      <c r="C214" s="348" t="s">
        <v>129</v>
      </c>
      <c r="D214" s="251"/>
      <c r="E214" s="276"/>
    </row>
    <row r="215" spans="1:5" x14ac:dyDescent="0.2">
      <c r="A215" s="346">
        <v>211</v>
      </c>
      <c r="B215" s="347"/>
      <c r="C215" s="348" t="s">
        <v>130</v>
      </c>
      <c r="D215" s="251"/>
      <c r="E215" s="276"/>
    </row>
    <row r="216" spans="1:5" x14ac:dyDescent="0.2">
      <c r="A216" s="346">
        <v>212</v>
      </c>
      <c r="B216" s="347"/>
      <c r="C216" s="348" t="s">
        <v>131</v>
      </c>
      <c r="D216" s="251"/>
      <c r="E216" s="276"/>
    </row>
    <row r="217" spans="1:5" x14ac:dyDescent="0.2">
      <c r="A217" s="346">
        <v>213</v>
      </c>
      <c r="B217" s="347"/>
      <c r="C217" s="348" t="s">
        <v>132</v>
      </c>
      <c r="D217" s="251"/>
      <c r="E217" s="276"/>
    </row>
    <row r="218" spans="1:5" x14ac:dyDescent="0.2">
      <c r="A218" s="346">
        <v>214</v>
      </c>
      <c r="B218" s="347"/>
      <c r="C218" s="376" t="s">
        <v>133</v>
      </c>
      <c r="D218" s="53"/>
      <c r="E218" s="54"/>
    </row>
    <row r="219" spans="1:5" ht="12.75" thickBot="1" x14ac:dyDescent="0.25">
      <c r="A219" s="359">
        <v>215</v>
      </c>
      <c r="B219" s="360"/>
      <c r="C219" s="398" t="s">
        <v>134</v>
      </c>
      <c r="D219" s="433">
        <f>SUM(D153:D218)</f>
        <v>2335</v>
      </c>
      <c r="E219" s="277">
        <f>SUM(E153:E218)</f>
        <v>98883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257"/>
      <c r="E220" s="278"/>
    </row>
    <row r="221" spans="1:5" x14ac:dyDescent="0.2">
      <c r="A221" s="346">
        <v>217</v>
      </c>
      <c r="B221" s="553"/>
      <c r="C221" s="376" t="s">
        <v>137</v>
      </c>
      <c r="D221" s="258" t="s">
        <v>155</v>
      </c>
      <c r="E221" s="279"/>
    </row>
    <row r="222" spans="1:5" x14ac:dyDescent="0.2">
      <c r="A222" s="346">
        <v>218</v>
      </c>
      <c r="B222" s="553"/>
      <c r="C222" s="378" t="s">
        <v>138</v>
      </c>
      <c r="D222" s="259" t="s">
        <v>192</v>
      </c>
      <c r="E222" s="280"/>
    </row>
    <row r="223" spans="1:5" ht="12.75" thickBot="1" x14ac:dyDescent="0.25">
      <c r="A223" s="346">
        <v>219</v>
      </c>
      <c r="B223" s="554"/>
      <c r="C223" s="363" t="s">
        <v>139</v>
      </c>
      <c r="D223" s="435" t="s">
        <v>158</v>
      </c>
      <c r="E223" s="281"/>
    </row>
    <row r="224" spans="1:5" ht="12.75" thickBot="1" x14ac:dyDescent="0.25">
      <c r="A224" s="402">
        <v>220</v>
      </c>
      <c r="B224" s="403"/>
      <c r="C224" s="411" t="s">
        <v>140</v>
      </c>
      <c r="D224" s="261">
        <v>1</v>
      </c>
      <c r="E224" s="282"/>
    </row>
    <row r="225" spans="1:8" x14ac:dyDescent="0.2">
      <c r="A225" s="346">
        <v>221</v>
      </c>
      <c r="B225" s="552" t="s">
        <v>141</v>
      </c>
      <c r="C225" s="370" t="s">
        <v>142</v>
      </c>
      <c r="D225" s="262">
        <v>2</v>
      </c>
      <c r="E225" s="283"/>
    </row>
    <row r="226" spans="1:8" ht="12.75" thickBot="1" x14ac:dyDescent="0.25">
      <c r="A226" s="346">
        <v>222</v>
      </c>
      <c r="B226" s="554"/>
      <c r="C226" s="363" t="s">
        <v>143</v>
      </c>
      <c r="D226" s="257">
        <v>3</v>
      </c>
      <c r="E226" s="278"/>
    </row>
    <row r="227" spans="1:8" ht="12.75" thickBot="1" x14ac:dyDescent="0.25">
      <c r="A227" s="402">
        <v>223</v>
      </c>
      <c r="B227" s="403"/>
      <c r="C227" s="411" t="s">
        <v>659</v>
      </c>
      <c r="D227" s="261"/>
      <c r="E227" s="282"/>
    </row>
    <row r="228" spans="1:8" ht="12" customHeight="1" x14ac:dyDescent="0.2">
      <c r="A228" s="414">
        <v>224</v>
      </c>
      <c r="B228" s="552" t="s">
        <v>637</v>
      </c>
      <c r="C228" s="415" t="s">
        <v>633</v>
      </c>
      <c r="D228" s="263">
        <v>1</v>
      </c>
      <c r="E228" s="436">
        <v>1</v>
      </c>
      <c r="F228" s="437" t="s">
        <v>632</v>
      </c>
      <c r="G228" s="278" t="s">
        <v>632</v>
      </c>
      <c r="H228" s="278" t="s">
        <v>632</v>
      </c>
    </row>
    <row r="229" spans="1:8" ht="12" customHeight="1" x14ac:dyDescent="0.2">
      <c r="A229" s="418">
        <v>225</v>
      </c>
      <c r="B229" s="555"/>
      <c r="C229" s="385" t="s">
        <v>634</v>
      </c>
      <c r="D229" s="264">
        <v>1</v>
      </c>
      <c r="E229" s="420">
        <v>1</v>
      </c>
      <c r="F229" s="278" t="s">
        <v>632</v>
      </c>
      <c r="G229" s="278" t="s">
        <v>632</v>
      </c>
      <c r="H229" s="278" t="s">
        <v>632</v>
      </c>
    </row>
    <row r="230" spans="1:8" ht="12.75" thickBot="1" x14ac:dyDescent="0.25">
      <c r="A230" s="359">
        <v>226</v>
      </c>
      <c r="B230" s="556"/>
      <c r="C230" s="388" t="s">
        <v>635</v>
      </c>
      <c r="D230" s="265">
        <v>1</v>
      </c>
      <c r="E230" s="438">
        <v>1</v>
      </c>
      <c r="F230" s="278" t="s">
        <v>632</v>
      </c>
      <c r="G230" s="278" t="s">
        <v>632</v>
      </c>
      <c r="H230" s="278" t="s">
        <v>632</v>
      </c>
    </row>
  </sheetData>
  <mergeCells count="24">
    <mergeCell ref="B228:B230"/>
    <mergeCell ref="B79:B84"/>
    <mergeCell ref="B15:B17"/>
    <mergeCell ref="B18:B19"/>
    <mergeCell ref="B20:B22"/>
    <mergeCell ref="B23:B28"/>
    <mergeCell ref="B41:B46"/>
    <mergeCell ref="B51:B54"/>
    <mergeCell ref="B55:B60"/>
    <mergeCell ref="B61:B66"/>
    <mergeCell ref="B67:B72"/>
    <mergeCell ref="B73:B78"/>
    <mergeCell ref="B225:B226"/>
    <mergeCell ref="B85:B90"/>
    <mergeCell ref="B91:B96"/>
    <mergeCell ref="B97:B102"/>
    <mergeCell ref="B138:B144"/>
    <mergeCell ref="B145:B151"/>
    <mergeCell ref="B220:B223"/>
    <mergeCell ref="B103:B108"/>
    <mergeCell ref="B109:B114"/>
    <mergeCell ref="B115:B123"/>
    <mergeCell ref="B124:B130"/>
    <mergeCell ref="B131:B13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8" tint="0.39997558519241921"/>
  </sheetPr>
  <dimension ref="A2:K230"/>
  <sheetViews>
    <sheetView zoomScale="90" zoomScaleNormal="90" workbookViewId="0">
      <pane ySplit="13" topLeftCell="A224" activePane="bottomLeft" state="frozen"/>
      <selection activeCell="C1" sqref="C1"/>
      <selection pane="bottomLeft" activeCell="B228" sqref="B228:C230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10" width="20.140625" style="78" customWidth="1"/>
    <col min="11" max="11" width="16.28515625" style="78" customWidth="1"/>
    <col min="12" max="16384" width="11.42578125" style="78"/>
  </cols>
  <sheetData>
    <row r="2" spans="1:11" ht="12.75" x14ac:dyDescent="0.2">
      <c r="A2" s="331" t="s">
        <v>629</v>
      </c>
    </row>
    <row r="3" spans="1:11" ht="12.75" thickBot="1" x14ac:dyDescent="0.25"/>
    <row r="4" spans="1:11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5"/>
      <c r="J4" s="312" t="s">
        <v>167</v>
      </c>
      <c r="K4" s="404" t="s">
        <v>529</v>
      </c>
    </row>
    <row r="5" spans="1:11" x14ac:dyDescent="0.2">
      <c r="A5" s="338">
        <v>1</v>
      </c>
      <c r="B5" s="339"/>
      <c r="C5" s="340" t="s">
        <v>0</v>
      </c>
      <c r="D5" s="341">
        <v>108</v>
      </c>
      <c r="E5" s="342">
        <v>109</v>
      </c>
      <c r="F5" s="342">
        <v>110</v>
      </c>
      <c r="G5" s="342">
        <v>111</v>
      </c>
      <c r="H5" s="342">
        <v>112</v>
      </c>
      <c r="I5" s="343">
        <v>113</v>
      </c>
      <c r="J5" s="344"/>
      <c r="K5" s="345"/>
    </row>
    <row r="6" spans="1:11" x14ac:dyDescent="0.2">
      <c r="A6" s="346">
        <v>2</v>
      </c>
      <c r="B6" s="347"/>
      <c r="C6" s="348" t="s">
        <v>1</v>
      </c>
      <c r="D6" s="349" t="s">
        <v>476</v>
      </c>
      <c r="E6" s="350" t="s">
        <v>476</v>
      </c>
      <c r="F6" s="350" t="s">
        <v>476</v>
      </c>
      <c r="G6" s="350" t="s">
        <v>476</v>
      </c>
      <c r="H6" s="350" t="s">
        <v>476</v>
      </c>
      <c r="I6" s="351" t="s">
        <v>476</v>
      </c>
      <c r="J6" s="135"/>
      <c r="K6" s="352"/>
    </row>
    <row r="7" spans="1:11" x14ac:dyDescent="0.2">
      <c r="A7" s="346">
        <v>3</v>
      </c>
      <c r="B7" s="347"/>
      <c r="C7" s="348" t="s">
        <v>2</v>
      </c>
      <c r="D7" s="349" t="s">
        <v>477</v>
      </c>
      <c r="E7" s="350" t="s">
        <v>477</v>
      </c>
      <c r="F7" s="350" t="s">
        <v>477</v>
      </c>
      <c r="G7" s="350" t="s">
        <v>477</v>
      </c>
      <c r="H7" s="350" t="s">
        <v>477</v>
      </c>
      <c r="I7" s="351" t="s">
        <v>477</v>
      </c>
      <c r="J7" s="135"/>
      <c r="K7" s="352"/>
    </row>
    <row r="8" spans="1:11" x14ac:dyDescent="0.2">
      <c r="A8" s="346">
        <v>4</v>
      </c>
      <c r="B8" s="347"/>
      <c r="C8" s="348" t="s">
        <v>3</v>
      </c>
      <c r="D8" s="349" t="s">
        <v>492</v>
      </c>
      <c r="E8" s="350" t="s">
        <v>492</v>
      </c>
      <c r="F8" s="350" t="s">
        <v>492</v>
      </c>
      <c r="G8" s="350" t="s">
        <v>492</v>
      </c>
      <c r="H8" s="350" t="s">
        <v>492</v>
      </c>
      <c r="I8" s="351" t="s">
        <v>492</v>
      </c>
      <c r="J8" s="135"/>
      <c r="K8" s="352"/>
    </row>
    <row r="9" spans="1:11" x14ac:dyDescent="0.2">
      <c r="A9" s="346">
        <v>5</v>
      </c>
      <c r="B9" s="347"/>
      <c r="C9" s="348" t="s">
        <v>4</v>
      </c>
      <c r="D9" s="349" t="s">
        <v>477</v>
      </c>
      <c r="E9" s="350" t="s">
        <v>477</v>
      </c>
      <c r="F9" s="350" t="s">
        <v>477</v>
      </c>
      <c r="G9" s="350" t="s">
        <v>477</v>
      </c>
      <c r="H9" s="350" t="s">
        <v>477</v>
      </c>
      <c r="I9" s="351" t="s">
        <v>477</v>
      </c>
      <c r="J9" s="135"/>
      <c r="K9" s="352"/>
    </row>
    <row r="10" spans="1:11" x14ac:dyDescent="0.2">
      <c r="A10" s="346">
        <v>6</v>
      </c>
      <c r="B10" s="347" t="s">
        <v>5</v>
      </c>
      <c r="C10" s="348" t="s">
        <v>6</v>
      </c>
      <c r="D10" s="349" t="s">
        <v>493</v>
      </c>
      <c r="E10" s="350"/>
      <c r="F10" s="350" t="s">
        <v>493</v>
      </c>
      <c r="G10" s="350" t="s">
        <v>494</v>
      </c>
      <c r="H10" s="350" t="s">
        <v>495</v>
      </c>
      <c r="I10" s="351"/>
      <c r="J10" s="135"/>
      <c r="K10" s="352"/>
    </row>
    <row r="11" spans="1:11" x14ac:dyDescent="0.2">
      <c r="A11" s="346">
        <v>7</v>
      </c>
      <c r="B11" s="347"/>
      <c r="C11" s="348" t="s">
        <v>7</v>
      </c>
      <c r="D11" s="349" t="s">
        <v>181</v>
      </c>
      <c r="E11" s="350"/>
      <c r="F11" s="350" t="s">
        <v>496</v>
      </c>
      <c r="G11" s="350" t="s">
        <v>327</v>
      </c>
      <c r="H11" s="350" t="s">
        <v>181</v>
      </c>
      <c r="I11" s="351"/>
      <c r="J11" s="135"/>
      <c r="K11" s="352"/>
    </row>
    <row r="12" spans="1:11" ht="12.75" thickBot="1" x14ac:dyDescent="0.25">
      <c r="A12" s="346">
        <v>8</v>
      </c>
      <c r="B12" s="347"/>
      <c r="C12" s="353" t="s">
        <v>8</v>
      </c>
      <c r="D12" s="442" t="s">
        <v>497</v>
      </c>
      <c r="E12" s="355" t="s">
        <v>498</v>
      </c>
      <c r="F12" s="355" t="s">
        <v>499</v>
      </c>
      <c r="G12" s="355" t="s">
        <v>500</v>
      </c>
      <c r="H12" s="355" t="s">
        <v>501</v>
      </c>
      <c r="I12" s="356" t="s">
        <v>502</v>
      </c>
      <c r="J12" s="135"/>
      <c r="K12" s="352"/>
    </row>
    <row r="13" spans="1:11" ht="12.75" thickBot="1" x14ac:dyDescent="0.25">
      <c r="A13" s="346">
        <v>9</v>
      </c>
      <c r="B13" s="347"/>
      <c r="C13" s="358" t="s">
        <v>194</v>
      </c>
      <c r="D13" s="234" t="s">
        <v>503</v>
      </c>
      <c r="E13" s="121" t="s">
        <v>504</v>
      </c>
      <c r="F13" s="121" t="s">
        <v>505</v>
      </c>
      <c r="G13" s="121" t="s">
        <v>506</v>
      </c>
      <c r="H13" s="121" t="s">
        <v>507</v>
      </c>
      <c r="I13" s="122" t="s">
        <v>508</v>
      </c>
      <c r="J13" s="135"/>
      <c r="K13" s="352"/>
    </row>
    <row r="14" spans="1:11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196"/>
      <c r="H14" s="37"/>
      <c r="I14" s="95"/>
      <c r="J14" s="359"/>
      <c r="K14" s="362"/>
    </row>
    <row r="15" spans="1:11" x14ac:dyDescent="0.2">
      <c r="A15" s="346">
        <v>11</v>
      </c>
      <c r="B15" s="552" t="s">
        <v>13</v>
      </c>
      <c r="C15" s="363" t="s">
        <v>165</v>
      </c>
      <c r="D15" s="112">
        <v>83420</v>
      </c>
      <c r="E15" s="21">
        <v>48976</v>
      </c>
      <c r="F15" s="21">
        <v>38825</v>
      </c>
      <c r="G15" s="21">
        <v>120995</v>
      </c>
      <c r="H15" s="21">
        <v>171677</v>
      </c>
      <c r="I15" s="50">
        <v>14691</v>
      </c>
      <c r="J15" s="381">
        <f>SUM(D15:I15)</f>
        <v>478584</v>
      </c>
      <c r="K15" s="382">
        <v>7724961</v>
      </c>
    </row>
    <row r="16" spans="1:11" x14ac:dyDescent="0.2">
      <c r="A16" s="346">
        <v>12</v>
      </c>
      <c r="B16" s="553"/>
      <c r="C16" s="365" t="s">
        <v>164</v>
      </c>
      <c r="D16" s="207">
        <v>87575</v>
      </c>
      <c r="E16" s="22">
        <v>50195</v>
      </c>
      <c r="F16" s="22">
        <v>34602</v>
      </c>
      <c r="G16" s="22">
        <v>126005</v>
      </c>
      <c r="H16" s="22">
        <v>185272</v>
      </c>
      <c r="I16" s="98">
        <v>12256</v>
      </c>
      <c r="J16" s="367">
        <f>SUM(D16:I16)</f>
        <v>495905</v>
      </c>
      <c r="K16" s="444">
        <v>8065135</v>
      </c>
    </row>
    <row r="17" spans="1:11" ht="12.75" thickBot="1" x14ac:dyDescent="0.25">
      <c r="A17" s="359">
        <v>13</v>
      </c>
      <c r="B17" s="554"/>
      <c r="C17" s="361" t="s">
        <v>10</v>
      </c>
      <c r="D17" s="244">
        <v>4.9808199472548553E-2</v>
      </c>
      <c r="E17" s="23">
        <v>2.488974191440696E-2</v>
      </c>
      <c r="F17" s="23">
        <v>-0.10877012234385064</v>
      </c>
      <c r="G17" s="197">
        <v>4.1406659999999998E-2</v>
      </c>
      <c r="H17" s="23">
        <v>7.9189408016216545E-2</v>
      </c>
      <c r="I17" s="159">
        <v>-0.16574773670955012</v>
      </c>
      <c r="J17" s="161">
        <f>(J16/J15)-1</f>
        <v>3.6192183608311224E-2</v>
      </c>
      <c r="K17" s="210">
        <f>(K16/K15)-1</f>
        <v>4.4035691571776114E-2</v>
      </c>
    </row>
    <row r="18" spans="1:11" ht="14.25" x14ac:dyDescent="0.2">
      <c r="A18" s="369">
        <v>14</v>
      </c>
      <c r="B18" s="552" t="s">
        <v>168</v>
      </c>
      <c r="C18" s="370" t="s">
        <v>530</v>
      </c>
      <c r="D18" s="271">
        <v>202.3</v>
      </c>
      <c r="E18" s="24">
        <v>158</v>
      </c>
      <c r="F18" s="24">
        <v>179</v>
      </c>
      <c r="G18" s="171" t="s">
        <v>651</v>
      </c>
      <c r="H18" s="24">
        <v>1456.5</v>
      </c>
      <c r="I18" s="160">
        <v>69</v>
      </c>
      <c r="J18" s="428">
        <f>SUM(D18:I18)</f>
        <v>2064.8000000000002</v>
      </c>
      <c r="K18" s="371">
        <v>72815</v>
      </c>
    </row>
    <row r="19" spans="1:11" ht="12.75" thickBot="1" x14ac:dyDescent="0.25">
      <c r="A19" s="359">
        <v>15</v>
      </c>
      <c r="B19" s="557"/>
      <c r="C19" s="361" t="s">
        <v>11</v>
      </c>
      <c r="D19" s="59">
        <v>65.2</v>
      </c>
      <c r="E19" s="25"/>
      <c r="F19" s="25">
        <v>61</v>
      </c>
      <c r="G19" s="25">
        <v>81.599999999999994</v>
      </c>
      <c r="H19" s="25">
        <v>50.9</v>
      </c>
      <c r="I19" s="60"/>
      <c r="J19" s="62"/>
      <c r="K19" s="373"/>
    </row>
    <row r="20" spans="1:11" x14ac:dyDescent="0.2">
      <c r="A20" s="346">
        <v>16</v>
      </c>
      <c r="B20" s="558" t="s">
        <v>175</v>
      </c>
      <c r="C20" s="363" t="s">
        <v>12</v>
      </c>
      <c r="D20" s="112">
        <v>110</v>
      </c>
      <c r="E20" s="21">
        <v>62</v>
      </c>
      <c r="F20" s="21">
        <v>74</v>
      </c>
      <c r="G20" s="21">
        <v>13</v>
      </c>
      <c r="H20" s="21">
        <v>376</v>
      </c>
      <c r="I20" s="50">
        <v>30</v>
      </c>
      <c r="J20" s="381">
        <f>SUM(D20:I20)</f>
        <v>665</v>
      </c>
      <c r="K20" s="382">
        <v>28350</v>
      </c>
    </row>
    <row r="21" spans="1:11" x14ac:dyDescent="0.2">
      <c r="A21" s="346">
        <v>17</v>
      </c>
      <c r="B21" s="553"/>
      <c r="C21" s="348" t="s">
        <v>176</v>
      </c>
      <c r="D21" s="232">
        <v>53621</v>
      </c>
      <c r="E21" s="26">
        <v>15252</v>
      </c>
      <c r="F21" s="26">
        <v>18652</v>
      </c>
      <c r="G21" s="26">
        <v>126719</v>
      </c>
      <c r="H21" s="26">
        <v>53546</v>
      </c>
      <c r="I21" s="76">
        <v>3221</v>
      </c>
      <c r="J21" s="276">
        <f>SUM(D21:I21)</f>
        <v>271011</v>
      </c>
      <c r="K21" s="399"/>
    </row>
    <row r="22" spans="1:11" ht="12.75" thickBot="1" x14ac:dyDescent="0.25">
      <c r="A22" s="359">
        <v>18</v>
      </c>
      <c r="B22" s="554"/>
      <c r="C22" s="361" t="s">
        <v>14</v>
      </c>
      <c r="D22" s="244">
        <v>0.61228661147587782</v>
      </c>
      <c r="E22" s="23">
        <v>0.30385496563402731</v>
      </c>
      <c r="F22" s="23">
        <v>0.53904398589676894</v>
      </c>
      <c r="G22" s="198">
        <v>0.27562619999999999</v>
      </c>
      <c r="H22" s="23">
        <v>0.28901291074744162</v>
      </c>
      <c r="I22" s="159">
        <v>0.26281005221932113</v>
      </c>
      <c r="J22" s="161">
        <f>J21/J16</f>
        <v>0.54649781712223111</v>
      </c>
      <c r="K22" s="210"/>
    </row>
    <row r="23" spans="1:11" x14ac:dyDescent="0.2">
      <c r="A23" s="346">
        <v>19</v>
      </c>
      <c r="B23" s="552" t="s">
        <v>15</v>
      </c>
      <c r="C23" s="363" t="s">
        <v>169</v>
      </c>
      <c r="D23" s="113">
        <v>41.576029037399998</v>
      </c>
      <c r="E23" s="27">
        <v>83.919492928500006</v>
      </c>
      <c r="F23" s="27">
        <v>71.429527208699994</v>
      </c>
      <c r="G23" s="177">
        <v>19.8</v>
      </c>
      <c r="H23" s="27">
        <v>66.587460754299997</v>
      </c>
      <c r="I23" s="46">
        <v>89.143763228699996</v>
      </c>
      <c r="J23" s="68">
        <f>(J25/$J$15)*100</f>
        <v>53.257944268926671</v>
      </c>
      <c r="K23" s="69">
        <v>57.579122112999997</v>
      </c>
    </row>
    <row r="24" spans="1:11" x14ac:dyDescent="0.2">
      <c r="A24" s="346">
        <v>20</v>
      </c>
      <c r="B24" s="553"/>
      <c r="C24" s="376" t="s">
        <v>170</v>
      </c>
      <c r="D24" s="111">
        <v>44.760879222900002</v>
      </c>
      <c r="E24" s="28">
        <v>78.854918851099995</v>
      </c>
      <c r="F24" s="28">
        <v>71.158984268599994</v>
      </c>
      <c r="G24" s="178">
        <v>40.4</v>
      </c>
      <c r="H24" s="28">
        <v>62.9000582898</v>
      </c>
      <c r="I24" s="48">
        <v>86.669513780100004</v>
      </c>
      <c r="J24" s="49">
        <f>(J26/$J$16)*100</f>
        <v>55.076879644286713</v>
      </c>
      <c r="K24" s="67">
        <v>57.269685223099998</v>
      </c>
    </row>
    <row r="25" spans="1:11" x14ac:dyDescent="0.2">
      <c r="A25" s="346">
        <v>21</v>
      </c>
      <c r="B25" s="553"/>
      <c r="C25" s="363" t="s">
        <v>171</v>
      </c>
      <c r="D25" s="112">
        <v>34683</v>
      </c>
      <c r="E25" s="21">
        <v>41100</v>
      </c>
      <c r="F25" s="21">
        <v>27733</v>
      </c>
      <c r="G25" s="21">
        <v>23957</v>
      </c>
      <c r="H25" s="21">
        <v>114315</v>
      </c>
      <c r="I25" s="50">
        <v>13096</v>
      </c>
      <c r="J25" s="381">
        <f>SUM(D25:I25)</f>
        <v>254884</v>
      </c>
      <c r="K25" s="382">
        <v>4447965</v>
      </c>
    </row>
    <row r="26" spans="1:11" x14ac:dyDescent="0.2">
      <c r="A26" s="346">
        <v>22</v>
      </c>
      <c r="B26" s="553"/>
      <c r="C26" s="376" t="s">
        <v>172</v>
      </c>
      <c r="D26" s="103">
        <v>39199</v>
      </c>
      <c r="E26" s="29">
        <v>39581</v>
      </c>
      <c r="F26" s="29">
        <v>24622</v>
      </c>
      <c r="G26" s="29">
        <v>42569</v>
      </c>
      <c r="H26" s="29">
        <v>116536</v>
      </c>
      <c r="I26" s="104">
        <v>10622</v>
      </c>
      <c r="J26" s="54">
        <f>SUM(D26:I26)</f>
        <v>273129</v>
      </c>
      <c r="K26" s="395">
        <v>4618877</v>
      </c>
    </row>
    <row r="27" spans="1:11" x14ac:dyDescent="0.2">
      <c r="A27" s="346">
        <v>23</v>
      </c>
      <c r="B27" s="553"/>
      <c r="C27" s="378" t="s">
        <v>173</v>
      </c>
      <c r="D27" s="55">
        <v>2.2986708448000002</v>
      </c>
      <c r="E27" s="30">
        <v>3.8722766413</v>
      </c>
      <c r="F27" s="30">
        <v>2.5797168328</v>
      </c>
      <c r="G27" s="30">
        <v>3.15</v>
      </c>
      <c r="H27" s="30">
        <v>2.9520698315999998</v>
      </c>
      <c r="I27" s="56">
        <v>3.6258268069000001</v>
      </c>
      <c r="J27" s="58">
        <f>((D27*D25)+(E27*E25)+(F27*F25)+(G27*G25)+(H27*H25)+(I27*I25))/J25</f>
        <v>3.0242498487711553</v>
      </c>
      <c r="K27" s="66">
        <v>2.9091158761</v>
      </c>
    </row>
    <row r="28" spans="1:11" ht="12.75" thickBot="1" x14ac:dyDescent="0.25">
      <c r="A28" s="359">
        <v>24</v>
      </c>
      <c r="B28" s="554"/>
      <c r="C28" s="361" t="s">
        <v>174</v>
      </c>
      <c r="D28" s="59">
        <v>2.0534401238000002</v>
      </c>
      <c r="E28" s="25">
        <v>2.8432180667</v>
      </c>
      <c r="F28" s="25">
        <v>2.2710014507</v>
      </c>
      <c r="G28" s="25">
        <v>1.8871465187000001</v>
      </c>
      <c r="H28" s="25">
        <v>3.0909104492999999</v>
      </c>
      <c r="I28" s="60">
        <v>3.4087035447999998</v>
      </c>
      <c r="J28" s="62">
        <f>((D28*D26)+(E28*E26)+(F28*F26)+(G28*G26)+(H28*H26)+(I28*I26))/J26</f>
        <v>2.6569508941088458</v>
      </c>
      <c r="K28" s="373">
        <v>2.5726417074999999</v>
      </c>
    </row>
    <row r="29" spans="1:11" x14ac:dyDescent="0.2">
      <c r="A29" s="346">
        <v>25</v>
      </c>
      <c r="B29" s="347" t="s">
        <v>16</v>
      </c>
      <c r="C29" s="363" t="s">
        <v>169</v>
      </c>
      <c r="D29" s="113">
        <v>5.9899294370999998</v>
      </c>
      <c r="E29" s="27">
        <v>49.5250590327</v>
      </c>
      <c r="F29" s="27">
        <v>18.616880758000001</v>
      </c>
      <c r="G29" s="177">
        <v>2.6</v>
      </c>
      <c r="H29" s="27">
        <v>18.170159546200001</v>
      </c>
      <c r="I29" s="46">
        <v>52.999665523799997</v>
      </c>
      <c r="J29" s="68">
        <f>(J31/$J$15)*100</f>
        <v>16.424702873476758</v>
      </c>
      <c r="K29" s="69">
        <v>18.757383535300001</v>
      </c>
    </row>
    <row r="30" spans="1:11" x14ac:dyDescent="0.2">
      <c r="A30" s="346">
        <v>26</v>
      </c>
      <c r="B30" s="347"/>
      <c r="C30" s="376" t="s">
        <v>170</v>
      </c>
      <c r="D30" s="111">
        <v>4.7167284699999996</v>
      </c>
      <c r="E30" s="28">
        <v>26.326236997300001</v>
      </c>
      <c r="F30" s="28">
        <v>12.497398644800001</v>
      </c>
      <c r="G30" s="28">
        <v>4.3566846522000002</v>
      </c>
      <c r="H30" s="28">
        <v>17.224288248400001</v>
      </c>
      <c r="I30" s="48">
        <v>45.759342205999999</v>
      </c>
      <c r="J30" s="49">
        <f>(J32/$J$16)*100</f>
        <v>12.860326070517539</v>
      </c>
      <c r="K30" s="67">
        <v>13.2846116917</v>
      </c>
    </row>
    <row r="31" spans="1:11" x14ac:dyDescent="0.2">
      <c r="A31" s="346">
        <v>27</v>
      </c>
      <c r="B31" s="347"/>
      <c r="C31" s="363" t="s">
        <v>171</v>
      </c>
      <c r="D31" s="112">
        <v>4997</v>
      </c>
      <c r="E31" s="21">
        <v>24255</v>
      </c>
      <c r="F31" s="21">
        <v>7228</v>
      </c>
      <c r="G31" s="21">
        <v>3146</v>
      </c>
      <c r="H31" s="21">
        <v>31194</v>
      </c>
      <c r="I31" s="50">
        <v>7786</v>
      </c>
      <c r="J31" s="381">
        <f>SUM(D31:I31)</f>
        <v>78606</v>
      </c>
      <c r="K31" s="382">
        <v>1449001</v>
      </c>
    </row>
    <row r="32" spans="1:11" x14ac:dyDescent="0.2">
      <c r="A32" s="346">
        <v>28</v>
      </c>
      <c r="B32" s="347"/>
      <c r="C32" s="376" t="s">
        <v>172</v>
      </c>
      <c r="D32" s="103">
        <v>4131</v>
      </c>
      <c r="E32" s="29">
        <v>13214</v>
      </c>
      <c r="F32" s="29">
        <v>4324</v>
      </c>
      <c r="G32" s="29">
        <v>4586</v>
      </c>
      <c r="H32" s="29">
        <v>31912</v>
      </c>
      <c r="I32" s="104">
        <v>5608</v>
      </c>
      <c r="J32" s="54">
        <f>SUM(D32:I32)</f>
        <v>63775</v>
      </c>
      <c r="K32" s="395">
        <v>1071422</v>
      </c>
    </row>
    <row r="33" spans="1:11" x14ac:dyDescent="0.2">
      <c r="A33" s="346">
        <v>29</v>
      </c>
      <c r="B33" s="347"/>
      <c r="C33" s="378" t="s">
        <v>173</v>
      </c>
      <c r="D33" s="55">
        <v>3.6639761272000002</v>
      </c>
      <c r="E33" s="30">
        <v>4.3194490441999998</v>
      </c>
      <c r="F33" s="30">
        <v>3.6254946818999998</v>
      </c>
      <c r="G33" s="179">
        <v>3.8</v>
      </c>
      <c r="H33" s="30">
        <v>3.7744494316999999</v>
      </c>
      <c r="I33" s="56">
        <v>3.9691736959999999</v>
      </c>
      <c r="J33" s="58">
        <f>((D33*D31)+(E33*E31)+(F33*F31)+(G33*G31)+(H33*H31)+(I33*I31))/J31</f>
        <v>3.9422075007628989</v>
      </c>
      <c r="K33" s="66">
        <v>3.9115863159000002</v>
      </c>
    </row>
    <row r="34" spans="1:11" ht="12.75" thickBot="1" x14ac:dyDescent="0.25">
      <c r="A34" s="359">
        <v>30</v>
      </c>
      <c r="B34" s="360"/>
      <c r="C34" s="361" t="s">
        <v>174</v>
      </c>
      <c r="D34" s="59">
        <v>3.5319177687000001</v>
      </c>
      <c r="E34" s="25">
        <v>3.8016506273999999</v>
      </c>
      <c r="F34" s="25">
        <v>3.5812558647000001</v>
      </c>
      <c r="G34" s="25">
        <v>3.5443020298999999</v>
      </c>
      <c r="H34" s="25">
        <v>3.8380271322000001</v>
      </c>
      <c r="I34" s="60">
        <v>3.9492712702000001</v>
      </c>
      <c r="J34" s="62">
        <f>((D34*D32)+(E34*E32)+(F34*F32)+(G34*G32)+(H34*H32)+(I34*I32))/J32</f>
        <v>3.7819132620477536</v>
      </c>
      <c r="K34" s="373">
        <v>3.6872275069999998</v>
      </c>
    </row>
    <row r="35" spans="1:11" x14ac:dyDescent="0.2">
      <c r="A35" s="346">
        <v>31</v>
      </c>
      <c r="B35" s="347" t="s">
        <v>17</v>
      </c>
      <c r="C35" s="363" t="s">
        <v>169</v>
      </c>
      <c r="D35" s="113">
        <v>35.586099600300003</v>
      </c>
      <c r="E35" s="27">
        <v>34.394433895799999</v>
      </c>
      <c r="F35" s="27">
        <v>52.812646450700001</v>
      </c>
      <c r="G35" s="177">
        <v>17.2</v>
      </c>
      <c r="H35" s="27">
        <v>48.4173012081</v>
      </c>
      <c r="I35" s="46">
        <v>36.144097704899998</v>
      </c>
      <c r="J35" s="68">
        <f>(J37/$J$15)*100</f>
        <v>36.83324139544991</v>
      </c>
      <c r="K35" s="69">
        <v>38.821738577700003</v>
      </c>
    </row>
    <row r="36" spans="1:11" x14ac:dyDescent="0.2">
      <c r="A36" s="346">
        <v>32</v>
      </c>
      <c r="B36" s="347"/>
      <c r="C36" s="376" t="s">
        <v>170</v>
      </c>
      <c r="D36" s="111">
        <v>40.0441507528</v>
      </c>
      <c r="E36" s="28">
        <v>52.5286818537</v>
      </c>
      <c r="F36" s="28">
        <v>58.661585623699999</v>
      </c>
      <c r="G36" s="28">
        <v>36.0801431489</v>
      </c>
      <c r="H36" s="28">
        <v>45.6757700414</v>
      </c>
      <c r="I36" s="48">
        <v>40.910171574099998</v>
      </c>
      <c r="J36" s="49">
        <f>(J38/$J$16)*100</f>
        <v>42.216755225295167</v>
      </c>
      <c r="K36" s="67">
        <v>43.985073531499999</v>
      </c>
    </row>
    <row r="37" spans="1:11" x14ac:dyDescent="0.2">
      <c r="A37" s="346">
        <v>33</v>
      </c>
      <c r="B37" s="347"/>
      <c r="C37" s="363" t="s">
        <v>171</v>
      </c>
      <c r="D37" s="112">
        <v>29686</v>
      </c>
      <c r="E37" s="21">
        <v>16845</v>
      </c>
      <c r="F37" s="21">
        <v>20505</v>
      </c>
      <c r="G37" s="21">
        <v>20811</v>
      </c>
      <c r="H37" s="21">
        <v>83121</v>
      </c>
      <c r="I37" s="50">
        <v>5310</v>
      </c>
      <c r="J37" s="381">
        <f>SUM(D37:I37)</f>
        <v>176278</v>
      </c>
      <c r="K37" s="382">
        <v>2998964</v>
      </c>
    </row>
    <row r="38" spans="1:11" x14ac:dyDescent="0.2">
      <c r="A38" s="346">
        <v>34</v>
      </c>
      <c r="B38" s="347"/>
      <c r="C38" s="376" t="s">
        <v>172</v>
      </c>
      <c r="D38" s="103">
        <v>35069</v>
      </c>
      <c r="E38" s="29">
        <v>26367</v>
      </c>
      <c r="F38" s="29">
        <v>20298</v>
      </c>
      <c r="G38" s="29">
        <v>37983</v>
      </c>
      <c r="H38" s="29">
        <v>84624</v>
      </c>
      <c r="I38" s="104">
        <v>5014</v>
      </c>
      <c r="J38" s="54">
        <f>SUM(D38:I38)</f>
        <v>209355</v>
      </c>
      <c r="K38" s="395">
        <v>3547456</v>
      </c>
    </row>
    <row r="39" spans="1:11" x14ac:dyDescent="0.2">
      <c r="A39" s="346">
        <v>35</v>
      </c>
      <c r="B39" s="347"/>
      <c r="C39" s="378" t="s">
        <v>173</v>
      </c>
      <c r="D39" s="55">
        <v>2.0685280567</v>
      </c>
      <c r="E39" s="30">
        <v>3.2272061890999999</v>
      </c>
      <c r="F39" s="30">
        <v>2.2102759212</v>
      </c>
      <c r="G39" s="179">
        <v>2.5</v>
      </c>
      <c r="H39" s="30">
        <v>2.6433420234999998</v>
      </c>
      <c r="I39" s="56">
        <v>3.1209985468000001</v>
      </c>
      <c r="J39" s="58">
        <f>((D39*D37)+(E39*E37)+(F39*F37)+(G39*G37)+(H39*H37)+(I39*I37))/J37</f>
        <v>2.549425081573669</v>
      </c>
      <c r="K39" s="66">
        <v>2.4247500723000002</v>
      </c>
    </row>
    <row r="40" spans="1:11" ht="12.75" thickBot="1" x14ac:dyDescent="0.25">
      <c r="A40" s="359">
        <v>36</v>
      </c>
      <c r="B40" s="360"/>
      <c r="C40" s="361" t="s">
        <v>174</v>
      </c>
      <c r="D40" s="59">
        <v>1.8791213675</v>
      </c>
      <c r="E40" s="25">
        <v>2.3625370058000001</v>
      </c>
      <c r="F40" s="25">
        <v>1.9916913940000001</v>
      </c>
      <c r="G40" s="25">
        <v>1.6869501656999999</v>
      </c>
      <c r="H40" s="25">
        <v>2.8082521223999999</v>
      </c>
      <c r="I40" s="60">
        <v>2.8036253222999998</v>
      </c>
      <c r="J40" s="62">
        <f>((D40*D38)+(E40*E38)+(F40*F38)+(G40*G38)+(H40*H38)+(I40*I38))/J38</f>
        <v>2.3137618184422202</v>
      </c>
      <c r="K40" s="373">
        <v>2.2360066989999998</v>
      </c>
    </row>
    <row r="41" spans="1:11" x14ac:dyDescent="0.2">
      <c r="A41" s="346">
        <v>37</v>
      </c>
      <c r="B41" s="552" t="s">
        <v>18</v>
      </c>
      <c r="C41" s="363" t="s">
        <v>169</v>
      </c>
      <c r="D41" s="113">
        <v>31.534804507299999</v>
      </c>
      <c r="E41" s="27">
        <v>12.582709850400001</v>
      </c>
      <c r="F41" s="27">
        <v>19.117006163599999</v>
      </c>
      <c r="G41" s="177">
        <v>35.5</v>
      </c>
      <c r="H41" s="27">
        <v>25.983444078400002</v>
      </c>
      <c r="I41" s="46">
        <v>9.3484715074999993</v>
      </c>
      <c r="J41" s="68">
        <f>(J43/$J$15)*100</f>
        <v>26.917949618039884</v>
      </c>
      <c r="K41" s="69">
        <v>23.636698089599999</v>
      </c>
    </row>
    <row r="42" spans="1:11" x14ac:dyDescent="0.2">
      <c r="A42" s="346">
        <v>38</v>
      </c>
      <c r="B42" s="553"/>
      <c r="C42" s="376" t="s">
        <v>170</v>
      </c>
      <c r="D42" s="111">
        <v>29.809602443799999</v>
      </c>
      <c r="E42" s="28">
        <v>15.579393167899999</v>
      </c>
      <c r="F42" s="28">
        <v>18.330388767700001</v>
      </c>
      <c r="G42" s="28">
        <v>19.370794937399999</v>
      </c>
      <c r="H42" s="28">
        <v>28.463299996300002</v>
      </c>
      <c r="I42" s="48">
        <v>11.8862248818</v>
      </c>
      <c r="J42" s="49">
        <f>(J44/$J$16)*100</f>
        <v>23.160282715439447</v>
      </c>
      <c r="K42" s="67">
        <v>25.549104193600002</v>
      </c>
    </row>
    <row r="43" spans="1:11" x14ac:dyDescent="0.2">
      <c r="A43" s="346">
        <v>39</v>
      </c>
      <c r="B43" s="553"/>
      <c r="C43" s="363" t="s">
        <v>171</v>
      </c>
      <c r="D43" s="112">
        <v>26306</v>
      </c>
      <c r="E43" s="21">
        <v>6163</v>
      </c>
      <c r="F43" s="21">
        <v>7422</v>
      </c>
      <c r="G43" s="21">
        <v>42953</v>
      </c>
      <c r="H43" s="21">
        <v>44608</v>
      </c>
      <c r="I43" s="50">
        <v>1373</v>
      </c>
      <c r="J43" s="381">
        <f>SUM(D43:I43)</f>
        <v>128825</v>
      </c>
      <c r="K43" s="382">
        <v>1825926</v>
      </c>
    </row>
    <row r="44" spans="1:11" x14ac:dyDescent="0.2">
      <c r="A44" s="346">
        <v>40</v>
      </c>
      <c r="B44" s="553"/>
      <c r="C44" s="376" t="s">
        <v>172</v>
      </c>
      <c r="D44" s="103">
        <v>26106</v>
      </c>
      <c r="E44" s="29">
        <v>7820</v>
      </c>
      <c r="F44" s="29">
        <v>6343</v>
      </c>
      <c r="G44" s="29">
        <v>20392</v>
      </c>
      <c r="H44" s="29">
        <v>52735</v>
      </c>
      <c r="I44" s="104">
        <v>1457</v>
      </c>
      <c r="J44" s="54">
        <f>SUM(D44:I44)</f>
        <v>114853</v>
      </c>
      <c r="K44" s="395">
        <v>2060570</v>
      </c>
    </row>
    <row r="45" spans="1:11" x14ac:dyDescent="0.2">
      <c r="A45" s="346">
        <v>41</v>
      </c>
      <c r="B45" s="553"/>
      <c r="C45" s="378" t="s">
        <v>173</v>
      </c>
      <c r="D45" s="55">
        <v>1.9401591832</v>
      </c>
      <c r="E45" s="30">
        <v>2.9934120716999999</v>
      </c>
      <c r="F45" s="30">
        <v>2.1875260422</v>
      </c>
      <c r="G45" s="179">
        <v>1.7</v>
      </c>
      <c r="H45" s="30">
        <v>2.5145893135000001</v>
      </c>
      <c r="I45" s="56">
        <v>3.1330159645000002</v>
      </c>
      <c r="J45" s="58">
        <f>((D45*D43)+(E45*E43)+(F45*F43)+(G45*G43)+(H45*H43)+(I45*I43))/J43</f>
        <v>2.1363444624274885</v>
      </c>
      <c r="K45" s="66">
        <v>2.1942957090999999</v>
      </c>
    </row>
    <row r="46" spans="1:11" ht="12.75" thickBot="1" x14ac:dyDescent="0.25">
      <c r="A46" s="359">
        <v>42</v>
      </c>
      <c r="B46" s="554"/>
      <c r="C46" s="361" t="s">
        <v>174</v>
      </c>
      <c r="D46" s="59">
        <v>1.7476252753999999</v>
      </c>
      <c r="E46" s="25">
        <v>2.2967039046000002</v>
      </c>
      <c r="F46" s="25">
        <v>1.9704378655999999</v>
      </c>
      <c r="G46" s="199">
        <v>1.6011428894999999</v>
      </c>
      <c r="H46" s="25">
        <v>2.6224886393000002</v>
      </c>
      <c r="I46" s="60">
        <v>2.6165662809999999</v>
      </c>
      <c r="J46" s="62">
        <f>((D46*D44)+(E46*E44)+(F46*F44)+(G46*G44)+(H46*H44)+(I46*I44))/J44</f>
        <v>2.1840265262783878</v>
      </c>
      <c r="K46" s="373">
        <v>2.0944775617000002</v>
      </c>
    </row>
    <row r="47" spans="1:11" x14ac:dyDescent="0.2">
      <c r="A47" s="346">
        <v>43</v>
      </c>
      <c r="B47" s="347" t="s">
        <v>19</v>
      </c>
      <c r="C47" s="363" t="s">
        <v>169</v>
      </c>
      <c r="D47" s="113">
        <v>5.9749110445999998</v>
      </c>
      <c r="E47" s="27">
        <v>0.96975184479999998</v>
      </c>
      <c r="F47" s="27">
        <v>2.3833198936</v>
      </c>
      <c r="G47" s="177">
        <v>4.3</v>
      </c>
      <c r="H47" s="27">
        <v>1.8326490612999999</v>
      </c>
      <c r="I47" s="46">
        <v>0.42711157849999998</v>
      </c>
      <c r="J47" s="68">
        <f>(J49/$J$15)*100</f>
        <v>3.0916202798254853</v>
      </c>
      <c r="K47" s="69">
        <v>4.5272996953</v>
      </c>
    </row>
    <row r="48" spans="1:11" x14ac:dyDescent="0.2">
      <c r="A48" s="346">
        <v>44</v>
      </c>
      <c r="B48" s="347"/>
      <c r="C48" s="363" t="s">
        <v>170</v>
      </c>
      <c r="D48" s="113">
        <v>5.4611990989999999</v>
      </c>
      <c r="E48" s="27">
        <v>1.3684730727000001</v>
      </c>
      <c r="F48" s="27">
        <v>2.9652512924000001</v>
      </c>
      <c r="G48" s="27">
        <v>12.1273927626</v>
      </c>
      <c r="H48" s="27">
        <v>1.4374638574</v>
      </c>
      <c r="I48" s="46">
        <v>0.30809540749999997</v>
      </c>
      <c r="J48" s="68">
        <f>(J50/$J$16)*100</f>
        <v>4.4290741170183807</v>
      </c>
      <c r="K48" s="69">
        <v>3.8836294887</v>
      </c>
    </row>
    <row r="49" spans="1:11" x14ac:dyDescent="0.2">
      <c r="A49" s="346">
        <v>45</v>
      </c>
      <c r="B49" s="347"/>
      <c r="C49" s="363" t="s">
        <v>171</v>
      </c>
      <c r="D49" s="112">
        <v>4984</v>
      </c>
      <c r="E49" s="21">
        <v>475</v>
      </c>
      <c r="F49" s="21">
        <v>925</v>
      </c>
      <c r="G49" s="21">
        <v>5203</v>
      </c>
      <c r="H49" s="21">
        <v>3146</v>
      </c>
      <c r="I49" s="50">
        <v>63</v>
      </c>
      <c r="J49" s="381">
        <f>SUM(D49:I49)</f>
        <v>14796</v>
      </c>
      <c r="K49" s="382">
        <v>349732</v>
      </c>
    </row>
    <row r="50" spans="1:11" ht="12.75" thickBot="1" x14ac:dyDescent="0.25">
      <c r="A50" s="359">
        <v>46</v>
      </c>
      <c r="B50" s="360"/>
      <c r="C50" s="361" t="s">
        <v>172</v>
      </c>
      <c r="D50" s="245">
        <v>4783</v>
      </c>
      <c r="E50" s="31">
        <v>687</v>
      </c>
      <c r="F50" s="31">
        <v>1026</v>
      </c>
      <c r="G50" s="31">
        <v>12767</v>
      </c>
      <c r="H50" s="31">
        <v>2663</v>
      </c>
      <c r="I50" s="162">
        <v>38</v>
      </c>
      <c r="J50" s="434">
        <f>SUM(D50:I50)</f>
        <v>21964</v>
      </c>
      <c r="K50" s="474">
        <v>313220</v>
      </c>
    </row>
    <row r="51" spans="1:11" x14ac:dyDescent="0.2">
      <c r="A51" s="346">
        <v>47</v>
      </c>
      <c r="B51" s="552" t="s">
        <v>20</v>
      </c>
      <c r="C51" s="363" t="s">
        <v>169</v>
      </c>
      <c r="D51" s="113">
        <v>20.914255410700001</v>
      </c>
      <c r="E51" s="27">
        <v>2.5280453763000001</v>
      </c>
      <c r="F51" s="27">
        <v>7.0701467341999997</v>
      </c>
      <c r="G51" s="177">
        <v>40.5</v>
      </c>
      <c r="H51" s="27">
        <v>5.5964461060000001</v>
      </c>
      <c r="I51" s="46">
        <v>1.0806536852999999</v>
      </c>
      <c r="J51" s="68">
        <f>(J53/$J$15)*100</f>
        <v>16.757768751149225</v>
      </c>
      <c r="K51" s="69">
        <v>14.256880102</v>
      </c>
    </row>
    <row r="52" spans="1:11" x14ac:dyDescent="0.2">
      <c r="A52" s="346">
        <v>48</v>
      </c>
      <c r="B52" s="553"/>
      <c r="C52" s="363" t="s">
        <v>170</v>
      </c>
      <c r="D52" s="113">
        <v>19.968319234399999</v>
      </c>
      <c r="E52" s="27">
        <v>4.1972149083000003</v>
      </c>
      <c r="F52" s="27">
        <v>7.5453756713000004</v>
      </c>
      <c r="G52" s="27">
        <v>28.064984499000001</v>
      </c>
      <c r="H52" s="27">
        <v>7.1991778565000004</v>
      </c>
      <c r="I52" s="46">
        <v>1.1361659307</v>
      </c>
      <c r="J52" s="68">
        <f>(J54/$J$16)*100</f>
        <v>13.153124086266525</v>
      </c>
      <c r="K52" s="69">
        <v>13.2975810946</v>
      </c>
    </row>
    <row r="53" spans="1:11" x14ac:dyDescent="0.2">
      <c r="A53" s="346">
        <v>49</v>
      </c>
      <c r="B53" s="553"/>
      <c r="C53" s="363" t="s">
        <v>171</v>
      </c>
      <c r="D53" s="112">
        <v>17447</v>
      </c>
      <c r="E53" s="21">
        <v>1238</v>
      </c>
      <c r="F53" s="21">
        <v>2745</v>
      </c>
      <c r="G53" s="21">
        <v>49003</v>
      </c>
      <c r="H53" s="21">
        <v>9608</v>
      </c>
      <c r="I53" s="50">
        <v>159</v>
      </c>
      <c r="J53" s="381">
        <f>SUM(D53:I53)</f>
        <v>80200</v>
      </c>
      <c r="K53" s="382">
        <v>1101338</v>
      </c>
    </row>
    <row r="54" spans="1:11" ht="12.75" thickBot="1" x14ac:dyDescent="0.25">
      <c r="A54" s="359">
        <v>50</v>
      </c>
      <c r="B54" s="554"/>
      <c r="C54" s="361" t="s">
        <v>172</v>
      </c>
      <c r="D54" s="245">
        <v>17487</v>
      </c>
      <c r="E54" s="31">
        <v>2107</v>
      </c>
      <c r="F54" s="31">
        <v>2611</v>
      </c>
      <c r="G54" s="31">
        <v>29545</v>
      </c>
      <c r="H54" s="31">
        <v>13338</v>
      </c>
      <c r="I54" s="162">
        <v>139</v>
      </c>
      <c r="J54" s="434">
        <f>SUM(D54:I54)</f>
        <v>65227</v>
      </c>
      <c r="K54" s="474">
        <v>1072468</v>
      </c>
    </row>
    <row r="55" spans="1:11" x14ac:dyDescent="0.2">
      <c r="A55" s="346">
        <v>51</v>
      </c>
      <c r="B55" s="552" t="s">
        <v>21</v>
      </c>
      <c r="C55" s="363" t="s">
        <v>169</v>
      </c>
      <c r="D55" s="113">
        <v>23.281782273099999</v>
      </c>
      <c r="E55" s="27">
        <v>43.786376324499997</v>
      </c>
      <c r="F55" s="27">
        <v>38.696226187599997</v>
      </c>
      <c r="G55" s="177">
        <v>11.3</v>
      </c>
      <c r="H55" s="27">
        <v>24.727177125200001</v>
      </c>
      <c r="I55" s="46">
        <v>37.041982632500002</v>
      </c>
      <c r="J55" s="68">
        <f>(J57/$J$15)*100</f>
        <v>24.5424000802367</v>
      </c>
      <c r="K55" s="69">
        <v>25.795997855300001</v>
      </c>
    </row>
    <row r="56" spans="1:11" x14ac:dyDescent="0.2">
      <c r="A56" s="346">
        <v>52</v>
      </c>
      <c r="B56" s="553"/>
      <c r="C56" s="376" t="s">
        <v>170</v>
      </c>
      <c r="D56" s="111">
        <v>21.791825776100001</v>
      </c>
      <c r="E56" s="28">
        <v>39.093980227400003</v>
      </c>
      <c r="F56" s="28">
        <v>32.805983674799997</v>
      </c>
      <c r="G56" s="28">
        <v>11.1491721515</v>
      </c>
      <c r="H56" s="28">
        <v>25.827745609699999</v>
      </c>
      <c r="I56" s="48">
        <v>38.442178797899999</v>
      </c>
      <c r="J56" s="49">
        <f>(J58/$J$16)*100</f>
        <v>23.060666861596474</v>
      </c>
      <c r="K56" s="67">
        <v>25.442893957500001</v>
      </c>
    </row>
    <row r="57" spans="1:11" x14ac:dyDescent="0.2">
      <c r="A57" s="346">
        <v>53</v>
      </c>
      <c r="B57" s="553"/>
      <c r="C57" s="363" t="s">
        <v>171</v>
      </c>
      <c r="D57" s="112">
        <v>19422</v>
      </c>
      <c r="E57" s="21">
        <v>21445</v>
      </c>
      <c r="F57" s="21">
        <v>15024</v>
      </c>
      <c r="G57" s="21">
        <v>13672</v>
      </c>
      <c r="H57" s="21">
        <v>42451</v>
      </c>
      <c r="I57" s="50">
        <v>5442</v>
      </c>
      <c r="J57" s="381">
        <f>SUM(D57:I57)</f>
        <v>117456</v>
      </c>
      <c r="K57" s="382">
        <v>1992731</v>
      </c>
    </row>
    <row r="58" spans="1:11" x14ac:dyDescent="0.2">
      <c r="A58" s="346">
        <v>54</v>
      </c>
      <c r="B58" s="553"/>
      <c r="C58" s="376" t="s">
        <v>172</v>
      </c>
      <c r="D58" s="103">
        <v>19084</v>
      </c>
      <c r="E58" s="29">
        <v>19623</v>
      </c>
      <c r="F58" s="29">
        <v>11352</v>
      </c>
      <c r="G58" s="29">
        <v>11737</v>
      </c>
      <c r="H58" s="29">
        <v>47852</v>
      </c>
      <c r="I58" s="104">
        <v>4711</v>
      </c>
      <c r="J58" s="54">
        <f>SUM(D58:I58)</f>
        <v>114359</v>
      </c>
      <c r="K58" s="395">
        <v>2052004</v>
      </c>
    </row>
    <row r="59" spans="1:11" x14ac:dyDescent="0.2">
      <c r="A59" s="346">
        <v>55</v>
      </c>
      <c r="B59" s="553"/>
      <c r="C59" s="378" t="s">
        <v>173</v>
      </c>
      <c r="D59" s="55">
        <v>2.7474367644000002</v>
      </c>
      <c r="E59" s="30">
        <v>4.4549563184999998</v>
      </c>
      <c r="F59" s="30">
        <v>3.1581413637</v>
      </c>
      <c r="G59" s="30">
        <v>2.3819316526000001</v>
      </c>
      <c r="H59" s="30">
        <v>3.5985431894</v>
      </c>
      <c r="I59" s="56">
        <v>4.2325755206000002</v>
      </c>
      <c r="J59" s="58">
        <f>((D59*D57)+(E59*E57)+(F59*F57)+(G59*G57)+(H59*H57)+(I59*I57))/J57</f>
        <v>3.4455998280829405</v>
      </c>
      <c r="K59" s="66">
        <v>3.4373928995999998</v>
      </c>
    </row>
    <row r="60" spans="1:11" ht="12.75" thickBot="1" x14ac:dyDescent="0.25">
      <c r="A60" s="359">
        <v>56</v>
      </c>
      <c r="B60" s="554"/>
      <c r="C60" s="361" t="s">
        <v>174</v>
      </c>
      <c r="D60" s="59">
        <v>2.5287916833000001</v>
      </c>
      <c r="E60" s="25">
        <v>3.4790137284</v>
      </c>
      <c r="F60" s="25">
        <v>2.9202480293000002</v>
      </c>
      <c r="G60" s="25">
        <v>2.3179076415000002</v>
      </c>
      <c r="H60" s="25">
        <v>3.6931171969999999</v>
      </c>
      <c r="I60" s="60">
        <v>4.0379864994999997</v>
      </c>
      <c r="J60" s="62">
        <f>((D60*D58)+(E60*E58)+(F60*F58)+(G60*G58)+(H60*H58)+(I60*I58))/J58</f>
        <v>3.2584237620421481</v>
      </c>
      <c r="K60" s="373">
        <v>3.1494353467999998</v>
      </c>
    </row>
    <row r="61" spans="1:11" x14ac:dyDescent="0.2">
      <c r="A61" s="346">
        <v>57</v>
      </c>
      <c r="B61" s="552" t="s">
        <v>22</v>
      </c>
      <c r="C61" s="363" t="s">
        <v>169</v>
      </c>
      <c r="D61" s="113">
        <v>36.910355443199997</v>
      </c>
      <c r="E61" s="27">
        <v>60.517866359700001</v>
      </c>
      <c r="F61" s="27">
        <v>30.362754155899999</v>
      </c>
      <c r="G61" s="177">
        <v>27.4</v>
      </c>
      <c r="H61" s="27">
        <v>35.572573116699999</v>
      </c>
      <c r="I61" s="46">
        <v>29.3659423561</v>
      </c>
      <c r="J61" s="68">
        <f>(J63/$J$15)*100</f>
        <v>35.679212008759173</v>
      </c>
      <c r="K61" s="69">
        <v>34.936319394800002</v>
      </c>
    </row>
    <row r="62" spans="1:11" x14ac:dyDescent="0.2">
      <c r="A62" s="346">
        <v>58</v>
      </c>
      <c r="B62" s="553"/>
      <c r="C62" s="376" t="s">
        <v>170</v>
      </c>
      <c r="D62" s="111">
        <v>20.507259510400001</v>
      </c>
      <c r="E62" s="28">
        <v>22.698983500400001</v>
      </c>
      <c r="F62" s="28">
        <v>16.3412178078</v>
      </c>
      <c r="G62" s="28">
        <v>18.532366737099998</v>
      </c>
      <c r="H62" s="28">
        <v>29.415701275499998</v>
      </c>
      <c r="I62" s="48">
        <v>19.292728747799998</v>
      </c>
      <c r="J62" s="49">
        <f>(J64/$J$16)*100</f>
        <v>22.46014861717466</v>
      </c>
      <c r="K62" s="67">
        <v>18.911299201999999</v>
      </c>
    </row>
    <row r="63" spans="1:11" x14ac:dyDescent="0.2">
      <c r="A63" s="346">
        <v>59</v>
      </c>
      <c r="B63" s="553"/>
      <c r="C63" s="363" t="s">
        <v>171</v>
      </c>
      <c r="D63" s="112">
        <v>30791</v>
      </c>
      <c r="E63" s="21">
        <v>29639</v>
      </c>
      <c r="F63" s="21">
        <v>11788</v>
      </c>
      <c r="G63" s="21">
        <v>33153</v>
      </c>
      <c r="H63" s="21">
        <v>61070</v>
      </c>
      <c r="I63" s="50">
        <v>4314</v>
      </c>
      <c r="J63" s="381">
        <f>SUM(D63:I63)</f>
        <v>170755</v>
      </c>
      <c r="K63" s="382">
        <v>2698817</v>
      </c>
    </row>
    <row r="64" spans="1:11" x14ac:dyDescent="0.2">
      <c r="A64" s="346">
        <v>60</v>
      </c>
      <c r="B64" s="553"/>
      <c r="C64" s="376" t="s">
        <v>172</v>
      </c>
      <c r="D64" s="103">
        <v>17959</v>
      </c>
      <c r="E64" s="29">
        <v>11394</v>
      </c>
      <c r="F64" s="29">
        <v>5654</v>
      </c>
      <c r="G64" s="29">
        <v>19510</v>
      </c>
      <c r="H64" s="29">
        <v>54499</v>
      </c>
      <c r="I64" s="104">
        <v>2365</v>
      </c>
      <c r="J64" s="54">
        <f>SUM(D64:I64)</f>
        <v>111381</v>
      </c>
      <c r="K64" s="395">
        <v>1525222</v>
      </c>
    </row>
    <row r="65" spans="1:11" x14ac:dyDescent="0.2">
      <c r="A65" s="346">
        <v>61</v>
      </c>
      <c r="B65" s="553"/>
      <c r="C65" s="378" t="s">
        <v>173</v>
      </c>
      <c r="D65" s="55">
        <v>2.6963796956000001</v>
      </c>
      <c r="E65" s="30">
        <v>3.9090387237000002</v>
      </c>
      <c r="F65" s="30">
        <v>3.1299611209</v>
      </c>
      <c r="G65" s="30">
        <v>2.3780664305000001</v>
      </c>
      <c r="H65" s="30">
        <v>3.5871248759999999</v>
      </c>
      <c r="I65" s="56">
        <v>4.0042783923999998</v>
      </c>
      <c r="J65" s="58">
        <f>((D65*D63)+(E65*E63)+(F65*F63)+(G65*G63)+(H65*H63)+(I65*I63))/J63</f>
        <v>3.2266136696707748</v>
      </c>
      <c r="K65" s="66">
        <v>3.3097084786000002</v>
      </c>
    </row>
    <row r="66" spans="1:11" ht="12.75" thickBot="1" x14ac:dyDescent="0.25">
      <c r="A66" s="359">
        <v>62</v>
      </c>
      <c r="B66" s="554"/>
      <c r="C66" s="361" t="s">
        <v>174</v>
      </c>
      <c r="D66" s="59">
        <v>2.5652112252000001</v>
      </c>
      <c r="E66" s="25">
        <v>3.3356453460000002</v>
      </c>
      <c r="F66" s="25">
        <v>2.9892099077999998</v>
      </c>
      <c r="G66" s="25">
        <v>2.5474661528999998</v>
      </c>
      <c r="H66" s="25">
        <v>3.7736814672999999</v>
      </c>
      <c r="I66" s="60">
        <v>4.1229952669000003</v>
      </c>
      <c r="J66" s="62">
        <f>((D66*D64)+(E66*E64)+(F66*F64)+(G66*G64)+(H66*H64)+(I66*I64))/J64</f>
        <v>3.2868243149197096</v>
      </c>
      <c r="K66" s="373">
        <v>3.0850006806999999</v>
      </c>
    </row>
    <row r="67" spans="1:11" x14ac:dyDescent="0.2">
      <c r="A67" s="346">
        <v>63</v>
      </c>
      <c r="B67" s="552" t="s">
        <v>23</v>
      </c>
      <c r="C67" s="363" t="s">
        <v>169</v>
      </c>
      <c r="D67" s="113">
        <v>60.174813763499998</v>
      </c>
      <c r="E67" s="27">
        <v>94.130176616599996</v>
      </c>
      <c r="F67" s="27">
        <v>85.653388603099998</v>
      </c>
      <c r="G67" s="177">
        <v>46.2</v>
      </c>
      <c r="H67" s="27">
        <v>77.869563054500006</v>
      </c>
      <c r="I67" s="46">
        <v>94.789745123200007</v>
      </c>
      <c r="J67" s="68">
        <f>(J69/$J$15)*100</f>
        <v>69.591545057920868</v>
      </c>
      <c r="K67" s="69">
        <v>69.231612650800002</v>
      </c>
    </row>
    <row r="68" spans="1:11" x14ac:dyDescent="0.2">
      <c r="A68" s="346">
        <v>64</v>
      </c>
      <c r="B68" s="553"/>
      <c r="C68" s="376" t="s">
        <v>170</v>
      </c>
      <c r="D68" s="111">
        <v>61.200067871599998</v>
      </c>
      <c r="E68" s="28">
        <v>86.313437538700001</v>
      </c>
      <c r="F68" s="28">
        <v>80.621904412500001</v>
      </c>
      <c r="G68" s="28">
        <v>44.673979082599999</v>
      </c>
      <c r="H68" s="28">
        <v>73.224151305600003</v>
      </c>
      <c r="I68" s="48">
        <v>86.960249050000002</v>
      </c>
      <c r="J68" s="49">
        <f>(J70/$J$16)*100</f>
        <v>64.159466026759162</v>
      </c>
      <c r="K68" s="67">
        <v>66.948592063600003</v>
      </c>
    </row>
    <row r="69" spans="1:11" x14ac:dyDescent="0.2">
      <c r="A69" s="346">
        <v>65</v>
      </c>
      <c r="B69" s="553"/>
      <c r="C69" s="363" t="s">
        <v>171</v>
      </c>
      <c r="D69" s="112">
        <v>50198</v>
      </c>
      <c r="E69" s="21">
        <v>46101</v>
      </c>
      <c r="F69" s="21">
        <v>33255</v>
      </c>
      <c r="G69" s="21">
        <v>55890</v>
      </c>
      <c r="H69" s="21">
        <v>133684</v>
      </c>
      <c r="I69" s="50">
        <v>13926</v>
      </c>
      <c r="J69" s="381">
        <f>SUM(D69:I69)</f>
        <v>333054</v>
      </c>
      <c r="K69" s="382">
        <v>5348115</v>
      </c>
    </row>
    <row r="70" spans="1:11" x14ac:dyDescent="0.2">
      <c r="A70" s="346">
        <v>66</v>
      </c>
      <c r="B70" s="553"/>
      <c r="C70" s="376" t="s">
        <v>172</v>
      </c>
      <c r="D70" s="103">
        <v>53596</v>
      </c>
      <c r="E70" s="29">
        <v>43325</v>
      </c>
      <c r="F70" s="29">
        <v>27897</v>
      </c>
      <c r="G70" s="29">
        <v>47030</v>
      </c>
      <c r="H70" s="29">
        <v>135664</v>
      </c>
      <c r="I70" s="104">
        <v>10658</v>
      </c>
      <c r="J70" s="54">
        <f>SUM(D70:I70)</f>
        <v>318170</v>
      </c>
      <c r="K70" s="395">
        <v>5399494</v>
      </c>
    </row>
    <row r="71" spans="1:11" x14ac:dyDescent="0.2">
      <c r="A71" s="346">
        <v>67</v>
      </c>
      <c r="B71" s="553"/>
      <c r="C71" s="378" t="s">
        <v>173</v>
      </c>
      <c r="D71" s="55">
        <v>2.3129693616</v>
      </c>
      <c r="E71" s="30">
        <v>3.7990513269999999</v>
      </c>
      <c r="F71" s="30">
        <v>2.5520237571000002</v>
      </c>
      <c r="G71" s="30">
        <v>2.0260295223</v>
      </c>
      <c r="H71" s="30">
        <v>3.0134400265000001</v>
      </c>
      <c r="I71" s="56">
        <v>3.6190606587</v>
      </c>
      <c r="J71" s="58">
        <f>((D71*D69)+(E71*E69)+(F71*F69)+(G71*G69)+(H71*H69)+(I71*I69))/J69</f>
        <v>2.830161464864597</v>
      </c>
      <c r="K71" s="66">
        <v>2.8868246716999999</v>
      </c>
    </row>
    <row r="72" spans="1:11" ht="12.75" thickBot="1" x14ac:dyDescent="0.25">
      <c r="A72" s="359">
        <v>68</v>
      </c>
      <c r="B72" s="554"/>
      <c r="C72" s="361" t="s">
        <v>174</v>
      </c>
      <c r="D72" s="59">
        <v>2.0600542596000002</v>
      </c>
      <c r="E72" s="25">
        <v>2.8190774923999999</v>
      </c>
      <c r="F72" s="25">
        <v>2.2778385055000001</v>
      </c>
      <c r="G72" s="25">
        <v>1.9822824044</v>
      </c>
      <c r="H72" s="25">
        <v>3.1536516086000002</v>
      </c>
      <c r="I72" s="60">
        <v>3.4181341635</v>
      </c>
      <c r="J72" s="62">
        <f>((D72*D70)+(E72*E70)+(F72*F70)+(G72*G70)+(H72*H70)+(I72*I70))/J70</f>
        <v>2.6827993477270344</v>
      </c>
      <c r="K72" s="373">
        <v>2.602247947</v>
      </c>
    </row>
    <row r="73" spans="1:11" x14ac:dyDescent="0.2">
      <c r="A73" s="346">
        <v>69</v>
      </c>
      <c r="B73" s="552" t="s">
        <v>24</v>
      </c>
      <c r="C73" s="363" t="s">
        <v>169</v>
      </c>
      <c r="D73" s="113">
        <v>16.106253492499999</v>
      </c>
      <c r="E73" s="27">
        <v>47.248705131599998</v>
      </c>
      <c r="F73" s="27">
        <v>28.031544050800001</v>
      </c>
      <c r="G73" s="177">
        <v>11.3</v>
      </c>
      <c r="H73" s="27">
        <v>29.137644763499999</v>
      </c>
      <c r="I73" s="46">
        <v>50.145867136900002</v>
      </c>
      <c r="J73" s="68">
        <f>(J75/$J$15)*100</f>
        <v>24.765140497801848</v>
      </c>
      <c r="K73" s="69">
        <v>24.039483450900001</v>
      </c>
    </row>
    <row r="74" spans="1:11" x14ac:dyDescent="0.2">
      <c r="A74" s="346">
        <v>70</v>
      </c>
      <c r="B74" s="553"/>
      <c r="C74" s="376" t="s">
        <v>170</v>
      </c>
      <c r="D74" s="111">
        <v>12.312884818500001</v>
      </c>
      <c r="E74" s="28">
        <v>27.453810391099999</v>
      </c>
      <c r="F74" s="28">
        <v>18.086597395399998</v>
      </c>
      <c r="G74" s="28">
        <v>9.2687555699999997</v>
      </c>
      <c r="H74" s="28">
        <v>37.251545250299998</v>
      </c>
      <c r="I74" s="48">
        <v>40.735279530600003</v>
      </c>
      <c r="J74" s="49">
        <f>(J76/$J$16)*100</f>
        <v>23.107046712576</v>
      </c>
      <c r="K74" s="67">
        <v>20.3347593891</v>
      </c>
    </row>
    <row r="75" spans="1:11" x14ac:dyDescent="0.2">
      <c r="A75" s="346">
        <v>71</v>
      </c>
      <c r="B75" s="553"/>
      <c r="C75" s="363" t="s">
        <v>171</v>
      </c>
      <c r="D75" s="112">
        <v>13436</v>
      </c>
      <c r="E75" s="21">
        <v>23141</v>
      </c>
      <c r="F75" s="21">
        <v>10883</v>
      </c>
      <c r="G75" s="21">
        <v>13672</v>
      </c>
      <c r="H75" s="21">
        <v>50023</v>
      </c>
      <c r="I75" s="50">
        <v>7367</v>
      </c>
      <c r="J75" s="381">
        <f>SUM(D75:I75)</f>
        <v>118522</v>
      </c>
      <c r="K75" s="382">
        <v>1857041</v>
      </c>
    </row>
    <row r="76" spans="1:11" x14ac:dyDescent="0.2">
      <c r="A76" s="346">
        <v>72</v>
      </c>
      <c r="B76" s="553"/>
      <c r="C76" s="376" t="s">
        <v>172</v>
      </c>
      <c r="D76" s="103">
        <v>10783</v>
      </c>
      <c r="E76" s="29">
        <v>13780</v>
      </c>
      <c r="F76" s="29">
        <v>6258</v>
      </c>
      <c r="G76" s="29">
        <v>9758</v>
      </c>
      <c r="H76" s="29">
        <v>69017</v>
      </c>
      <c r="I76" s="104">
        <v>4993</v>
      </c>
      <c r="J76" s="54">
        <f>SUM(D76:I76)</f>
        <v>114589</v>
      </c>
      <c r="K76" s="395">
        <v>1640026</v>
      </c>
    </row>
    <row r="77" spans="1:11" x14ac:dyDescent="0.2">
      <c r="A77" s="346">
        <v>73</v>
      </c>
      <c r="B77" s="553"/>
      <c r="C77" s="378" t="s">
        <v>173</v>
      </c>
      <c r="D77" s="55">
        <v>3.0721053538</v>
      </c>
      <c r="E77" s="30">
        <v>4.6282735863999998</v>
      </c>
      <c r="F77" s="30">
        <v>3.5048440631000002</v>
      </c>
      <c r="G77" s="30">
        <v>2.7480217794000001</v>
      </c>
      <c r="H77" s="30">
        <v>3.7635180063</v>
      </c>
      <c r="I77" s="56">
        <v>4.1840864178999997</v>
      </c>
      <c r="J77" s="58">
        <f>((D77*D75)+(E77*E75)+(F77*F75)+(G77*G75)+(H77*H75)+(I77*I75))/J75</f>
        <v>3.7392254954609903</v>
      </c>
      <c r="K77" s="66">
        <v>3.8073412743000001</v>
      </c>
    </row>
    <row r="78" spans="1:11" ht="12.75" thickBot="1" x14ac:dyDescent="0.25">
      <c r="A78" s="359">
        <v>74</v>
      </c>
      <c r="B78" s="554"/>
      <c r="C78" s="361" t="s">
        <v>174</v>
      </c>
      <c r="D78" s="59">
        <v>2.9700634594999999</v>
      </c>
      <c r="E78" s="25">
        <v>3.7922249161999999</v>
      </c>
      <c r="F78" s="25">
        <v>3.2478900646</v>
      </c>
      <c r="G78" s="25">
        <v>2.7136618529000001</v>
      </c>
      <c r="H78" s="25">
        <v>3.7609450676999998</v>
      </c>
      <c r="I78" s="60">
        <v>4.1694879250000003</v>
      </c>
      <c r="J78" s="62">
        <f>((D78*D76)+(E78*E76)+(F78*F76)+(G78*G76)+(H78*H76)+(I78*I76))/J76</f>
        <v>3.590882728367168</v>
      </c>
      <c r="K78" s="373">
        <v>3.4743488595000001</v>
      </c>
    </row>
    <row r="79" spans="1:11" x14ac:dyDescent="0.2">
      <c r="A79" s="346">
        <v>75</v>
      </c>
      <c r="B79" s="552" t="s">
        <v>25</v>
      </c>
      <c r="C79" s="363" t="s">
        <v>169</v>
      </c>
      <c r="D79" s="113">
        <v>8.5812254303</v>
      </c>
      <c r="E79" s="27">
        <v>66.585261939399999</v>
      </c>
      <c r="F79" s="27">
        <v>18.6436592262</v>
      </c>
      <c r="G79" s="177">
        <v>3.2</v>
      </c>
      <c r="H79" s="27">
        <v>74.051321067800004</v>
      </c>
      <c r="I79" s="46">
        <v>87.603525251199997</v>
      </c>
      <c r="J79" s="68">
        <f>(J81/$J$15)*100</f>
        <v>39.883907527205253</v>
      </c>
      <c r="K79" s="69">
        <v>39.2571454757</v>
      </c>
    </row>
    <row r="80" spans="1:11" x14ac:dyDescent="0.2">
      <c r="A80" s="346">
        <v>76</v>
      </c>
      <c r="B80" s="553"/>
      <c r="C80" s="376" t="s">
        <v>170</v>
      </c>
      <c r="D80" s="111">
        <v>12.346455218199999</v>
      </c>
      <c r="E80" s="28">
        <v>50.408157395899998</v>
      </c>
      <c r="F80" s="28">
        <v>29.6282141915</v>
      </c>
      <c r="G80" s="28">
        <v>4.0619289862999999</v>
      </c>
      <c r="H80" s="28">
        <v>69.748751012699998</v>
      </c>
      <c r="I80" s="48">
        <v>91.498820707700006</v>
      </c>
      <c r="J80" s="49">
        <f>(J82/$J$16)*100</f>
        <v>38.531775239209118</v>
      </c>
      <c r="K80" s="67">
        <v>40.144406740500003</v>
      </c>
    </row>
    <row r="81" spans="1:11" x14ac:dyDescent="0.2">
      <c r="A81" s="346">
        <v>77</v>
      </c>
      <c r="B81" s="553"/>
      <c r="C81" s="363" t="s">
        <v>171</v>
      </c>
      <c r="D81" s="112">
        <v>7158</v>
      </c>
      <c r="E81" s="21">
        <v>32611</v>
      </c>
      <c r="F81" s="21">
        <v>7238</v>
      </c>
      <c r="G81" s="21">
        <v>3872</v>
      </c>
      <c r="H81" s="21">
        <v>127129</v>
      </c>
      <c r="I81" s="50">
        <v>12870</v>
      </c>
      <c r="J81" s="381">
        <f>SUM(D81:I81)</f>
        <v>190878</v>
      </c>
      <c r="K81" s="382">
        <v>3032599</v>
      </c>
    </row>
    <row r="82" spans="1:11" x14ac:dyDescent="0.2">
      <c r="A82" s="346">
        <v>78</v>
      </c>
      <c r="B82" s="553"/>
      <c r="C82" s="376" t="s">
        <v>172</v>
      </c>
      <c r="D82" s="103">
        <v>10812</v>
      </c>
      <c r="E82" s="29">
        <v>25302</v>
      </c>
      <c r="F82" s="29">
        <v>10252</v>
      </c>
      <c r="G82" s="29">
        <v>4276</v>
      </c>
      <c r="H82" s="29">
        <v>129225</v>
      </c>
      <c r="I82" s="104">
        <v>11214</v>
      </c>
      <c r="J82" s="54">
        <f>SUM(D82:I82)</f>
        <v>191081</v>
      </c>
      <c r="K82" s="395">
        <v>3237701</v>
      </c>
    </row>
    <row r="83" spans="1:11" x14ac:dyDescent="0.2">
      <c r="A83" s="346">
        <v>79</v>
      </c>
      <c r="B83" s="553"/>
      <c r="C83" s="378" t="s">
        <v>173</v>
      </c>
      <c r="D83" s="55">
        <v>2.9620957741999998</v>
      </c>
      <c r="E83" s="30">
        <v>4.3088523452</v>
      </c>
      <c r="F83" s="30">
        <v>3.6417485266999998</v>
      </c>
      <c r="G83" s="30">
        <v>3.1126207122</v>
      </c>
      <c r="H83" s="30">
        <v>3.0545969988000001</v>
      </c>
      <c r="I83" s="56">
        <v>3.7420503709999999</v>
      </c>
      <c r="J83" s="58">
        <f>((D83*D81)+(E83*E81)+(F83*F81)+(G83*G81)+(H83*H81)+(I83*I81))/J81</f>
        <v>3.3352076129787038</v>
      </c>
      <c r="K83" s="66">
        <v>3.4315688216</v>
      </c>
    </row>
    <row r="84" spans="1:11" ht="12.75" thickBot="1" x14ac:dyDescent="0.25">
      <c r="A84" s="359">
        <v>80</v>
      </c>
      <c r="B84" s="554"/>
      <c r="C84" s="361" t="s">
        <v>174</v>
      </c>
      <c r="D84" s="59">
        <v>2.7991624152000001</v>
      </c>
      <c r="E84" s="25">
        <v>3.4424083489999999</v>
      </c>
      <c r="F84" s="25">
        <v>3.0638129159999998</v>
      </c>
      <c r="G84" s="25">
        <v>3.4524737491000002</v>
      </c>
      <c r="H84" s="25">
        <v>3.2979426708999999</v>
      </c>
      <c r="I84" s="60">
        <v>3.4304760441000002</v>
      </c>
      <c r="J84" s="62">
        <f>((D84*D82)+(E84*E82)+(F84*F82)+(G84*G82)+(H84*H82)+(I84*I82))/J82</f>
        <v>3.2875238660626325</v>
      </c>
      <c r="K84" s="373">
        <v>3.0964419380999999</v>
      </c>
    </row>
    <row r="85" spans="1:11" x14ac:dyDescent="0.2">
      <c r="A85" s="346">
        <v>81</v>
      </c>
      <c r="B85" s="552" t="s">
        <v>26</v>
      </c>
      <c r="C85" s="363" t="s">
        <v>169</v>
      </c>
      <c r="D85" s="113">
        <v>11.7287295656</v>
      </c>
      <c r="E85" s="27">
        <v>50.395944501599999</v>
      </c>
      <c r="F85" s="27">
        <v>24.6995813799</v>
      </c>
      <c r="G85" s="177">
        <v>18.5</v>
      </c>
      <c r="H85" s="27">
        <v>20.5534596896</v>
      </c>
      <c r="I85" s="46">
        <v>53.588810240299999</v>
      </c>
      <c r="J85" s="68">
        <f>(J87/$J$15)*100</f>
        <v>22.90068201193521</v>
      </c>
      <c r="K85" s="69">
        <v>26.109708298699999</v>
      </c>
    </row>
    <row r="86" spans="1:11" x14ac:dyDescent="0.2">
      <c r="A86" s="346">
        <v>82</v>
      </c>
      <c r="B86" s="553"/>
      <c r="C86" s="376" t="s">
        <v>170</v>
      </c>
      <c r="D86" s="111">
        <v>15.8509200448</v>
      </c>
      <c r="E86" s="28">
        <v>34.0237076051</v>
      </c>
      <c r="F86" s="28">
        <v>20.246716184</v>
      </c>
      <c r="G86" s="28">
        <v>19.641364598900001</v>
      </c>
      <c r="H86" s="28">
        <v>33.604797741699997</v>
      </c>
      <c r="I86" s="48">
        <v>49.609152462300003</v>
      </c>
      <c r="J86" s="49">
        <f>(J88/$J$16)*100</f>
        <v>25.606114074268255</v>
      </c>
      <c r="K86" s="67">
        <v>29.064543983</v>
      </c>
    </row>
    <row r="87" spans="1:11" x14ac:dyDescent="0.2">
      <c r="A87" s="346">
        <v>83</v>
      </c>
      <c r="B87" s="553"/>
      <c r="C87" s="363" t="s">
        <v>171</v>
      </c>
      <c r="D87" s="112">
        <v>9784</v>
      </c>
      <c r="E87" s="21">
        <v>24682</v>
      </c>
      <c r="F87" s="21">
        <v>9590</v>
      </c>
      <c r="G87" s="21">
        <v>22384</v>
      </c>
      <c r="H87" s="21">
        <v>35286</v>
      </c>
      <c r="I87" s="50">
        <v>7873</v>
      </c>
      <c r="J87" s="381">
        <f>SUM(D87:I87)</f>
        <v>109599</v>
      </c>
      <c r="K87" s="382">
        <v>2016965</v>
      </c>
    </row>
    <row r="88" spans="1:11" x14ac:dyDescent="0.2">
      <c r="A88" s="346">
        <v>84</v>
      </c>
      <c r="B88" s="553"/>
      <c r="C88" s="376" t="s">
        <v>172</v>
      </c>
      <c r="D88" s="103">
        <v>13881</v>
      </c>
      <c r="E88" s="29">
        <v>17078</v>
      </c>
      <c r="F88" s="29">
        <v>7006</v>
      </c>
      <c r="G88" s="29">
        <v>20677</v>
      </c>
      <c r="H88" s="29">
        <v>62260</v>
      </c>
      <c r="I88" s="104">
        <v>6080</v>
      </c>
      <c r="J88" s="54">
        <f>SUM(D88:I88)</f>
        <v>126982</v>
      </c>
      <c r="K88" s="395">
        <v>2344095</v>
      </c>
    </row>
    <row r="89" spans="1:11" x14ac:dyDescent="0.2">
      <c r="A89" s="346">
        <v>85</v>
      </c>
      <c r="B89" s="553"/>
      <c r="C89" s="378" t="s">
        <v>173</v>
      </c>
      <c r="D89" s="55">
        <v>3.6259130388999998</v>
      </c>
      <c r="E89" s="30">
        <v>4.5463318234000001</v>
      </c>
      <c r="F89" s="30">
        <v>3.5327129719000001</v>
      </c>
      <c r="G89" s="30">
        <v>2.8615449440999998</v>
      </c>
      <c r="H89" s="30">
        <v>4.0036901957</v>
      </c>
      <c r="I89" s="56">
        <v>4.2100486766999996</v>
      </c>
      <c r="J89" s="58">
        <f>((D89*D87)+(E89*E87)+(F89*F87)+(G89*G87)+(H89*H87)+(I89*I87))/J87</f>
        <v>3.8325163563914004</v>
      </c>
      <c r="K89" s="66">
        <v>3.7848090379000001</v>
      </c>
    </row>
    <row r="90" spans="1:11" ht="12.75" thickBot="1" x14ac:dyDescent="0.25">
      <c r="A90" s="359">
        <v>86</v>
      </c>
      <c r="B90" s="554"/>
      <c r="C90" s="361" t="s">
        <v>174</v>
      </c>
      <c r="D90" s="59">
        <v>2.6827919081</v>
      </c>
      <c r="E90" s="25">
        <v>3.5082645312</v>
      </c>
      <c r="F90" s="25">
        <v>3.0736143490000001</v>
      </c>
      <c r="G90" s="25">
        <v>2.2513133482000001</v>
      </c>
      <c r="H90" s="25">
        <v>3.6419133104000001</v>
      </c>
      <c r="I90" s="60">
        <v>4.0282270233000004</v>
      </c>
      <c r="J90" s="62">
        <f>((D90*D88)+(E90*E88)+(F90*F88)+(G90*G88)+(H90*H88)+(I90*I88))/J88</f>
        <v>3.2797976672060849</v>
      </c>
      <c r="K90" s="373">
        <v>3.0867255274000001</v>
      </c>
    </row>
    <row r="91" spans="1:11" x14ac:dyDescent="0.2">
      <c r="A91" s="346">
        <v>87</v>
      </c>
      <c r="B91" s="552" t="s">
        <v>27</v>
      </c>
      <c r="C91" s="363" t="s">
        <v>169</v>
      </c>
      <c r="D91" s="113">
        <v>73.1108335447</v>
      </c>
      <c r="E91" s="27">
        <v>96.502202778899999</v>
      </c>
      <c r="F91" s="27">
        <v>90.546533372300004</v>
      </c>
      <c r="G91" s="177">
        <v>55.2</v>
      </c>
      <c r="H91" s="27">
        <v>92.570904832799997</v>
      </c>
      <c r="I91" s="46">
        <v>98.492234736200004</v>
      </c>
      <c r="J91" s="68">
        <f>(J93/$J$15)*100</f>
        <v>80.150610969025294</v>
      </c>
      <c r="K91" s="69">
        <v>81.2158202026</v>
      </c>
    </row>
    <row r="92" spans="1:11" x14ac:dyDescent="0.2">
      <c r="A92" s="346">
        <v>88</v>
      </c>
      <c r="B92" s="553"/>
      <c r="C92" s="376" t="s">
        <v>170</v>
      </c>
      <c r="D92" s="111">
        <v>74.570481666600003</v>
      </c>
      <c r="E92" s="28">
        <v>94.434312018900002</v>
      </c>
      <c r="F92" s="28">
        <v>89.489373036299995</v>
      </c>
      <c r="G92" s="28">
        <v>59.807622738399999</v>
      </c>
      <c r="H92" s="28">
        <v>91.363358286099995</v>
      </c>
      <c r="I92" s="48">
        <v>98.555738661800007</v>
      </c>
      <c r="J92" s="49">
        <f>(J94/$J$16)*100</f>
        <v>78.237364011252154</v>
      </c>
      <c r="K92" s="67">
        <v>82.818789416800001</v>
      </c>
    </row>
    <row r="93" spans="1:11" x14ac:dyDescent="0.2">
      <c r="A93" s="346">
        <v>89</v>
      </c>
      <c r="B93" s="553"/>
      <c r="C93" s="363" t="s">
        <v>171</v>
      </c>
      <c r="D93" s="112">
        <v>60989</v>
      </c>
      <c r="E93" s="21">
        <v>47263</v>
      </c>
      <c r="F93" s="21">
        <v>35155</v>
      </c>
      <c r="G93" s="21">
        <v>66789</v>
      </c>
      <c r="H93" s="21">
        <v>158923</v>
      </c>
      <c r="I93" s="50">
        <v>14469</v>
      </c>
      <c r="J93" s="381">
        <f>SUM(D93:I93)</f>
        <v>383588</v>
      </c>
      <c r="K93" s="382">
        <v>6273890</v>
      </c>
    </row>
    <row r="94" spans="1:11" x14ac:dyDescent="0.2">
      <c r="A94" s="346">
        <v>90</v>
      </c>
      <c r="B94" s="553"/>
      <c r="C94" s="376" t="s">
        <v>172</v>
      </c>
      <c r="D94" s="103">
        <v>65305</v>
      </c>
      <c r="E94" s="29">
        <v>47401</v>
      </c>
      <c r="F94" s="29">
        <v>30965</v>
      </c>
      <c r="G94" s="29">
        <v>62962</v>
      </c>
      <c r="H94" s="29">
        <v>169271</v>
      </c>
      <c r="I94" s="104">
        <v>12079</v>
      </c>
      <c r="J94" s="54">
        <f>SUM(D94:I94)</f>
        <v>387983</v>
      </c>
      <c r="K94" s="395">
        <v>6679447</v>
      </c>
    </row>
    <row r="95" spans="1:11" x14ac:dyDescent="0.2">
      <c r="A95" s="346">
        <v>91</v>
      </c>
      <c r="B95" s="553"/>
      <c r="C95" s="378" t="s">
        <v>173</v>
      </c>
      <c r="D95" s="55">
        <v>2.1444586577</v>
      </c>
      <c r="E95" s="30">
        <v>3.7580938096000001</v>
      </c>
      <c r="F95" s="30">
        <v>2.4969167254000002</v>
      </c>
      <c r="G95" s="30">
        <v>1.8963924565000001</v>
      </c>
      <c r="H95" s="30">
        <v>2.8293094821999998</v>
      </c>
      <c r="I95" s="56">
        <v>3.5793265701000001</v>
      </c>
      <c r="J95" s="58">
        <f>((D95*D93)+(E95*E93)+(F95*F93)+(G95*G93)+(H95*H93)+(I95*I93))/J93</f>
        <v>2.6702505475631488</v>
      </c>
      <c r="K95" s="66">
        <v>2.7010780237000001</v>
      </c>
    </row>
    <row r="96" spans="1:11" ht="12.75" thickBot="1" x14ac:dyDescent="0.25">
      <c r="A96" s="359">
        <v>92</v>
      </c>
      <c r="B96" s="554"/>
      <c r="C96" s="361" t="s">
        <v>174</v>
      </c>
      <c r="D96" s="59">
        <v>1.9311852359999999</v>
      </c>
      <c r="E96" s="25">
        <v>2.7531526528999999</v>
      </c>
      <c r="F96" s="25">
        <v>2.2095431777000001</v>
      </c>
      <c r="G96" s="25">
        <v>1.7945466182000001</v>
      </c>
      <c r="H96" s="25">
        <v>2.9450832067000001</v>
      </c>
      <c r="I96" s="60">
        <v>3.3132358778</v>
      </c>
      <c r="J96" s="62">
        <f>((D96*D94)+(E96*E94)+(F96*F94)+(G96*G94)+(H96*H94)+(I96*I94))/J94</f>
        <v>2.5170245733935346</v>
      </c>
      <c r="K96" s="373">
        <v>2.4251319869999999</v>
      </c>
    </row>
    <row r="97" spans="1:11" x14ac:dyDescent="0.2">
      <c r="A97" s="346">
        <v>93</v>
      </c>
      <c r="B97" s="552" t="s">
        <v>28</v>
      </c>
      <c r="C97" s="363" t="s">
        <v>169</v>
      </c>
      <c r="D97" s="113">
        <v>22.238222907899999</v>
      </c>
      <c r="E97" s="27">
        <v>78.406620837299997</v>
      </c>
      <c r="F97" s="27">
        <v>42.7219700789</v>
      </c>
      <c r="G97" s="177">
        <v>15.8</v>
      </c>
      <c r="H97" s="27">
        <v>53.637487534500004</v>
      </c>
      <c r="I97" s="46">
        <v>82.361376153899997</v>
      </c>
      <c r="J97" s="68">
        <f>(J99/$J$15)*100</f>
        <v>41.129247948113601</v>
      </c>
      <c r="K97" s="69">
        <v>41.913172861200003</v>
      </c>
    </row>
    <row r="98" spans="1:11" x14ac:dyDescent="0.2">
      <c r="A98" s="346">
        <v>94</v>
      </c>
      <c r="B98" s="553"/>
      <c r="C98" s="376" t="s">
        <v>170</v>
      </c>
      <c r="D98" s="111">
        <v>17.2977138549</v>
      </c>
      <c r="E98" s="28">
        <v>50.330146899699997</v>
      </c>
      <c r="F98" s="28">
        <v>29.795078008699999</v>
      </c>
      <c r="G98" s="28">
        <v>10.755447481899999</v>
      </c>
      <c r="H98" s="28">
        <v>55.6207180476</v>
      </c>
      <c r="I98" s="48">
        <v>72.037903186600005</v>
      </c>
      <c r="J98" s="49">
        <f>(J100/$J$16)*100</f>
        <v>35.071838356136759</v>
      </c>
      <c r="K98" s="67">
        <v>34.974896889699998</v>
      </c>
    </row>
    <row r="99" spans="1:11" x14ac:dyDescent="0.2">
      <c r="A99" s="346">
        <v>95</v>
      </c>
      <c r="B99" s="553"/>
      <c r="C99" s="363" t="s">
        <v>171</v>
      </c>
      <c r="D99" s="112">
        <v>18551</v>
      </c>
      <c r="E99" s="21">
        <v>38400</v>
      </c>
      <c r="F99" s="21">
        <v>16587</v>
      </c>
      <c r="G99" s="21">
        <v>19117</v>
      </c>
      <c r="H99" s="21">
        <v>92083</v>
      </c>
      <c r="I99" s="50">
        <v>12100</v>
      </c>
      <c r="J99" s="381">
        <f>SUM(D99:I99)</f>
        <v>196838</v>
      </c>
      <c r="K99" s="382">
        <v>3237776</v>
      </c>
    </row>
    <row r="100" spans="1:11" x14ac:dyDescent="0.2">
      <c r="A100" s="346">
        <v>96</v>
      </c>
      <c r="B100" s="553"/>
      <c r="C100" s="376" t="s">
        <v>172</v>
      </c>
      <c r="D100" s="103">
        <v>15148</v>
      </c>
      <c r="E100" s="29">
        <v>25263</v>
      </c>
      <c r="F100" s="29">
        <v>10310</v>
      </c>
      <c r="G100" s="29">
        <v>11323</v>
      </c>
      <c r="H100" s="29">
        <v>103050</v>
      </c>
      <c r="I100" s="104">
        <v>8829</v>
      </c>
      <c r="J100" s="54">
        <f>SUM(D100:I100)</f>
        <v>173923</v>
      </c>
      <c r="K100" s="395">
        <v>2820773</v>
      </c>
    </row>
    <row r="101" spans="1:11" x14ac:dyDescent="0.2">
      <c r="A101" s="346">
        <v>97</v>
      </c>
      <c r="B101" s="553"/>
      <c r="C101" s="378" t="s">
        <v>173</v>
      </c>
      <c r="D101" s="55">
        <v>3.4948916462000001</v>
      </c>
      <c r="E101" s="30">
        <v>4.2110056796000004</v>
      </c>
      <c r="F101" s="30">
        <v>3.5395990853999999</v>
      </c>
      <c r="G101" s="30">
        <v>3.3397909735</v>
      </c>
      <c r="H101" s="30">
        <v>3.6440977741</v>
      </c>
      <c r="I101" s="56">
        <v>3.9266774542</v>
      </c>
      <c r="J101" s="58">
        <f>((D101*D99)+(E101*E99)+(F101*F99)+(G101*G99)+(H101*H99)+(I101*I99))/J99</f>
        <v>3.7196411242925436</v>
      </c>
      <c r="K101" s="66">
        <v>3.7534902829000001</v>
      </c>
    </row>
    <row r="102" spans="1:11" ht="12.75" thickBot="1" x14ac:dyDescent="0.25">
      <c r="A102" s="359">
        <v>98</v>
      </c>
      <c r="B102" s="554"/>
      <c r="C102" s="361" t="s">
        <v>174</v>
      </c>
      <c r="D102" s="59">
        <v>3.3921325736000001</v>
      </c>
      <c r="E102" s="25">
        <v>3.6975413186999999</v>
      </c>
      <c r="F102" s="25">
        <v>3.4885905499000001</v>
      </c>
      <c r="G102" s="25">
        <v>3.4324471781999999</v>
      </c>
      <c r="H102" s="25">
        <v>3.7527043001</v>
      </c>
      <c r="I102" s="60">
        <v>3.8634017188000001</v>
      </c>
      <c r="J102" s="62">
        <f>((D102*D100)+(E102*E100)+(F102*F100)+(G102*G100)+(H102*H100)+(I102*I100))/J100</f>
        <v>3.6824004325364021</v>
      </c>
      <c r="K102" s="373">
        <v>3.5709404143999999</v>
      </c>
    </row>
    <row r="103" spans="1:11" x14ac:dyDescent="0.2">
      <c r="A103" s="346">
        <v>99</v>
      </c>
      <c r="B103" s="552" t="s">
        <v>29</v>
      </c>
      <c r="C103" s="363" t="s">
        <v>169</v>
      </c>
      <c r="D103" s="113">
        <v>47.550940081999997</v>
      </c>
      <c r="E103" s="27">
        <v>84.889244773300007</v>
      </c>
      <c r="F103" s="27">
        <v>73.812847102299997</v>
      </c>
      <c r="G103" s="177">
        <v>24.1</v>
      </c>
      <c r="H103" s="27">
        <v>68.4201098156</v>
      </c>
      <c r="I103" s="46">
        <v>89.570874807199999</v>
      </c>
      <c r="J103" s="68">
        <f>(J105/$J$15)*100</f>
        <v>56.349773498487195</v>
      </c>
      <c r="K103" s="69">
        <v>62.1064218084</v>
      </c>
    </row>
    <row r="104" spans="1:11" x14ac:dyDescent="0.2">
      <c r="A104" s="346">
        <v>100</v>
      </c>
      <c r="B104" s="553"/>
      <c r="C104" s="376" t="s">
        <v>170</v>
      </c>
      <c r="D104" s="111">
        <v>50.2220783219</v>
      </c>
      <c r="E104" s="28">
        <v>80.223391923799994</v>
      </c>
      <c r="F104" s="28">
        <v>74.124235561000006</v>
      </c>
      <c r="G104" s="28">
        <v>52.564220563600003</v>
      </c>
      <c r="H104" s="28">
        <v>64.337522147200005</v>
      </c>
      <c r="I104" s="48">
        <v>86.977609187499993</v>
      </c>
      <c r="J104" s="49">
        <f>(J106/$J$16)*100</f>
        <v>59.505953761305086</v>
      </c>
      <c r="K104" s="67">
        <v>61.1533147118</v>
      </c>
    </row>
    <row r="105" spans="1:11" x14ac:dyDescent="0.2">
      <c r="A105" s="346">
        <v>101</v>
      </c>
      <c r="B105" s="553"/>
      <c r="C105" s="363" t="s">
        <v>171</v>
      </c>
      <c r="D105" s="112">
        <v>39667</v>
      </c>
      <c r="E105" s="21">
        <v>41575</v>
      </c>
      <c r="F105" s="21">
        <v>28658</v>
      </c>
      <c r="G105" s="21">
        <v>29160</v>
      </c>
      <c r="H105" s="21">
        <v>117462</v>
      </c>
      <c r="I105" s="50">
        <v>13159</v>
      </c>
      <c r="J105" s="381">
        <f>SUM(D105:I105)</f>
        <v>269681</v>
      </c>
      <c r="K105" s="382">
        <v>4797697</v>
      </c>
    </row>
    <row r="106" spans="1:11" x14ac:dyDescent="0.2">
      <c r="A106" s="346">
        <v>102</v>
      </c>
      <c r="B106" s="553"/>
      <c r="C106" s="376" t="s">
        <v>172</v>
      </c>
      <c r="D106" s="103">
        <v>43982</v>
      </c>
      <c r="E106" s="29">
        <v>40268</v>
      </c>
      <c r="F106" s="29">
        <v>25648</v>
      </c>
      <c r="G106" s="29">
        <v>55336</v>
      </c>
      <c r="H106" s="29">
        <v>119199</v>
      </c>
      <c r="I106" s="104">
        <v>10660</v>
      </c>
      <c r="J106" s="54">
        <f>SUM(D106:I106)</f>
        <v>295093</v>
      </c>
      <c r="K106" s="395">
        <v>4932097</v>
      </c>
    </row>
    <row r="107" spans="1:11" x14ac:dyDescent="0.2">
      <c r="A107" s="346">
        <v>103</v>
      </c>
      <c r="B107" s="553"/>
      <c r="C107" s="378" t="s">
        <v>173</v>
      </c>
      <c r="D107" s="55">
        <v>2.0098574168000001</v>
      </c>
      <c r="E107" s="30">
        <v>3.8280788897</v>
      </c>
      <c r="F107" s="30">
        <v>2.4964442206999999</v>
      </c>
      <c r="G107" s="30">
        <v>1.4817140769999999</v>
      </c>
      <c r="H107" s="30">
        <v>2.8729881652000002</v>
      </c>
      <c r="I107" s="56">
        <v>3.6085435656999998</v>
      </c>
      <c r="J107" s="58">
        <f>((D107*D105)+(E107*E105)+(F107*F105)+(G107*G105)+(H107*H105)+(I107*I105))/J105</f>
        <v>2.7387136490720234</v>
      </c>
      <c r="K107" s="66">
        <v>2.6970538780000002</v>
      </c>
    </row>
    <row r="108" spans="1:11" ht="12.75" thickBot="1" x14ac:dyDescent="0.25">
      <c r="A108" s="359">
        <v>104</v>
      </c>
      <c r="B108" s="554"/>
      <c r="C108" s="361" t="s">
        <v>174</v>
      </c>
      <c r="D108" s="59">
        <v>1.8301315385000001</v>
      </c>
      <c r="E108" s="25">
        <v>2.7947266562999999</v>
      </c>
      <c r="F108" s="25">
        <v>2.1801662961999999</v>
      </c>
      <c r="G108" s="25">
        <v>1.4517527815</v>
      </c>
      <c r="H108" s="25">
        <v>3.0218266858999998</v>
      </c>
      <c r="I108" s="60">
        <v>3.3966268185000001</v>
      </c>
      <c r="J108" s="62">
        <f>((D108*D106)+(E108*E106)+(F108*F106)+(G108*G106)+(H108*H106)+(I108*I106))/J106</f>
        <v>2.4591866171749954</v>
      </c>
      <c r="K108" s="373">
        <v>2.4092628623999999</v>
      </c>
    </row>
    <row r="109" spans="1:11" x14ac:dyDescent="0.2">
      <c r="A109" s="346">
        <v>105</v>
      </c>
      <c r="B109" s="552" t="s">
        <v>30</v>
      </c>
      <c r="C109" s="363" t="s">
        <v>169</v>
      </c>
      <c r="D109" s="113">
        <v>14.618522880900001</v>
      </c>
      <c r="E109" s="27">
        <v>55.272434742800002</v>
      </c>
      <c r="F109" s="27">
        <v>32.363894051499997</v>
      </c>
      <c r="G109" s="177">
        <v>4.5999999999999996</v>
      </c>
      <c r="H109" s="27">
        <v>27.581511491099999</v>
      </c>
      <c r="I109" s="46">
        <v>60.196997984200003</v>
      </c>
      <c r="J109" s="68">
        <f>(J111/$J$15)*100</f>
        <v>23.734809354261738</v>
      </c>
      <c r="K109" s="69">
        <v>27.773290158999998</v>
      </c>
    </row>
    <row r="110" spans="1:11" x14ac:dyDescent="0.2">
      <c r="A110" s="346">
        <v>106</v>
      </c>
      <c r="B110" s="553"/>
      <c r="C110" s="376" t="s">
        <v>170</v>
      </c>
      <c r="D110" s="111">
        <v>15.1192570903</v>
      </c>
      <c r="E110" s="28">
        <v>43.039496807299997</v>
      </c>
      <c r="F110" s="28">
        <v>32.9418869581</v>
      </c>
      <c r="G110" s="28">
        <v>18.913749942100001</v>
      </c>
      <c r="H110" s="28">
        <v>24.403764542800001</v>
      </c>
      <c r="I110" s="48">
        <v>55.977004145199999</v>
      </c>
      <c r="J110" s="49">
        <f>(J112/$J$16)*100</f>
        <v>23.841058267208439</v>
      </c>
      <c r="K110" s="67">
        <v>25.025591633000001</v>
      </c>
    </row>
    <row r="111" spans="1:11" x14ac:dyDescent="0.2">
      <c r="A111" s="346">
        <v>107</v>
      </c>
      <c r="B111" s="553"/>
      <c r="C111" s="363" t="s">
        <v>171</v>
      </c>
      <c r="D111" s="112">
        <v>12195</v>
      </c>
      <c r="E111" s="21">
        <v>27070</v>
      </c>
      <c r="F111" s="21">
        <v>12565</v>
      </c>
      <c r="G111" s="21">
        <v>5566</v>
      </c>
      <c r="H111" s="21">
        <v>47351</v>
      </c>
      <c r="I111" s="50">
        <v>8844</v>
      </c>
      <c r="J111" s="381">
        <f>SUM(D111:I111)</f>
        <v>113591</v>
      </c>
      <c r="K111" s="382">
        <v>2145476</v>
      </c>
    </row>
    <row r="112" spans="1:11" x14ac:dyDescent="0.2">
      <c r="A112" s="346">
        <v>108</v>
      </c>
      <c r="B112" s="553"/>
      <c r="C112" s="376" t="s">
        <v>172</v>
      </c>
      <c r="D112" s="103">
        <v>13241</v>
      </c>
      <c r="E112" s="29">
        <v>21604</v>
      </c>
      <c r="F112" s="29">
        <v>11399</v>
      </c>
      <c r="G112" s="29">
        <v>19911</v>
      </c>
      <c r="H112" s="29">
        <v>45213</v>
      </c>
      <c r="I112" s="104">
        <v>6861</v>
      </c>
      <c r="J112" s="54">
        <f>SUM(D112:I112)</f>
        <v>118229</v>
      </c>
      <c r="K112" s="395">
        <v>2018348</v>
      </c>
    </row>
    <row r="113" spans="1:11" x14ac:dyDescent="0.2">
      <c r="A113" s="346">
        <v>109</v>
      </c>
      <c r="B113" s="553"/>
      <c r="C113" s="378" t="s">
        <v>173</v>
      </c>
      <c r="D113" s="55">
        <v>2.3500279717999999</v>
      </c>
      <c r="E113" s="30">
        <v>4.0522389045000002</v>
      </c>
      <c r="F113" s="30">
        <v>2.7526131281000001</v>
      </c>
      <c r="G113" s="30">
        <v>1.9287773776999999</v>
      </c>
      <c r="H113" s="30">
        <v>3.0817587246000002</v>
      </c>
      <c r="I113" s="56">
        <v>3.7165645866000001</v>
      </c>
      <c r="J113" s="58">
        <f>((D113*D111)+(E113*E111)+(F113*F111)+(G113*G111)+(H113*H111)+(I113*I111))/J111</f>
        <v>3.1909967486173705</v>
      </c>
      <c r="K113" s="66">
        <v>3.1356033894999999</v>
      </c>
    </row>
    <row r="114" spans="1:11" ht="12.75" thickBot="1" x14ac:dyDescent="0.25">
      <c r="A114" s="359">
        <v>110</v>
      </c>
      <c r="B114" s="554"/>
      <c r="C114" s="361" t="s">
        <v>174</v>
      </c>
      <c r="D114" s="59">
        <v>2.0979855956</v>
      </c>
      <c r="E114" s="25">
        <v>2.9950025919000001</v>
      </c>
      <c r="F114" s="25">
        <v>2.3531069774</v>
      </c>
      <c r="G114" s="25">
        <v>1.7902321971999999</v>
      </c>
      <c r="H114" s="25">
        <v>3.2128208787000001</v>
      </c>
      <c r="I114" s="60">
        <v>3.5727082586000001</v>
      </c>
      <c r="J114" s="62">
        <f>((D114*D112)+(E114*E112)+(F114*F112)+(G114*G112)+(H114*H112)+(I114*I112))/J112</f>
        <v>2.7465804898248036</v>
      </c>
      <c r="K114" s="373">
        <v>2.7093382298000002</v>
      </c>
    </row>
    <row r="115" spans="1:11" x14ac:dyDescent="0.2">
      <c r="A115" s="346">
        <v>111</v>
      </c>
      <c r="B115" s="552" t="s">
        <v>31</v>
      </c>
      <c r="C115" s="370" t="s">
        <v>32</v>
      </c>
      <c r="D115" s="228">
        <v>8.0640961000000004</v>
      </c>
      <c r="E115" s="32">
        <v>4.0736948000000002</v>
      </c>
      <c r="F115" s="32">
        <v>5.2444198000000002</v>
      </c>
      <c r="G115" s="32">
        <v>10.68</v>
      </c>
      <c r="H115" s="32">
        <v>6.5150549</v>
      </c>
      <c r="I115" s="115">
        <v>3.9566395999999999</v>
      </c>
      <c r="J115" s="396">
        <f>((D115*D15)+(E115*E15)+(F115*F15)+(G115*G15)+(H115*H15)+(I115*I15))/J15</f>
        <v>7.4065857704242104</v>
      </c>
      <c r="K115" s="397">
        <v>7.1</v>
      </c>
    </row>
    <row r="116" spans="1:11" x14ac:dyDescent="0.2">
      <c r="A116" s="346">
        <v>112</v>
      </c>
      <c r="B116" s="553"/>
      <c r="C116" s="363" t="s">
        <v>33</v>
      </c>
      <c r="D116" s="113">
        <v>12.461888</v>
      </c>
      <c r="E116" s="27">
        <v>9.9406628999999995</v>
      </c>
      <c r="F116" s="27">
        <v>11.246606999999999</v>
      </c>
      <c r="G116" s="27">
        <v>14.272807999999999</v>
      </c>
      <c r="H116" s="27">
        <v>12.758081000000001</v>
      </c>
      <c r="I116" s="46">
        <v>11.607450999999999</v>
      </c>
      <c r="J116" s="68">
        <f>((D116*D15)+(E116*E15)+(F116*F15)+(G116*G15)+(H116*H15)+(I116*I15))/J15</f>
        <v>12.643144481143123</v>
      </c>
      <c r="K116" s="69">
        <v>12.4</v>
      </c>
    </row>
    <row r="117" spans="1:11" x14ac:dyDescent="0.2">
      <c r="A117" s="346">
        <v>113</v>
      </c>
      <c r="B117" s="553"/>
      <c r="C117" s="378" t="s">
        <v>34</v>
      </c>
      <c r="D117" s="55">
        <v>13381.5</v>
      </c>
      <c r="E117" s="30">
        <v>4686.3870999999999</v>
      </c>
      <c r="F117" s="30">
        <v>8595.1478999999999</v>
      </c>
      <c r="G117" s="200">
        <v>30265.074000000001</v>
      </c>
      <c r="H117" s="30">
        <v>8405.4817000000003</v>
      </c>
      <c r="I117" s="56">
        <v>3897.0302000000001</v>
      </c>
      <c r="J117" s="455">
        <f>((D117*D15)+(E117*E15)+(F117*F15)+(G117*G15)+(H117*H15)+(I117*I15))/J15</f>
        <v>14295.742488123713</v>
      </c>
      <c r="K117" s="66">
        <v>13527</v>
      </c>
    </row>
    <row r="118" spans="1:11" x14ac:dyDescent="0.2">
      <c r="A118" s="346">
        <v>114</v>
      </c>
      <c r="B118" s="553"/>
      <c r="C118" s="376" t="s">
        <v>35</v>
      </c>
      <c r="D118" s="111">
        <v>14512.862115650923</v>
      </c>
      <c r="E118" s="28">
        <v>5082.6058216840565</v>
      </c>
      <c r="F118" s="28">
        <v>9321.8395797426747</v>
      </c>
      <c r="G118" s="28">
        <v>32823.88714882276</v>
      </c>
      <c r="H118" s="28">
        <v>9116.1377220585982</v>
      </c>
      <c r="I118" s="48">
        <v>4226.5113741454652</v>
      </c>
      <c r="J118" s="67">
        <f>((D118*D16)+(E118*E16)+(F118*F16)+(G118*G16)+(H118*H16)+(I118*I16))/J16</f>
        <v>15578.344004932389</v>
      </c>
      <c r="K118" s="67">
        <v>14670.663665389535</v>
      </c>
    </row>
    <row r="119" spans="1:11" x14ac:dyDescent="0.2">
      <c r="A119" s="346">
        <v>115</v>
      </c>
      <c r="B119" s="553"/>
      <c r="C119" s="363" t="s">
        <v>36</v>
      </c>
      <c r="D119" s="113">
        <v>14.444364999999999</v>
      </c>
      <c r="E119" s="27">
        <v>33.737696999999997</v>
      </c>
      <c r="F119" s="27">
        <v>15.478717</v>
      </c>
      <c r="G119" s="201">
        <v>10.842000000000001</v>
      </c>
      <c r="H119" s="27">
        <v>12.858836</v>
      </c>
      <c r="I119" s="46">
        <v>16.341569</v>
      </c>
      <c r="J119" s="68">
        <f>((D119*D15)+(E119*E15)+(F119*F15)+(G119*G15)+(H119*H15)+(I119*I15))/J15</f>
        <v>15.08139789931966</v>
      </c>
      <c r="K119" s="69">
        <v>12.335000000000001</v>
      </c>
    </row>
    <row r="120" spans="1:11" x14ac:dyDescent="0.2">
      <c r="A120" s="346">
        <v>116</v>
      </c>
      <c r="B120" s="553"/>
      <c r="C120" s="348" t="s">
        <v>37</v>
      </c>
      <c r="D120" s="229">
        <v>0.66751190999999999</v>
      </c>
      <c r="E120" s="33">
        <v>0.42373189999999999</v>
      </c>
      <c r="F120" s="33">
        <v>0.51138587000000002</v>
      </c>
      <c r="G120" s="202">
        <v>0.94310000000000005</v>
      </c>
      <c r="H120" s="33">
        <v>0.60707306999999999</v>
      </c>
      <c r="I120" s="116">
        <v>0.45125385000000001</v>
      </c>
      <c r="J120" s="70">
        <f>((D120*D15)+(E120*E15)+(F120*F15)+(G120*G15)+(H120*H15)+(I120*I15))/J15</f>
        <v>0.67125380647512245</v>
      </c>
      <c r="K120" s="71">
        <v>0.57999999999999996</v>
      </c>
    </row>
    <row r="121" spans="1:11" x14ac:dyDescent="0.2">
      <c r="A121" s="346">
        <v>117</v>
      </c>
      <c r="B121" s="553"/>
      <c r="C121" s="348" t="s">
        <v>38</v>
      </c>
      <c r="D121" s="229">
        <v>0.70128435</v>
      </c>
      <c r="E121" s="33">
        <v>0.55101341000000004</v>
      </c>
      <c r="F121" s="33">
        <v>0.63788316</v>
      </c>
      <c r="G121" s="33">
        <v>0.78900000000000003</v>
      </c>
      <c r="H121" s="33">
        <v>0.63468732000000005</v>
      </c>
      <c r="I121" s="116">
        <v>0.52459637000000003</v>
      </c>
      <c r="J121" s="70">
        <f>((D121*D15)+(E121*E15)+(F121*F15)+(G121*G15)+(H121*H15)+(I121*I15))/J15</f>
        <v>0.67362574227193139</v>
      </c>
      <c r="K121" s="71">
        <v>0.74099999999999999</v>
      </c>
    </row>
    <row r="122" spans="1:11" x14ac:dyDescent="0.2">
      <c r="A122" s="346">
        <v>118</v>
      </c>
      <c r="B122" s="553"/>
      <c r="C122" s="376" t="s">
        <v>39</v>
      </c>
      <c r="D122" s="230">
        <v>0.84605235000000001</v>
      </c>
      <c r="E122" s="34">
        <v>0.60737700999999999</v>
      </c>
      <c r="F122" s="34">
        <v>0.83325651000000001</v>
      </c>
      <c r="G122" s="34">
        <v>0.90600000000000003</v>
      </c>
      <c r="H122" s="34">
        <v>0.86566673999999999</v>
      </c>
      <c r="I122" s="117">
        <v>0.82258229000000005</v>
      </c>
      <c r="J122" s="72">
        <f>((D122*D15)+(E122*E15)+(F122*F15)+(G122*G15)+(H122*H15)+(I122*I15))/J15</f>
        <v>0.84206087713939448</v>
      </c>
      <c r="K122" s="73">
        <v>0.82</v>
      </c>
    </row>
    <row r="123" spans="1:11" ht="12.75" thickBot="1" x14ac:dyDescent="0.25">
      <c r="A123" s="359">
        <v>119</v>
      </c>
      <c r="B123" s="554"/>
      <c r="C123" s="398" t="s">
        <v>40</v>
      </c>
      <c r="D123" s="231">
        <v>0.73437319999999995</v>
      </c>
      <c r="E123" s="35">
        <v>0.52147949999999998</v>
      </c>
      <c r="F123" s="35">
        <v>0.64777300000000004</v>
      </c>
      <c r="G123" s="203">
        <v>0.89870000000000005</v>
      </c>
      <c r="H123" s="35">
        <v>0.69350639999999997</v>
      </c>
      <c r="I123" s="118">
        <v>0.57961799999999997</v>
      </c>
      <c r="J123" s="74">
        <f>((D123*D15)+(E123*E15)+(F123*F15)+(G123*G15)+(H123*H15)+(I123*I15))/J15</f>
        <v>0.72769597778404627</v>
      </c>
      <c r="K123" s="75">
        <v>0.70599999999999996</v>
      </c>
    </row>
    <row r="124" spans="1:11" x14ac:dyDescent="0.2">
      <c r="A124" s="346">
        <v>120</v>
      </c>
      <c r="B124" s="552" t="s">
        <v>41</v>
      </c>
      <c r="C124" s="363" t="s">
        <v>42</v>
      </c>
      <c r="D124" s="112">
        <v>16</v>
      </c>
      <c r="E124" s="21">
        <v>4</v>
      </c>
      <c r="F124" s="21">
        <v>10</v>
      </c>
      <c r="G124" s="21">
        <v>27</v>
      </c>
      <c r="H124" s="21">
        <v>14</v>
      </c>
      <c r="I124" s="50"/>
      <c r="J124" s="381">
        <f t="shared" ref="J124:J138" si="0">SUM(D124:I124)</f>
        <v>71</v>
      </c>
      <c r="K124" s="382">
        <v>1100</v>
      </c>
    </row>
    <row r="125" spans="1:11" x14ac:dyDescent="0.2">
      <c r="A125" s="346">
        <v>121</v>
      </c>
      <c r="B125" s="553"/>
      <c r="C125" s="348" t="s">
        <v>43</v>
      </c>
      <c r="D125" s="232">
        <v>4</v>
      </c>
      <c r="E125" s="26">
        <v>2</v>
      </c>
      <c r="F125" s="26">
        <v>1</v>
      </c>
      <c r="G125" s="26">
        <v>25</v>
      </c>
      <c r="H125" s="26">
        <v>3</v>
      </c>
      <c r="I125" s="76"/>
      <c r="J125" s="276">
        <f t="shared" si="0"/>
        <v>35</v>
      </c>
      <c r="K125" s="399">
        <v>328</v>
      </c>
    </row>
    <row r="126" spans="1:11" x14ac:dyDescent="0.2">
      <c r="A126" s="346">
        <v>122</v>
      </c>
      <c r="B126" s="553"/>
      <c r="C126" s="348" t="s">
        <v>44</v>
      </c>
      <c r="D126" s="232">
        <v>4</v>
      </c>
      <c r="E126" s="26">
        <v>1</v>
      </c>
      <c r="F126" s="26">
        <v>3</v>
      </c>
      <c r="G126" s="26">
        <v>1</v>
      </c>
      <c r="H126" s="26">
        <v>2</v>
      </c>
      <c r="I126" s="76">
        <v>1</v>
      </c>
      <c r="J126" s="276">
        <f t="shared" si="0"/>
        <v>12</v>
      </c>
      <c r="K126" s="399">
        <v>95</v>
      </c>
    </row>
    <row r="127" spans="1:11" x14ac:dyDescent="0.2">
      <c r="A127" s="346">
        <v>123</v>
      </c>
      <c r="B127" s="553"/>
      <c r="C127" s="348" t="s">
        <v>45</v>
      </c>
      <c r="D127" s="232">
        <v>5</v>
      </c>
      <c r="E127" s="26">
        <v>1</v>
      </c>
      <c r="F127" s="26"/>
      <c r="G127" s="26">
        <v>0</v>
      </c>
      <c r="H127" s="26"/>
      <c r="I127" s="76"/>
      <c r="J127" s="276">
        <f t="shared" si="0"/>
        <v>6</v>
      </c>
      <c r="K127" s="399">
        <v>40</v>
      </c>
    </row>
    <row r="128" spans="1:11" x14ac:dyDescent="0.2">
      <c r="A128" s="346">
        <v>124</v>
      </c>
      <c r="B128" s="553"/>
      <c r="C128" s="348" t="s">
        <v>46</v>
      </c>
      <c r="D128" s="232">
        <v>3</v>
      </c>
      <c r="E128" s="26"/>
      <c r="F128" s="26">
        <v>3</v>
      </c>
      <c r="G128" s="26">
        <v>5</v>
      </c>
      <c r="H128" s="26">
        <v>4</v>
      </c>
      <c r="I128" s="76"/>
      <c r="J128" s="276">
        <f t="shared" si="0"/>
        <v>15</v>
      </c>
      <c r="K128" s="399">
        <v>315</v>
      </c>
    </row>
    <row r="129" spans="1:11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>
        <v>103</v>
      </c>
      <c r="H129" s="29">
        <v>1</v>
      </c>
      <c r="I129" s="104"/>
      <c r="J129" s="54">
        <f t="shared" si="0"/>
        <v>104</v>
      </c>
      <c r="K129" s="395">
        <v>54</v>
      </c>
    </row>
    <row r="130" spans="1:11" ht="12.75" thickBot="1" x14ac:dyDescent="0.25">
      <c r="A130" s="359">
        <v>126</v>
      </c>
      <c r="B130" s="554"/>
      <c r="C130" s="398" t="s">
        <v>48</v>
      </c>
      <c r="D130" s="233">
        <f>SUM(D124:D129)</f>
        <v>32</v>
      </c>
      <c r="E130" s="119">
        <f t="shared" ref="E130:I130" si="1">SUM(E124:E129)</f>
        <v>8</v>
      </c>
      <c r="F130" s="119">
        <f t="shared" si="1"/>
        <v>17</v>
      </c>
      <c r="G130" s="119">
        <f t="shared" si="1"/>
        <v>161</v>
      </c>
      <c r="H130" s="119">
        <f t="shared" si="1"/>
        <v>24</v>
      </c>
      <c r="I130" s="308">
        <f t="shared" si="1"/>
        <v>1</v>
      </c>
      <c r="J130" s="277">
        <f t="shared" si="0"/>
        <v>243</v>
      </c>
      <c r="K130" s="400">
        <v>1932</v>
      </c>
    </row>
    <row r="131" spans="1:11" x14ac:dyDescent="0.2">
      <c r="A131" s="346">
        <v>127</v>
      </c>
      <c r="B131" s="552" t="s">
        <v>49</v>
      </c>
      <c r="C131" s="363" t="s">
        <v>50</v>
      </c>
      <c r="D131" s="112">
        <v>341</v>
      </c>
      <c r="E131" s="21">
        <v>60</v>
      </c>
      <c r="F131" s="21">
        <v>113</v>
      </c>
      <c r="G131" s="21">
        <v>1033</v>
      </c>
      <c r="H131" s="21">
        <v>321</v>
      </c>
      <c r="I131" s="50"/>
      <c r="J131" s="381">
        <f t="shared" si="0"/>
        <v>1868</v>
      </c>
      <c r="K131" s="382">
        <v>36378</v>
      </c>
    </row>
    <row r="132" spans="1:11" x14ac:dyDescent="0.2">
      <c r="A132" s="346">
        <v>128</v>
      </c>
      <c r="B132" s="553"/>
      <c r="C132" s="348" t="s">
        <v>51</v>
      </c>
      <c r="D132" s="232">
        <v>92</v>
      </c>
      <c r="E132" s="26">
        <v>20</v>
      </c>
      <c r="F132" s="26">
        <v>18</v>
      </c>
      <c r="G132" s="26">
        <v>417</v>
      </c>
      <c r="H132" s="26">
        <v>53</v>
      </c>
      <c r="I132" s="76"/>
      <c r="J132" s="276">
        <f t="shared" si="0"/>
        <v>600</v>
      </c>
      <c r="K132" s="399">
        <v>6567</v>
      </c>
    </row>
    <row r="133" spans="1:11" x14ac:dyDescent="0.2">
      <c r="A133" s="346">
        <v>129</v>
      </c>
      <c r="B133" s="553"/>
      <c r="C133" s="348" t="s">
        <v>52</v>
      </c>
      <c r="D133" s="232">
        <v>57</v>
      </c>
      <c r="E133" s="26">
        <v>11</v>
      </c>
      <c r="F133" s="26">
        <v>13</v>
      </c>
      <c r="G133" s="26">
        <v>6</v>
      </c>
      <c r="H133" s="26">
        <v>35</v>
      </c>
      <c r="I133" s="76">
        <v>6</v>
      </c>
      <c r="J133" s="276">
        <f t="shared" si="0"/>
        <v>128</v>
      </c>
      <c r="K133" s="399">
        <v>1056</v>
      </c>
    </row>
    <row r="134" spans="1:11" x14ac:dyDescent="0.2">
      <c r="A134" s="346">
        <v>130</v>
      </c>
      <c r="B134" s="553"/>
      <c r="C134" s="348" t="s">
        <v>53</v>
      </c>
      <c r="D134" s="232">
        <v>62</v>
      </c>
      <c r="E134" s="26">
        <v>11</v>
      </c>
      <c r="F134" s="26"/>
      <c r="G134" s="26">
        <v>0</v>
      </c>
      <c r="H134" s="26"/>
      <c r="I134" s="76"/>
      <c r="J134" s="276">
        <f t="shared" si="0"/>
        <v>73</v>
      </c>
      <c r="K134" s="399">
        <v>434</v>
      </c>
    </row>
    <row r="135" spans="1:11" x14ac:dyDescent="0.2">
      <c r="A135" s="346">
        <v>131</v>
      </c>
      <c r="B135" s="553"/>
      <c r="C135" s="348" t="s">
        <v>54</v>
      </c>
      <c r="D135" s="232">
        <v>34</v>
      </c>
      <c r="E135" s="26"/>
      <c r="F135" s="26">
        <v>25</v>
      </c>
      <c r="G135" s="26">
        <v>24</v>
      </c>
      <c r="H135" s="26">
        <v>58</v>
      </c>
      <c r="I135" s="76"/>
      <c r="J135" s="276">
        <f t="shared" si="0"/>
        <v>141</v>
      </c>
      <c r="K135" s="399">
        <v>3646</v>
      </c>
    </row>
    <row r="136" spans="1:11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>
        <v>166</v>
      </c>
      <c r="H136" s="29">
        <v>4</v>
      </c>
      <c r="I136" s="104"/>
      <c r="J136" s="54">
        <f t="shared" si="0"/>
        <v>170</v>
      </c>
      <c r="K136" s="395">
        <v>942</v>
      </c>
    </row>
    <row r="137" spans="1:11" ht="12.75" thickBot="1" x14ac:dyDescent="0.25">
      <c r="A137" s="359">
        <v>133</v>
      </c>
      <c r="B137" s="554"/>
      <c r="C137" s="398" t="s">
        <v>56</v>
      </c>
      <c r="D137" s="233">
        <f>SUM(D131:D136)</f>
        <v>586</v>
      </c>
      <c r="E137" s="119">
        <f t="shared" ref="E137:I137" si="2">SUM(E131:E136)</f>
        <v>102</v>
      </c>
      <c r="F137" s="119">
        <f t="shared" si="2"/>
        <v>169</v>
      </c>
      <c r="G137" s="119">
        <f t="shared" si="2"/>
        <v>1646</v>
      </c>
      <c r="H137" s="119">
        <f t="shared" si="2"/>
        <v>471</v>
      </c>
      <c r="I137" s="308">
        <f t="shared" si="2"/>
        <v>6</v>
      </c>
      <c r="J137" s="277">
        <f t="shared" si="0"/>
        <v>2980</v>
      </c>
      <c r="K137" s="400">
        <v>49023</v>
      </c>
    </row>
    <row r="138" spans="1:11" x14ac:dyDescent="0.2">
      <c r="A138" s="346">
        <v>134</v>
      </c>
      <c r="B138" s="552" t="s">
        <v>57</v>
      </c>
      <c r="C138" s="363" t="s">
        <v>58</v>
      </c>
      <c r="D138" s="112"/>
      <c r="E138" s="21"/>
      <c r="F138" s="21"/>
      <c r="G138" s="21">
        <v>0</v>
      </c>
      <c r="H138" s="21"/>
      <c r="I138" s="50"/>
      <c r="J138" s="381">
        <f t="shared" si="0"/>
        <v>0</v>
      </c>
      <c r="K138" s="382">
        <v>16</v>
      </c>
    </row>
    <row r="139" spans="1:11" x14ac:dyDescent="0.2">
      <c r="A139" s="346">
        <v>135</v>
      </c>
      <c r="B139" s="553"/>
      <c r="C139" s="348" t="s">
        <v>59</v>
      </c>
      <c r="D139" s="232">
        <v>3</v>
      </c>
      <c r="E139" s="26">
        <v>2</v>
      </c>
      <c r="F139" s="26">
        <v>3</v>
      </c>
      <c r="G139" s="26">
        <v>7</v>
      </c>
      <c r="H139" s="26">
        <v>1</v>
      </c>
      <c r="I139" s="76"/>
      <c r="J139" s="276">
        <f t="shared" ref="J139:J143" si="3">SUM(D139:I139)</f>
        <v>16</v>
      </c>
      <c r="K139" s="399">
        <v>160</v>
      </c>
    </row>
    <row r="140" spans="1:11" x14ac:dyDescent="0.2">
      <c r="A140" s="346">
        <v>136</v>
      </c>
      <c r="B140" s="553"/>
      <c r="C140" s="348" t="s">
        <v>60</v>
      </c>
      <c r="D140" s="232">
        <v>7</v>
      </c>
      <c r="E140" s="26">
        <v>2</v>
      </c>
      <c r="F140" s="26">
        <v>4</v>
      </c>
      <c r="G140" s="26">
        <v>8</v>
      </c>
      <c r="H140" s="26">
        <v>5</v>
      </c>
      <c r="I140" s="76"/>
      <c r="J140" s="276">
        <f t="shared" si="3"/>
        <v>26</v>
      </c>
      <c r="K140" s="399">
        <v>288</v>
      </c>
    </row>
    <row r="141" spans="1:11" x14ac:dyDescent="0.2">
      <c r="A141" s="346">
        <v>137</v>
      </c>
      <c r="B141" s="553"/>
      <c r="C141" s="348" t="s">
        <v>61</v>
      </c>
      <c r="D141" s="232">
        <v>1</v>
      </c>
      <c r="E141" s="26"/>
      <c r="F141" s="26">
        <v>1</v>
      </c>
      <c r="G141" s="26">
        <v>2</v>
      </c>
      <c r="H141" s="26">
        <v>5</v>
      </c>
      <c r="I141" s="76"/>
      <c r="J141" s="276">
        <f t="shared" si="3"/>
        <v>9</v>
      </c>
      <c r="K141" s="399">
        <v>209</v>
      </c>
    </row>
    <row r="142" spans="1:11" x14ac:dyDescent="0.2">
      <c r="A142" s="346">
        <v>138</v>
      </c>
      <c r="B142" s="553"/>
      <c r="C142" s="348" t="s">
        <v>62</v>
      </c>
      <c r="D142" s="232">
        <v>3</v>
      </c>
      <c r="E142" s="26"/>
      <c r="F142" s="26"/>
      <c r="G142" s="26">
        <v>1</v>
      </c>
      <c r="H142" s="26">
        <v>2</v>
      </c>
      <c r="I142" s="76"/>
      <c r="J142" s="276">
        <f>SUM(D142:I142)</f>
        <v>6</v>
      </c>
      <c r="K142" s="399">
        <v>186</v>
      </c>
    </row>
    <row r="143" spans="1:11" x14ac:dyDescent="0.2">
      <c r="A143" s="346">
        <v>139</v>
      </c>
      <c r="B143" s="553"/>
      <c r="C143" s="376" t="s">
        <v>63</v>
      </c>
      <c r="D143" s="103">
        <v>18</v>
      </c>
      <c r="E143" s="29">
        <v>4</v>
      </c>
      <c r="F143" s="29">
        <v>9</v>
      </c>
      <c r="G143" s="29">
        <v>143</v>
      </c>
      <c r="H143" s="29">
        <v>11</v>
      </c>
      <c r="I143" s="104">
        <v>1</v>
      </c>
      <c r="J143" s="54">
        <f t="shared" si="3"/>
        <v>186</v>
      </c>
      <c r="K143" s="395">
        <v>1073</v>
      </c>
    </row>
    <row r="144" spans="1:11" ht="12.75" thickBot="1" x14ac:dyDescent="0.25">
      <c r="A144" s="359">
        <v>140</v>
      </c>
      <c r="B144" s="554"/>
      <c r="C144" s="398" t="s">
        <v>64</v>
      </c>
      <c r="D144" s="233">
        <f>SUM(D138:D143)</f>
        <v>32</v>
      </c>
      <c r="E144" s="119">
        <f>SUM(E138:E143)</f>
        <v>8</v>
      </c>
      <c r="F144" s="119">
        <f t="shared" ref="F144:I144" si="4">SUM(F138:F143)</f>
        <v>17</v>
      </c>
      <c r="G144" s="119">
        <f t="shared" si="4"/>
        <v>161</v>
      </c>
      <c r="H144" s="119">
        <f t="shared" si="4"/>
        <v>24</v>
      </c>
      <c r="I144" s="308">
        <f t="shared" si="4"/>
        <v>1</v>
      </c>
      <c r="J144" s="277">
        <f t="shared" ref="J144:J155" si="5">SUM(D144:I144)</f>
        <v>243</v>
      </c>
      <c r="K144" s="400">
        <v>1932</v>
      </c>
    </row>
    <row r="145" spans="1:11" x14ac:dyDescent="0.2">
      <c r="A145" s="346">
        <v>141</v>
      </c>
      <c r="B145" s="552" t="s">
        <v>65</v>
      </c>
      <c r="C145" s="363" t="s">
        <v>58</v>
      </c>
      <c r="D145" s="112"/>
      <c r="E145" s="21"/>
      <c r="F145" s="21"/>
      <c r="G145" s="21">
        <v>0</v>
      </c>
      <c r="H145" s="21"/>
      <c r="I145" s="50"/>
      <c r="J145" s="381">
        <f t="shared" si="5"/>
        <v>0</v>
      </c>
      <c r="K145" s="382">
        <v>2354</v>
      </c>
    </row>
    <row r="146" spans="1:11" x14ac:dyDescent="0.2">
      <c r="A146" s="346">
        <v>142</v>
      </c>
      <c r="B146" s="553"/>
      <c r="C146" s="348" t="s">
        <v>59</v>
      </c>
      <c r="D146" s="232">
        <v>42</v>
      </c>
      <c r="E146" s="26">
        <v>30</v>
      </c>
      <c r="F146" s="26">
        <v>39</v>
      </c>
      <c r="G146" s="26">
        <v>377</v>
      </c>
      <c r="H146" s="26">
        <v>24</v>
      </c>
      <c r="I146" s="76"/>
      <c r="J146" s="276">
        <f t="shared" si="5"/>
        <v>512</v>
      </c>
      <c r="K146" s="399">
        <v>9465</v>
      </c>
    </row>
    <row r="147" spans="1:11" x14ac:dyDescent="0.2">
      <c r="A147" s="346">
        <v>143</v>
      </c>
      <c r="B147" s="553"/>
      <c r="C147" s="348" t="s">
        <v>60</v>
      </c>
      <c r="D147" s="232">
        <v>141</v>
      </c>
      <c r="E147" s="26">
        <v>30</v>
      </c>
      <c r="F147" s="26">
        <v>34</v>
      </c>
      <c r="G147" s="26">
        <v>368</v>
      </c>
      <c r="H147" s="26">
        <v>151</v>
      </c>
      <c r="I147" s="76"/>
      <c r="J147" s="276">
        <f t="shared" si="5"/>
        <v>724</v>
      </c>
      <c r="K147" s="399">
        <v>10168</v>
      </c>
    </row>
    <row r="148" spans="1:11" x14ac:dyDescent="0.2">
      <c r="A148" s="346">
        <v>144</v>
      </c>
      <c r="B148" s="553"/>
      <c r="C148" s="348" t="s">
        <v>61</v>
      </c>
      <c r="D148" s="232">
        <v>33</v>
      </c>
      <c r="E148" s="26"/>
      <c r="F148" s="26">
        <v>10</v>
      </c>
      <c r="G148" s="26">
        <v>42</v>
      </c>
      <c r="H148" s="26">
        <v>86</v>
      </c>
      <c r="I148" s="76"/>
      <c r="J148" s="276">
        <f t="shared" si="5"/>
        <v>171</v>
      </c>
      <c r="K148" s="399">
        <v>5425</v>
      </c>
    </row>
    <row r="149" spans="1:11" x14ac:dyDescent="0.2">
      <c r="A149" s="346">
        <v>145</v>
      </c>
      <c r="B149" s="553"/>
      <c r="C149" s="348" t="s">
        <v>62</v>
      </c>
      <c r="D149" s="232">
        <v>83</v>
      </c>
      <c r="E149" s="26"/>
      <c r="F149" s="26"/>
      <c r="G149" s="26">
        <v>35</v>
      </c>
      <c r="H149" s="26">
        <v>36</v>
      </c>
      <c r="I149" s="76"/>
      <c r="J149" s="276">
        <f t="shared" si="5"/>
        <v>154</v>
      </c>
      <c r="K149" s="399">
        <v>4371</v>
      </c>
    </row>
    <row r="150" spans="1:11" x14ac:dyDescent="0.2">
      <c r="A150" s="346">
        <v>146</v>
      </c>
      <c r="B150" s="553"/>
      <c r="C150" s="376" t="s">
        <v>63</v>
      </c>
      <c r="D150" s="103">
        <v>287</v>
      </c>
      <c r="E150" s="29">
        <v>42</v>
      </c>
      <c r="F150" s="29">
        <v>86</v>
      </c>
      <c r="G150" s="29">
        <v>824</v>
      </c>
      <c r="H150" s="29">
        <v>174</v>
      </c>
      <c r="I150" s="104">
        <v>6</v>
      </c>
      <c r="J150" s="54">
        <f t="shared" si="5"/>
        <v>1419</v>
      </c>
      <c r="K150" s="395">
        <v>17240</v>
      </c>
    </row>
    <row r="151" spans="1:11" ht="12.75" thickBot="1" x14ac:dyDescent="0.25">
      <c r="A151" s="359">
        <v>147</v>
      </c>
      <c r="B151" s="554"/>
      <c r="C151" s="398" t="s">
        <v>66</v>
      </c>
      <c r="D151" s="233">
        <f>SUM(D145:D150)</f>
        <v>586</v>
      </c>
      <c r="E151" s="119">
        <f t="shared" ref="E151:I151" si="6">SUM(E145:E150)</f>
        <v>102</v>
      </c>
      <c r="F151" s="119">
        <f t="shared" si="6"/>
        <v>169</v>
      </c>
      <c r="G151" s="119">
        <f t="shared" si="6"/>
        <v>1646</v>
      </c>
      <c r="H151" s="119">
        <f t="shared" si="6"/>
        <v>471</v>
      </c>
      <c r="I151" s="308">
        <f t="shared" si="6"/>
        <v>6</v>
      </c>
      <c r="J151" s="277">
        <f t="shared" si="5"/>
        <v>2980</v>
      </c>
      <c r="K151" s="400">
        <v>49023</v>
      </c>
    </row>
    <row r="152" spans="1:11" ht="12.75" thickBot="1" x14ac:dyDescent="0.25">
      <c r="A152" s="402">
        <v>148</v>
      </c>
      <c r="B152" s="403"/>
      <c r="C152" s="358" t="s">
        <v>67</v>
      </c>
      <c r="D152" s="234">
        <v>99</v>
      </c>
      <c r="E152" s="121">
        <v>34</v>
      </c>
      <c r="F152" s="121">
        <v>26</v>
      </c>
      <c r="G152" s="121">
        <v>302</v>
      </c>
      <c r="H152" s="121">
        <v>76</v>
      </c>
      <c r="I152" s="122">
        <v>7</v>
      </c>
      <c r="J152" s="312">
        <f t="shared" si="5"/>
        <v>544</v>
      </c>
      <c r="K152" s="404"/>
    </row>
    <row r="153" spans="1:11" x14ac:dyDescent="0.2">
      <c r="A153" s="346">
        <v>149</v>
      </c>
      <c r="B153" s="347" t="s">
        <v>166</v>
      </c>
      <c r="C153" s="363" t="s">
        <v>68</v>
      </c>
      <c r="D153" s="112">
        <v>451</v>
      </c>
      <c r="E153" s="21">
        <v>286</v>
      </c>
      <c r="F153" s="21">
        <v>223</v>
      </c>
      <c r="G153" s="21">
        <v>5589</v>
      </c>
      <c r="H153" s="21">
        <v>2044</v>
      </c>
      <c r="I153" s="50">
        <v>144</v>
      </c>
      <c r="J153" s="381">
        <f t="shared" si="5"/>
        <v>8737</v>
      </c>
      <c r="K153" s="382">
        <v>564672</v>
      </c>
    </row>
    <row r="154" spans="1:11" x14ac:dyDescent="0.2">
      <c r="A154" s="346">
        <v>150</v>
      </c>
      <c r="B154" s="347"/>
      <c r="C154" s="348" t="s">
        <v>69</v>
      </c>
      <c r="D154" s="232">
        <v>32</v>
      </c>
      <c r="E154" s="26">
        <v>12</v>
      </c>
      <c r="F154" s="26">
        <v>12</v>
      </c>
      <c r="G154" s="26"/>
      <c r="H154" s="26"/>
      <c r="I154" s="76"/>
      <c r="J154" s="276">
        <f t="shared" si="5"/>
        <v>56</v>
      </c>
      <c r="K154" s="399">
        <v>3590</v>
      </c>
    </row>
    <row r="155" spans="1:11" x14ac:dyDescent="0.2">
      <c r="A155" s="346">
        <v>151</v>
      </c>
      <c r="B155" s="347"/>
      <c r="C155" s="348" t="s">
        <v>70</v>
      </c>
      <c r="D155" s="232">
        <v>35</v>
      </c>
      <c r="E155" s="26"/>
      <c r="F155" s="26"/>
      <c r="G155" s="26"/>
      <c r="H155" s="26">
        <v>72</v>
      </c>
      <c r="I155" s="76">
        <v>2</v>
      </c>
      <c r="J155" s="276">
        <f t="shared" si="5"/>
        <v>109</v>
      </c>
      <c r="K155" s="399">
        <v>8470</v>
      </c>
    </row>
    <row r="156" spans="1:11" x14ac:dyDescent="0.2">
      <c r="A156" s="346">
        <v>152</v>
      </c>
      <c r="B156" s="347"/>
      <c r="C156" s="348" t="s">
        <v>71</v>
      </c>
      <c r="D156" s="232">
        <v>117</v>
      </c>
      <c r="E156" s="26">
        <v>3</v>
      </c>
      <c r="F156" s="26"/>
      <c r="G156" s="26"/>
      <c r="H156" s="26">
        <v>5</v>
      </c>
      <c r="I156" s="76"/>
      <c r="J156" s="276">
        <f t="shared" ref="J156:J218" si="7">SUM(D156:I156)</f>
        <v>125</v>
      </c>
      <c r="K156" s="399">
        <v>41169</v>
      </c>
    </row>
    <row r="157" spans="1:11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/>
      <c r="I157" s="76">
        <v>2</v>
      </c>
      <c r="J157" s="276">
        <f t="shared" si="7"/>
        <v>2</v>
      </c>
      <c r="K157" s="399">
        <v>782</v>
      </c>
    </row>
    <row r="158" spans="1:11" x14ac:dyDescent="0.2">
      <c r="A158" s="346">
        <v>154</v>
      </c>
      <c r="B158" s="347"/>
      <c r="C158" s="348" t="s">
        <v>73</v>
      </c>
      <c r="D158" s="232">
        <v>18</v>
      </c>
      <c r="E158" s="26">
        <v>15</v>
      </c>
      <c r="F158" s="26">
        <v>21</v>
      </c>
      <c r="G158" s="26"/>
      <c r="H158" s="26">
        <v>75</v>
      </c>
      <c r="I158" s="76"/>
      <c r="J158" s="276">
        <f>SUM(D158:I158)</f>
        <v>129</v>
      </c>
      <c r="K158" s="399">
        <v>29185</v>
      </c>
    </row>
    <row r="159" spans="1:11" x14ac:dyDescent="0.2">
      <c r="A159" s="346">
        <v>155</v>
      </c>
      <c r="B159" s="347"/>
      <c r="C159" s="348" t="s">
        <v>74</v>
      </c>
      <c r="D159" s="232"/>
      <c r="E159" s="26"/>
      <c r="F159" s="26"/>
      <c r="G159" s="26"/>
      <c r="H159" s="26"/>
      <c r="I159" s="76"/>
      <c r="J159" s="276">
        <f>SUM(D159:I159)</f>
        <v>0</v>
      </c>
      <c r="K159" s="399">
        <v>2219</v>
      </c>
    </row>
    <row r="160" spans="1:11" x14ac:dyDescent="0.2">
      <c r="A160" s="346">
        <v>156</v>
      </c>
      <c r="B160" s="347"/>
      <c r="C160" s="348" t="s">
        <v>75</v>
      </c>
      <c r="D160" s="232">
        <v>70</v>
      </c>
      <c r="E160" s="26">
        <v>48</v>
      </c>
      <c r="F160" s="26">
        <v>37</v>
      </c>
      <c r="G160" s="26"/>
      <c r="H160" s="26">
        <v>65324</v>
      </c>
      <c r="I160" s="76">
        <v>13823</v>
      </c>
      <c r="J160" s="276">
        <f t="shared" si="7"/>
        <v>79302</v>
      </c>
      <c r="K160" s="399">
        <v>214731</v>
      </c>
    </row>
    <row r="161" spans="1:11" x14ac:dyDescent="0.2">
      <c r="A161" s="346">
        <v>157</v>
      </c>
      <c r="B161" s="347"/>
      <c r="C161" s="348" t="s">
        <v>76</v>
      </c>
      <c r="D161" s="232">
        <v>16</v>
      </c>
      <c r="E161" s="26">
        <v>3</v>
      </c>
      <c r="F161" s="26"/>
      <c r="G161" s="26"/>
      <c r="H161" s="26"/>
      <c r="I161" s="76"/>
      <c r="J161" s="276">
        <f t="shared" si="7"/>
        <v>19</v>
      </c>
      <c r="K161" s="399">
        <v>255</v>
      </c>
    </row>
    <row r="162" spans="1:11" x14ac:dyDescent="0.2">
      <c r="A162" s="346">
        <v>158</v>
      </c>
      <c r="B162" s="347"/>
      <c r="C162" s="348" t="s">
        <v>77</v>
      </c>
      <c r="D162" s="232">
        <v>6</v>
      </c>
      <c r="E162" s="26">
        <v>48</v>
      </c>
      <c r="F162" s="26"/>
      <c r="G162" s="26"/>
      <c r="H162" s="26">
        <v>5</v>
      </c>
      <c r="I162" s="76">
        <v>2</v>
      </c>
      <c r="J162" s="276">
        <f t="shared" si="7"/>
        <v>61</v>
      </c>
      <c r="K162" s="399">
        <v>18650</v>
      </c>
    </row>
    <row r="163" spans="1:11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76"/>
      <c r="J163" s="276">
        <f t="shared" si="7"/>
        <v>0</v>
      </c>
      <c r="K163" s="399">
        <v>807</v>
      </c>
    </row>
    <row r="164" spans="1:11" x14ac:dyDescent="0.2">
      <c r="A164" s="346">
        <v>160</v>
      </c>
      <c r="B164" s="347"/>
      <c r="C164" s="348" t="s">
        <v>79</v>
      </c>
      <c r="D164" s="232"/>
      <c r="E164" s="26">
        <v>24</v>
      </c>
      <c r="F164" s="26"/>
      <c r="G164" s="26"/>
      <c r="H164" s="26"/>
      <c r="I164" s="76"/>
      <c r="J164" s="276">
        <f t="shared" si="7"/>
        <v>24</v>
      </c>
      <c r="K164" s="399">
        <v>77817</v>
      </c>
    </row>
    <row r="165" spans="1:11" x14ac:dyDescent="0.2">
      <c r="A165" s="346">
        <v>161</v>
      </c>
      <c r="B165" s="347"/>
      <c r="C165" s="348" t="s">
        <v>80</v>
      </c>
      <c r="D165" s="232">
        <v>15</v>
      </c>
      <c r="E165" s="26">
        <v>16</v>
      </c>
      <c r="F165" s="26"/>
      <c r="G165" s="26"/>
      <c r="H165" s="26">
        <v>4</v>
      </c>
      <c r="I165" s="76">
        <v>2</v>
      </c>
      <c r="J165" s="276">
        <f t="shared" si="7"/>
        <v>37</v>
      </c>
      <c r="K165" s="399">
        <v>314</v>
      </c>
    </row>
    <row r="166" spans="1:11" x14ac:dyDescent="0.2">
      <c r="A166" s="346">
        <v>162</v>
      </c>
      <c r="B166" s="347"/>
      <c r="C166" s="348" t="s">
        <v>81</v>
      </c>
      <c r="D166" s="232"/>
      <c r="E166" s="26"/>
      <c r="F166" s="26"/>
      <c r="G166" s="26"/>
      <c r="H166" s="26"/>
      <c r="I166" s="76"/>
      <c r="J166" s="276">
        <f t="shared" si="7"/>
        <v>0</v>
      </c>
      <c r="K166" s="399">
        <v>35042</v>
      </c>
    </row>
    <row r="167" spans="1:11" x14ac:dyDescent="0.2">
      <c r="A167" s="346">
        <v>163</v>
      </c>
      <c r="B167" s="347"/>
      <c r="C167" s="348" t="s">
        <v>82</v>
      </c>
      <c r="D167" s="232"/>
      <c r="E167" s="26"/>
      <c r="F167" s="26"/>
      <c r="G167" s="26"/>
      <c r="H167" s="26">
        <v>51</v>
      </c>
      <c r="I167" s="76"/>
      <c r="J167" s="276">
        <f t="shared" si="7"/>
        <v>51</v>
      </c>
      <c r="K167" s="399">
        <v>3673</v>
      </c>
    </row>
    <row r="168" spans="1:11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76">
        <v>2</v>
      </c>
      <c r="J168" s="276">
        <f t="shared" si="7"/>
        <v>2</v>
      </c>
      <c r="K168" s="399">
        <v>414</v>
      </c>
    </row>
    <row r="169" spans="1:11" x14ac:dyDescent="0.2">
      <c r="A169" s="346">
        <v>165</v>
      </c>
      <c r="B169" s="347"/>
      <c r="C169" s="348" t="s">
        <v>84</v>
      </c>
      <c r="D169" s="232">
        <v>8</v>
      </c>
      <c r="E169" s="26"/>
      <c r="F169" s="26"/>
      <c r="G169" s="26"/>
      <c r="H169" s="26"/>
      <c r="I169" s="76"/>
      <c r="J169" s="276">
        <f t="shared" si="7"/>
        <v>8</v>
      </c>
      <c r="K169" s="399">
        <v>19</v>
      </c>
    </row>
    <row r="170" spans="1:11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76"/>
      <c r="J170" s="276">
        <f t="shared" si="7"/>
        <v>0</v>
      </c>
      <c r="K170" s="399">
        <v>12</v>
      </c>
    </row>
    <row r="171" spans="1:11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76"/>
      <c r="J171" s="276">
        <f t="shared" si="7"/>
        <v>0</v>
      </c>
      <c r="K171" s="399">
        <v>6776</v>
      </c>
    </row>
    <row r="172" spans="1:11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76"/>
      <c r="J172" s="276">
        <f t="shared" si="7"/>
        <v>0</v>
      </c>
      <c r="K172" s="399">
        <v>53</v>
      </c>
    </row>
    <row r="173" spans="1:11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76"/>
      <c r="J173" s="276">
        <f t="shared" si="7"/>
        <v>0</v>
      </c>
      <c r="K173" s="399">
        <v>29</v>
      </c>
    </row>
    <row r="174" spans="1:11" x14ac:dyDescent="0.2">
      <c r="A174" s="346">
        <v>170</v>
      </c>
      <c r="B174" s="347"/>
      <c r="C174" s="348" t="s">
        <v>89</v>
      </c>
      <c r="D174" s="232">
        <v>15</v>
      </c>
      <c r="E174" s="26"/>
      <c r="F174" s="26"/>
      <c r="G174" s="26"/>
      <c r="H174" s="26"/>
      <c r="I174" s="76"/>
      <c r="J174" s="276">
        <f t="shared" si="7"/>
        <v>15</v>
      </c>
      <c r="K174" s="399">
        <v>16</v>
      </c>
    </row>
    <row r="175" spans="1:11" x14ac:dyDescent="0.2">
      <c r="A175" s="346">
        <v>171</v>
      </c>
      <c r="B175" s="347"/>
      <c r="C175" s="348" t="s">
        <v>90</v>
      </c>
      <c r="D175" s="232"/>
      <c r="E175" s="26"/>
      <c r="F175" s="26"/>
      <c r="G175" s="26"/>
      <c r="H175" s="26">
        <v>18</v>
      </c>
      <c r="I175" s="76"/>
      <c r="J175" s="276">
        <f t="shared" si="7"/>
        <v>18</v>
      </c>
      <c r="K175" s="399">
        <v>244</v>
      </c>
    </row>
    <row r="176" spans="1:11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76"/>
      <c r="J176" s="276">
        <f t="shared" si="7"/>
        <v>0</v>
      </c>
      <c r="K176" s="399">
        <v>3</v>
      </c>
    </row>
    <row r="177" spans="1:11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76"/>
      <c r="J177" s="276">
        <f t="shared" si="7"/>
        <v>0</v>
      </c>
      <c r="K177" s="399"/>
    </row>
    <row r="178" spans="1:11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76"/>
      <c r="J178" s="276">
        <f t="shared" si="7"/>
        <v>0</v>
      </c>
      <c r="K178" s="399">
        <v>45628</v>
      </c>
    </row>
    <row r="179" spans="1:11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76"/>
      <c r="J179" s="276">
        <f t="shared" si="7"/>
        <v>0</v>
      </c>
      <c r="K179" s="399"/>
    </row>
    <row r="180" spans="1:11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76"/>
      <c r="J180" s="276">
        <f t="shared" si="7"/>
        <v>0</v>
      </c>
      <c r="K180" s="399">
        <v>84</v>
      </c>
    </row>
    <row r="181" spans="1:11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76"/>
      <c r="J181" s="276">
        <f t="shared" si="7"/>
        <v>0</v>
      </c>
      <c r="K181" s="399">
        <v>45</v>
      </c>
    </row>
    <row r="182" spans="1:11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>
        <v>5</v>
      </c>
      <c r="I182" s="76"/>
      <c r="J182" s="276">
        <f t="shared" si="7"/>
        <v>5</v>
      </c>
      <c r="K182" s="399">
        <v>663</v>
      </c>
    </row>
    <row r="183" spans="1:11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76"/>
      <c r="J183" s="276">
        <f t="shared" si="7"/>
        <v>0</v>
      </c>
      <c r="K183" s="399"/>
    </row>
    <row r="184" spans="1:11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76"/>
      <c r="J184" s="276">
        <f t="shared" si="7"/>
        <v>0</v>
      </c>
      <c r="K184" s="399">
        <v>510</v>
      </c>
    </row>
    <row r="185" spans="1:11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76"/>
      <c r="J185" s="276">
        <f t="shared" si="7"/>
        <v>0</v>
      </c>
      <c r="K185" s="399">
        <v>106</v>
      </c>
    </row>
    <row r="186" spans="1:11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76"/>
      <c r="J186" s="276">
        <f t="shared" si="7"/>
        <v>0</v>
      </c>
      <c r="K186" s="399">
        <v>11</v>
      </c>
    </row>
    <row r="187" spans="1:11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76">
        <v>2</v>
      </c>
      <c r="J187" s="276">
        <f t="shared" si="7"/>
        <v>2</v>
      </c>
      <c r="K187" s="399">
        <v>9775</v>
      </c>
    </row>
    <row r="188" spans="1:11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76"/>
      <c r="J188" s="276">
        <f t="shared" si="7"/>
        <v>0</v>
      </c>
      <c r="K188" s="399"/>
    </row>
    <row r="189" spans="1:11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76"/>
      <c r="J189" s="276">
        <f t="shared" si="7"/>
        <v>0</v>
      </c>
      <c r="K189" s="399"/>
    </row>
    <row r="190" spans="1:11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76"/>
      <c r="J190" s="276">
        <f t="shared" si="7"/>
        <v>0</v>
      </c>
      <c r="K190" s="399">
        <v>15</v>
      </c>
    </row>
    <row r="191" spans="1:11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76"/>
      <c r="J191" s="276">
        <f t="shared" si="7"/>
        <v>0</v>
      </c>
      <c r="K191" s="399">
        <v>10462</v>
      </c>
    </row>
    <row r="192" spans="1:11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76"/>
      <c r="J192" s="276">
        <f t="shared" si="7"/>
        <v>0</v>
      </c>
      <c r="K192" s="399"/>
    </row>
    <row r="193" spans="1:11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76"/>
      <c r="J193" s="276">
        <f t="shared" si="7"/>
        <v>0</v>
      </c>
      <c r="K193" s="399"/>
    </row>
    <row r="194" spans="1:11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76"/>
      <c r="J194" s="276">
        <f t="shared" si="7"/>
        <v>0</v>
      </c>
      <c r="K194" s="399"/>
    </row>
    <row r="195" spans="1:11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76"/>
      <c r="J195" s="276">
        <f t="shared" si="7"/>
        <v>0</v>
      </c>
      <c r="K195" s="399"/>
    </row>
    <row r="196" spans="1:11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76"/>
      <c r="J196" s="276">
        <f t="shared" si="7"/>
        <v>0</v>
      </c>
      <c r="K196" s="399"/>
    </row>
    <row r="197" spans="1:11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76"/>
      <c r="J197" s="276">
        <f t="shared" si="7"/>
        <v>0</v>
      </c>
      <c r="K197" s="399"/>
    </row>
    <row r="198" spans="1:11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76"/>
      <c r="J198" s="276">
        <f t="shared" si="7"/>
        <v>0</v>
      </c>
      <c r="K198" s="399">
        <v>15</v>
      </c>
    </row>
    <row r="199" spans="1:11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76"/>
      <c r="J199" s="276">
        <f t="shared" si="7"/>
        <v>0</v>
      </c>
      <c r="K199" s="399">
        <v>45</v>
      </c>
    </row>
    <row r="200" spans="1:11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76"/>
      <c r="J200" s="276">
        <f t="shared" si="7"/>
        <v>0</v>
      </c>
      <c r="K200" s="399"/>
    </row>
    <row r="201" spans="1:11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76"/>
      <c r="J201" s="276">
        <f t="shared" si="7"/>
        <v>0</v>
      </c>
      <c r="K201" s="399">
        <v>1340</v>
      </c>
    </row>
    <row r="202" spans="1:11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76"/>
      <c r="J202" s="276">
        <f t="shared" si="7"/>
        <v>0</v>
      </c>
      <c r="K202" s="399">
        <v>2</v>
      </c>
    </row>
    <row r="203" spans="1:11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76"/>
      <c r="J203" s="276">
        <f t="shared" si="7"/>
        <v>0</v>
      </c>
      <c r="K203" s="399"/>
    </row>
    <row r="204" spans="1:11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76"/>
      <c r="J204" s="276">
        <f t="shared" si="7"/>
        <v>0</v>
      </c>
      <c r="K204" s="399"/>
    </row>
    <row r="205" spans="1:11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76"/>
      <c r="J205" s="276">
        <f t="shared" si="7"/>
        <v>0</v>
      </c>
      <c r="K205" s="399"/>
    </row>
    <row r="206" spans="1:11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76"/>
      <c r="J206" s="276">
        <f t="shared" si="7"/>
        <v>0</v>
      </c>
      <c r="K206" s="399"/>
    </row>
    <row r="207" spans="1:11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76"/>
      <c r="J207" s="276">
        <f t="shared" si="7"/>
        <v>0</v>
      </c>
      <c r="K207" s="399"/>
    </row>
    <row r="208" spans="1:11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76"/>
      <c r="J208" s="276">
        <f t="shared" si="7"/>
        <v>0</v>
      </c>
      <c r="K208" s="399">
        <v>172</v>
      </c>
    </row>
    <row r="209" spans="1:11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76"/>
      <c r="J209" s="276">
        <f>SUM(D209:I209)</f>
        <v>0</v>
      </c>
      <c r="K209" s="399"/>
    </row>
    <row r="210" spans="1:11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76"/>
      <c r="J210" s="276">
        <f t="shared" si="7"/>
        <v>0</v>
      </c>
      <c r="K210" s="399"/>
    </row>
    <row r="211" spans="1:11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76"/>
      <c r="J211" s="276">
        <f t="shared" si="7"/>
        <v>0</v>
      </c>
      <c r="K211" s="399"/>
    </row>
    <row r="212" spans="1:11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76"/>
      <c r="J212" s="276">
        <f t="shared" si="7"/>
        <v>0</v>
      </c>
      <c r="K212" s="399"/>
    </row>
    <row r="213" spans="1:11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76"/>
      <c r="J213" s="276">
        <f t="shared" si="7"/>
        <v>0</v>
      </c>
      <c r="K213" s="399"/>
    </row>
    <row r="214" spans="1:11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76"/>
      <c r="J214" s="276">
        <f t="shared" si="7"/>
        <v>0</v>
      </c>
      <c r="K214" s="399">
        <v>268</v>
      </c>
    </row>
    <row r="215" spans="1:11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76"/>
      <c r="J215" s="276">
        <f t="shared" si="7"/>
        <v>0</v>
      </c>
      <c r="K215" s="399"/>
    </row>
    <row r="216" spans="1:11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76"/>
      <c r="J216" s="276">
        <f t="shared" si="7"/>
        <v>0</v>
      </c>
      <c r="K216" s="399">
        <v>5</v>
      </c>
    </row>
    <row r="217" spans="1:11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76"/>
      <c r="J217" s="276">
        <f t="shared" si="7"/>
        <v>0</v>
      </c>
      <c r="K217" s="399"/>
    </row>
    <row r="218" spans="1:11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104"/>
      <c r="J218" s="53">
        <f t="shared" si="7"/>
        <v>0</v>
      </c>
      <c r="K218" s="395"/>
    </row>
    <row r="219" spans="1:11" ht="12.75" thickBot="1" x14ac:dyDescent="0.25">
      <c r="A219" s="359">
        <v>215</v>
      </c>
      <c r="B219" s="360"/>
      <c r="C219" s="398" t="s">
        <v>134</v>
      </c>
      <c r="D219" s="233">
        <f>SUM(D153:D218)</f>
        <v>783</v>
      </c>
      <c r="E219" s="119">
        <f t="shared" ref="E219:I219" si="8">SUM(E153:E218)</f>
        <v>455</v>
      </c>
      <c r="F219" s="119">
        <f t="shared" si="8"/>
        <v>293</v>
      </c>
      <c r="G219" s="119">
        <f t="shared" si="8"/>
        <v>5589</v>
      </c>
      <c r="H219" s="119">
        <f t="shared" si="8"/>
        <v>67603</v>
      </c>
      <c r="I219" s="308">
        <f t="shared" si="8"/>
        <v>13979</v>
      </c>
      <c r="J219" s="277">
        <f>SUM(D219:I219)</f>
        <v>88702</v>
      </c>
      <c r="K219" s="400">
        <f>SUM(K153:K218)</f>
        <v>1078088</v>
      </c>
    </row>
    <row r="220" spans="1:11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123" t="s">
        <v>155</v>
      </c>
      <c r="J220" s="406">
        <f>COUNTA(D220:I220)</f>
        <v>6</v>
      </c>
      <c r="K220" s="407"/>
    </row>
    <row r="221" spans="1:11" x14ac:dyDescent="0.2">
      <c r="A221" s="346">
        <v>217</v>
      </c>
      <c r="B221" s="553"/>
      <c r="C221" s="376" t="s">
        <v>137</v>
      </c>
      <c r="D221" s="236" t="s">
        <v>632</v>
      </c>
      <c r="E221" s="39" t="s">
        <v>632</v>
      </c>
      <c r="F221" s="39"/>
      <c r="G221" s="39"/>
      <c r="H221" s="39" t="s">
        <v>632</v>
      </c>
      <c r="I221" s="124" t="s">
        <v>632</v>
      </c>
      <c r="J221" s="279"/>
      <c r="K221" s="310"/>
    </row>
    <row r="222" spans="1:11" x14ac:dyDescent="0.2">
      <c r="A222" s="346">
        <v>218</v>
      </c>
      <c r="B222" s="553"/>
      <c r="C222" s="378" t="s">
        <v>138</v>
      </c>
      <c r="D222" s="237" t="s">
        <v>156</v>
      </c>
      <c r="E222" s="40" t="s">
        <v>156</v>
      </c>
      <c r="F222" s="40" t="s">
        <v>156</v>
      </c>
      <c r="G222" s="40" t="s">
        <v>156</v>
      </c>
      <c r="H222" s="40" t="s">
        <v>156</v>
      </c>
      <c r="I222" s="125" t="s">
        <v>156</v>
      </c>
      <c r="J222" s="280"/>
      <c r="K222" s="309"/>
    </row>
    <row r="223" spans="1:11" ht="12.75" thickBot="1" x14ac:dyDescent="0.25">
      <c r="A223" s="346">
        <v>219</v>
      </c>
      <c r="B223" s="554"/>
      <c r="C223" s="363" t="s">
        <v>139</v>
      </c>
      <c r="D223" s="238" t="s">
        <v>157</v>
      </c>
      <c r="E223" s="41" t="s">
        <v>159</v>
      </c>
      <c r="F223" s="41" t="s">
        <v>201</v>
      </c>
      <c r="G223" s="41" t="s">
        <v>159</v>
      </c>
      <c r="H223" s="41" t="s">
        <v>157</v>
      </c>
      <c r="I223" s="126" t="s">
        <v>159</v>
      </c>
      <c r="J223" s="456"/>
      <c r="K223" s="410"/>
    </row>
    <row r="224" spans="1:11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36" t="s">
        <v>640</v>
      </c>
      <c r="H224" s="36">
        <v>1</v>
      </c>
      <c r="I224" s="77"/>
      <c r="J224" s="282">
        <f>SUM(D224:I224)</f>
        <v>1</v>
      </c>
      <c r="K224" s="412"/>
    </row>
    <row r="225" spans="1:11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43">
        <v>1</v>
      </c>
      <c r="F225" s="43">
        <v>2</v>
      </c>
      <c r="G225" s="43">
        <v>15</v>
      </c>
      <c r="H225" s="43">
        <v>1</v>
      </c>
      <c r="I225" s="127"/>
      <c r="J225" s="283">
        <f>SUM(D225:I225)</f>
        <v>21</v>
      </c>
      <c r="K225" s="413"/>
    </row>
    <row r="226" spans="1:11" ht="12.75" thickBot="1" x14ac:dyDescent="0.25">
      <c r="A226" s="346">
        <v>222</v>
      </c>
      <c r="B226" s="554"/>
      <c r="C226" s="363" t="s">
        <v>143</v>
      </c>
      <c r="D226" s="235">
        <v>3</v>
      </c>
      <c r="E226" s="38">
        <v>1</v>
      </c>
      <c r="F226" s="38">
        <v>2</v>
      </c>
      <c r="G226" s="38">
        <v>15</v>
      </c>
      <c r="H226" s="38">
        <v>2</v>
      </c>
      <c r="I226" s="123"/>
      <c r="J226" s="406">
        <f>SUM(D226:I226)</f>
        <v>23</v>
      </c>
      <c r="K226" s="407"/>
    </row>
    <row r="227" spans="1:11" ht="12.75" thickBot="1" x14ac:dyDescent="0.25">
      <c r="A227" s="402">
        <v>223</v>
      </c>
      <c r="B227" s="403"/>
      <c r="C227" s="411" t="s">
        <v>659</v>
      </c>
      <c r="D227" s="239"/>
      <c r="E227" s="36"/>
      <c r="F227" s="36">
        <v>1</v>
      </c>
      <c r="G227" s="36">
        <v>1</v>
      </c>
      <c r="H227" s="36"/>
      <c r="I227" s="77"/>
      <c r="J227" s="282">
        <f>SUM(D227:I227)</f>
        <v>2</v>
      </c>
      <c r="K227" s="412"/>
    </row>
    <row r="228" spans="1:11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147">
        <v>1</v>
      </c>
      <c r="G228" s="147">
        <v>1</v>
      </c>
      <c r="H228" s="147">
        <v>1</v>
      </c>
      <c r="I228" s="147">
        <v>1</v>
      </c>
      <c r="J228" s="451">
        <v>1</v>
      </c>
      <c r="K228" s="417">
        <v>0.93</v>
      </c>
    </row>
    <row r="229" spans="1:11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148">
        <v>1</v>
      </c>
      <c r="G229" s="148">
        <v>1</v>
      </c>
      <c r="H229" s="148">
        <v>1</v>
      </c>
      <c r="I229" s="148">
        <v>0</v>
      </c>
      <c r="J229" s="419">
        <v>0.83330000000000004</v>
      </c>
      <c r="K229" s="420">
        <v>0.72</v>
      </c>
    </row>
    <row r="230" spans="1:11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0</v>
      </c>
      <c r="F230" s="149">
        <v>1</v>
      </c>
      <c r="G230" s="149">
        <v>1</v>
      </c>
      <c r="H230" s="149">
        <v>1</v>
      </c>
      <c r="I230" s="149">
        <v>0</v>
      </c>
      <c r="J230" s="421">
        <v>0.67</v>
      </c>
      <c r="K230" s="438">
        <v>0.21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2:G233"/>
  <sheetViews>
    <sheetView tabSelected="1" topLeftCell="A223" zoomScaleNormal="100" workbookViewId="0">
      <selection activeCell="B231" sqref="B231:C233"/>
    </sheetView>
  </sheetViews>
  <sheetFormatPr baseColWidth="10" defaultRowHeight="12" x14ac:dyDescent="0.2"/>
  <cols>
    <col min="1" max="1" width="5.42578125" style="78" customWidth="1"/>
    <col min="2" max="2" width="23.5703125" style="78" customWidth="1"/>
    <col min="3" max="3" width="38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7" ht="12.75" x14ac:dyDescent="0.2">
      <c r="A2" s="331" t="s">
        <v>630</v>
      </c>
    </row>
    <row r="3" spans="1:7" ht="12.75" thickBot="1" x14ac:dyDescent="0.25"/>
    <row r="4" spans="1:7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439" t="s">
        <v>167</v>
      </c>
      <c r="G4" s="404" t="s">
        <v>529</v>
      </c>
    </row>
    <row r="5" spans="1:7" x14ac:dyDescent="0.2">
      <c r="A5" s="338">
        <v>1</v>
      </c>
      <c r="B5" s="339"/>
      <c r="C5" s="340" t="s">
        <v>0</v>
      </c>
      <c r="D5" s="341">
        <v>114</v>
      </c>
      <c r="E5" s="423">
        <v>115</v>
      </c>
      <c r="F5" s="441"/>
      <c r="G5" s="345"/>
    </row>
    <row r="6" spans="1:7" x14ac:dyDescent="0.2">
      <c r="A6" s="346">
        <v>2</v>
      </c>
      <c r="B6" s="347"/>
      <c r="C6" s="348" t="s">
        <v>1</v>
      </c>
      <c r="D6" s="349" t="s">
        <v>195</v>
      </c>
      <c r="E6" s="424" t="s">
        <v>195</v>
      </c>
      <c r="F6" s="352"/>
      <c r="G6" s="352"/>
    </row>
    <row r="7" spans="1:7" x14ac:dyDescent="0.2">
      <c r="A7" s="346">
        <v>3</v>
      </c>
      <c r="B7" s="347"/>
      <c r="C7" s="348" t="s">
        <v>2</v>
      </c>
      <c r="D7" s="349" t="s">
        <v>196</v>
      </c>
      <c r="E7" s="424" t="s">
        <v>196</v>
      </c>
      <c r="F7" s="352"/>
      <c r="G7" s="352"/>
    </row>
    <row r="8" spans="1:7" x14ac:dyDescent="0.2">
      <c r="A8" s="346">
        <v>4</v>
      </c>
      <c r="B8" s="347"/>
      <c r="C8" s="348" t="s">
        <v>3</v>
      </c>
      <c r="D8" s="349" t="s">
        <v>386</v>
      </c>
      <c r="E8" s="424" t="s">
        <v>386</v>
      </c>
      <c r="F8" s="352"/>
      <c r="G8" s="352"/>
    </row>
    <row r="9" spans="1:7" x14ac:dyDescent="0.2">
      <c r="A9" s="346">
        <v>5</v>
      </c>
      <c r="B9" s="347"/>
      <c r="C9" s="348" t="s">
        <v>4</v>
      </c>
      <c r="D9" s="349" t="s">
        <v>509</v>
      </c>
      <c r="E9" s="424" t="s">
        <v>509</v>
      </c>
      <c r="F9" s="352"/>
      <c r="G9" s="352"/>
    </row>
    <row r="10" spans="1:7" x14ac:dyDescent="0.2">
      <c r="A10" s="346">
        <v>6</v>
      </c>
      <c r="B10" s="347" t="s">
        <v>5</v>
      </c>
      <c r="C10" s="348" t="s">
        <v>6</v>
      </c>
      <c r="D10" s="349"/>
      <c r="E10" s="424"/>
      <c r="F10" s="352"/>
      <c r="G10" s="352"/>
    </row>
    <row r="11" spans="1:7" x14ac:dyDescent="0.2">
      <c r="A11" s="346">
        <v>7</v>
      </c>
      <c r="B11" s="347"/>
      <c r="C11" s="348" t="s">
        <v>7</v>
      </c>
      <c r="D11" s="349"/>
      <c r="E11" s="424"/>
      <c r="F11" s="352"/>
      <c r="G11" s="352"/>
    </row>
    <row r="12" spans="1:7" ht="12.75" thickBot="1" x14ac:dyDescent="0.25">
      <c r="A12" s="346">
        <v>8</v>
      </c>
      <c r="B12" s="347"/>
      <c r="C12" s="353" t="s">
        <v>8</v>
      </c>
      <c r="D12" s="442" t="s">
        <v>510</v>
      </c>
      <c r="E12" s="425" t="s">
        <v>511</v>
      </c>
      <c r="F12" s="352"/>
      <c r="G12" s="352"/>
    </row>
    <row r="13" spans="1:7" ht="12.75" thickBot="1" x14ac:dyDescent="0.25">
      <c r="A13" s="346">
        <v>9</v>
      </c>
      <c r="B13" s="347"/>
      <c r="C13" s="358" t="s">
        <v>194</v>
      </c>
      <c r="D13" s="234" t="s">
        <v>512</v>
      </c>
      <c r="E13" s="122" t="s">
        <v>513</v>
      </c>
      <c r="F13" s="352"/>
      <c r="G13" s="352"/>
    </row>
    <row r="14" spans="1:7" ht="12.75" thickBot="1" x14ac:dyDescent="0.25">
      <c r="A14" s="359">
        <v>10</v>
      </c>
      <c r="B14" s="360"/>
      <c r="C14" s="361" t="s">
        <v>9</v>
      </c>
      <c r="D14" s="521" t="s">
        <v>243</v>
      </c>
      <c r="E14" s="522" t="s">
        <v>243</v>
      </c>
      <c r="F14" s="362"/>
      <c r="G14" s="362"/>
    </row>
    <row r="15" spans="1:7" x14ac:dyDescent="0.2">
      <c r="A15" s="346">
        <v>11</v>
      </c>
      <c r="B15" s="552" t="s">
        <v>13</v>
      </c>
      <c r="C15" s="363" t="s">
        <v>165</v>
      </c>
      <c r="D15" s="112">
        <v>25980</v>
      </c>
      <c r="E15" s="79">
        <v>74217</v>
      </c>
      <c r="F15" s="382">
        <f>SUM(D15:E15)</f>
        <v>100197</v>
      </c>
      <c r="G15" s="382">
        <v>1955577</v>
      </c>
    </row>
    <row r="16" spans="1:7" ht="12" customHeight="1" x14ac:dyDescent="0.2">
      <c r="A16" s="346">
        <v>12</v>
      </c>
      <c r="B16" s="553"/>
      <c r="C16" s="365" t="s">
        <v>164</v>
      </c>
      <c r="D16" s="207">
        <v>26801</v>
      </c>
      <c r="E16" s="80">
        <v>80313</v>
      </c>
      <c r="F16" s="444">
        <f>SUM(D16:E16)</f>
        <v>107114</v>
      </c>
      <c r="G16" s="444">
        <v>2097175</v>
      </c>
    </row>
    <row r="17" spans="1:7" ht="12.75" customHeight="1" thickBot="1" x14ac:dyDescent="0.25">
      <c r="A17" s="359">
        <v>13</v>
      </c>
      <c r="B17" s="554"/>
      <c r="C17" s="361" t="s">
        <v>10</v>
      </c>
      <c r="D17" s="244">
        <f>D16/D15-1</f>
        <v>3.1601231716705147E-2</v>
      </c>
      <c r="E17" s="211">
        <f>E16/E15-1</f>
        <v>8.2137515663527116E-2</v>
      </c>
      <c r="F17" s="515">
        <f>F16/F15-1</f>
        <v>6.9034003014062373E-2</v>
      </c>
      <c r="G17" s="161">
        <f>G16/G15-1</f>
        <v>7.2407274170232183E-2</v>
      </c>
    </row>
    <row r="18" spans="1:7" ht="14.25" x14ac:dyDescent="0.2">
      <c r="A18" s="369">
        <v>14</v>
      </c>
      <c r="B18" s="552" t="s">
        <v>665</v>
      </c>
      <c r="C18" s="370" t="s">
        <v>644</v>
      </c>
      <c r="D18" s="228">
        <v>275.92</v>
      </c>
      <c r="E18" s="137">
        <v>945.22</v>
      </c>
      <c r="F18" s="397">
        <f>SUM(D18:E18)</f>
        <v>1221.1400000000001</v>
      </c>
      <c r="G18" s="371">
        <v>39524</v>
      </c>
    </row>
    <row r="19" spans="1:7" ht="12.75" customHeight="1" thickBot="1" x14ac:dyDescent="0.25">
      <c r="A19" s="359">
        <v>15</v>
      </c>
      <c r="B19" s="557"/>
      <c r="C19" s="361" t="s">
        <v>11</v>
      </c>
      <c r="D19" s="59"/>
      <c r="E19" s="83"/>
      <c r="F19" s="373"/>
      <c r="G19" s="373"/>
    </row>
    <row r="20" spans="1:7" ht="12" customHeight="1" x14ac:dyDescent="0.2">
      <c r="A20" s="346">
        <v>16</v>
      </c>
      <c r="B20" s="558" t="s">
        <v>175</v>
      </c>
      <c r="C20" s="363" t="s">
        <v>12</v>
      </c>
      <c r="D20" s="112">
        <v>27</v>
      </c>
      <c r="E20" s="79">
        <v>179</v>
      </c>
      <c r="F20" s="382">
        <v>206</v>
      </c>
      <c r="G20" s="382">
        <v>11695</v>
      </c>
    </row>
    <row r="21" spans="1:7" ht="12" customHeight="1" x14ac:dyDescent="0.2">
      <c r="A21" s="346">
        <v>17</v>
      </c>
      <c r="B21" s="553"/>
      <c r="C21" s="348" t="s">
        <v>176</v>
      </c>
      <c r="D21" s="232">
        <v>16195</v>
      </c>
      <c r="E21" s="84">
        <v>48973</v>
      </c>
      <c r="F21" s="399">
        <v>65168</v>
      </c>
      <c r="G21" s="399"/>
    </row>
    <row r="22" spans="1:7" ht="12.75" customHeight="1" thickBot="1" x14ac:dyDescent="0.25">
      <c r="A22" s="359">
        <v>18</v>
      </c>
      <c r="B22" s="554"/>
      <c r="C22" s="361" t="s">
        <v>14</v>
      </c>
      <c r="D22" s="210">
        <f>D21/D15</f>
        <v>0.62336412625096227</v>
      </c>
      <c r="E22" s="311">
        <f>E21/E15</f>
        <v>0.65986229570044597</v>
      </c>
      <c r="F22" s="161">
        <f>F21/F15</f>
        <v>0.65039871453237119</v>
      </c>
      <c r="G22" s="210"/>
    </row>
    <row r="23" spans="1:7" x14ac:dyDescent="0.2">
      <c r="A23" s="346">
        <v>19</v>
      </c>
      <c r="B23" s="552" t="s">
        <v>15</v>
      </c>
      <c r="C23" s="363" t="s">
        <v>169</v>
      </c>
      <c r="D23" s="113">
        <v>59.992713649199999</v>
      </c>
      <c r="E23" s="85">
        <v>62.177886203900002</v>
      </c>
      <c r="F23" s="69">
        <v>61.646513106827896</v>
      </c>
      <c r="G23" s="69">
        <v>48.3206542864</v>
      </c>
    </row>
    <row r="24" spans="1:7" ht="12" customHeight="1" x14ac:dyDescent="0.2">
      <c r="A24" s="346">
        <v>20</v>
      </c>
      <c r="B24" s="553"/>
      <c r="C24" s="376" t="s">
        <v>170</v>
      </c>
      <c r="D24" s="111">
        <v>48.862001902000003</v>
      </c>
      <c r="E24" s="86">
        <v>54.401474608999997</v>
      </c>
      <c r="F24" s="67">
        <v>52.990668502371122</v>
      </c>
      <c r="G24" s="67">
        <v>41.857043752300001</v>
      </c>
    </row>
    <row r="25" spans="1:7" ht="12" customHeight="1" x14ac:dyDescent="0.2">
      <c r="A25" s="346">
        <v>21</v>
      </c>
      <c r="B25" s="553"/>
      <c r="C25" s="363" t="s">
        <v>171</v>
      </c>
      <c r="D25" s="112">
        <v>15602</v>
      </c>
      <c r="E25" s="79">
        <v>50316</v>
      </c>
      <c r="F25" s="382">
        <v>65918</v>
      </c>
      <c r="G25" s="382">
        <v>958546</v>
      </c>
    </row>
    <row r="26" spans="1:7" ht="12" customHeight="1" x14ac:dyDescent="0.2">
      <c r="A26" s="346">
        <v>22</v>
      </c>
      <c r="B26" s="553"/>
      <c r="C26" s="376" t="s">
        <v>172</v>
      </c>
      <c r="D26" s="103">
        <v>13023</v>
      </c>
      <c r="E26" s="87">
        <v>42401</v>
      </c>
      <c r="F26" s="395">
        <v>55424</v>
      </c>
      <c r="G26" s="395">
        <v>889954</v>
      </c>
    </row>
    <row r="27" spans="1:7" ht="12" customHeight="1" x14ac:dyDescent="0.2">
      <c r="A27" s="346">
        <v>23</v>
      </c>
      <c r="B27" s="553"/>
      <c r="C27" s="378" t="s">
        <v>173</v>
      </c>
      <c r="D27" s="55">
        <v>2.8043142359000002</v>
      </c>
      <c r="E27" s="88">
        <v>2.7536752847999999</v>
      </c>
      <c r="F27" s="66">
        <v>2.7656609171775326</v>
      </c>
      <c r="G27" s="66">
        <v>2.6972880471999998</v>
      </c>
    </row>
    <row r="28" spans="1:7" ht="12.75" customHeight="1" thickBot="1" x14ac:dyDescent="0.25">
      <c r="A28" s="359">
        <v>24</v>
      </c>
      <c r="B28" s="554"/>
      <c r="C28" s="361" t="s">
        <v>174</v>
      </c>
      <c r="D28" s="59">
        <v>2.4483384195000002</v>
      </c>
      <c r="E28" s="83">
        <v>2.7506280043000002</v>
      </c>
      <c r="F28" s="373">
        <v>2.6795988966417585</v>
      </c>
      <c r="G28" s="373">
        <v>2.4998578629999999</v>
      </c>
    </row>
    <row r="29" spans="1:7" x14ac:dyDescent="0.2">
      <c r="A29" s="346">
        <v>25</v>
      </c>
      <c r="B29" s="347" t="s">
        <v>16</v>
      </c>
      <c r="C29" s="363" t="s">
        <v>169</v>
      </c>
      <c r="D29" s="113">
        <v>12.8485357954</v>
      </c>
      <c r="E29" s="85">
        <v>17.034188717199999</v>
      </c>
      <c r="F29" s="69">
        <v>16.016235071870099</v>
      </c>
      <c r="G29" s="69">
        <v>11.7196538421</v>
      </c>
    </row>
    <row r="30" spans="1:7" x14ac:dyDescent="0.2">
      <c r="A30" s="346">
        <v>26</v>
      </c>
      <c r="B30" s="347"/>
      <c r="C30" s="376" t="s">
        <v>170</v>
      </c>
      <c r="D30" s="111">
        <v>6.9405467545999997</v>
      </c>
      <c r="E30" s="86">
        <v>12.106486863200001</v>
      </c>
      <c r="F30" s="67">
        <v>10.790500229463056</v>
      </c>
      <c r="G30" s="67">
        <v>8.0265735416999995</v>
      </c>
    </row>
    <row r="31" spans="1:7" x14ac:dyDescent="0.2">
      <c r="A31" s="346">
        <v>27</v>
      </c>
      <c r="B31" s="347"/>
      <c r="C31" s="363" t="s">
        <v>171</v>
      </c>
      <c r="D31" s="112">
        <v>3341</v>
      </c>
      <c r="E31" s="79">
        <v>13785</v>
      </c>
      <c r="F31" s="382">
        <v>17126</v>
      </c>
      <c r="G31" s="382">
        <v>232485</v>
      </c>
    </row>
    <row r="32" spans="1:7" x14ac:dyDescent="0.2">
      <c r="A32" s="346">
        <v>28</v>
      </c>
      <c r="B32" s="347"/>
      <c r="C32" s="376" t="s">
        <v>172</v>
      </c>
      <c r="D32" s="103">
        <v>1850</v>
      </c>
      <c r="E32" s="87">
        <v>9436</v>
      </c>
      <c r="F32" s="395">
        <v>11286</v>
      </c>
      <c r="G32" s="395">
        <v>170659</v>
      </c>
    </row>
    <row r="33" spans="1:7" x14ac:dyDescent="0.2">
      <c r="A33" s="346">
        <v>29</v>
      </c>
      <c r="B33" s="347"/>
      <c r="C33" s="378" t="s">
        <v>173</v>
      </c>
      <c r="D33" s="55">
        <v>3.8401120552000001</v>
      </c>
      <c r="E33" s="88">
        <v>3.6120104131000002</v>
      </c>
      <c r="F33" s="66">
        <v>3.6565092795169156</v>
      </c>
      <c r="G33" s="66">
        <v>3.7990341233999998</v>
      </c>
    </row>
    <row r="34" spans="1:7" ht="12.75" thickBot="1" x14ac:dyDescent="0.25">
      <c r="A34" s="359">
        <v>30</v>
      </c>
      <c r="B34" s="360"/>
      <c r="C34" s="361" t="s">
        <v>174</v>
      </c>
      <c r="D34" s="59">
        <v>3.5200436218000002</v>
      </c>
      <c r="E34" s="83">
        <v>3.6004439641000001</v>
      </c>
      <c r="F34" s="373">
        <v>3.5872647479689528</v>
      </c>
      <c r="G34" s="373">
        <v>3.5313369049999999</v>
      </c>
    </row>
    <row r="35" spans="1:7" x14ac:dyDescent="0.2">
      <c r="A35" s="346">
        <v>31</v>
      </c>
      <c r="B35" s="347" t="s">
        <v>17</v>
      </c>
      <c r="C35" s="363" t="s">
        <v>169</v>
      </c>
      <c r="D35" s="113">
        <v>47.144177853800002</v>
      </c>
      <c r="E35" s="85">
        <v>45.143697486599997</v>
      </c>
      <c r="F35" s="69">
        <v>45.630278034957776</v>
      </c>
      <c r="G35" s="69">
        <v>36.6010004444</v>
      </c>
    </row>
    <row r="36" spans="1:7" x14ac:dyDescent="0.2">
      <c r="A36" s="346">
        <v>32</v>
      </c>
      <c r="B36" s="347"/>
      <c r="C36" s="376" t="s">
        <v>170</v>
      </c>
      <c r="D36" s="111">
        <v>41.921455147400003</v>
      </c>
      <c r="E36" s="86">
        <v>42.294987745699999</v>
      </c>
      <c r="F36" s="67">
        <v>42.200168272908058</v>
      </c>
      <c r="G36" s="67">
        <v>33.830470210599998</v>
      </c>
    </row>
    <row r="37" spans="1:7" x14ac:dyDescent="0.2">
      <c r="A37" s="346">
        <v>33</v>
      </c>
      <c r="B37" s="347"/>
      <c r="C37" s="363" t="s">
        <v>171</v>
      </c>
      <c r="D37" s="112">
        <v>12260</v>
      </c>
      <c r="E37" s="79">
        <v>36532</v>
      </c>
      <c r="F37" s="382">
        <v>48792</v>
      </c>
      <c r="G37" s="382">
        <v>726061</v>
      </c>
    </row>
    <row r="38" spans="1:7" x14ac:dyDescent="0.2">
      <c r="A38" s="346">
        <v>34</v>
      </c>
      <c r="B38" s="347"/>
      <c r="C38" s="376" t="s">
        <v>172</v>
      </c>
      <c r="D38" s="103">
        <v>11173</v>
      </c>
      <c r="E38" s="87">
        <v>32965</v>
      </c>
      <c r="F38" s="395">
        <v>44138</v>
      </c>
      <c r="G38" s="395">
        <v>719295</v>
      </c>
    </row>
    <row r="39" spans="1:7" x14ac:dyDescent="0.2">
      <c r="A39" s="346">
        <v>35</v>
      </c>
      <c r="B39" s="347"/>
      <c r="C39" s="378" t="s">
        <v>173</v>
      </c>
      <c r="D39" s="55">
        <v>2.5217582985</v>
      </c>
      <c r="E39" s="88">
        <v>2.429869579</v>
      </c>
      <c r="F39" s="66">
        <v>2.4529585218814147</v>
      </c>
      <c r="G39" s="66">
        <v>2.3444958466000001</v>
      </c>
    </row>
    <row r="40" spans="1:7" ht="12.75" thickBot="1" x14ac:dyDescent="0.25">
      <c r="A40" s="359">
        <v>36</v>
      </c>
      <c r="B40" s="360"/>
      <c r="C40" s="361" t="s">
        <v>174</v>
      </c>
      <c r="D40" s="59">
        <v>2.2704598709999999</v>
      </c>
      <c r="E40" s="83">
        <v>2.5070291306999999</v>
      </c>
      <c r="F40" s="373">
        <v>2.4471444884727105</v>
      </c>
      <c r="G40" s="373">
        <v>2.2551108195</v>
      </c>
    </row>
    <row r="41" spans="1:7" ht="12" customHeight="1" x14ac:dyDescent="0.2">
      <c r="A41" s="346">
        <v>37</v>
      </c>
      <c r="B41" s="552" t="s">
        <v>18</v>
      </c>
      <c r="C41" s="363" t="s">
        <v>169</v>
      </c>
      <c r="D41" s="113">
        <v>23.450664533499999</v>
      </c>
      <c r="E41" s="85">
        <v>23.974021994699999</v>
      </c>
      <c r="F41" s="69">
        <v>23.846664609226682</v>
      </c>
      <c r="G41" s="69">
        <v>26.007362937900002</v>
      </c>
    </row>
    <row r="42" spans="1:7" ht="12" customHeight="1" x14ac:dyDescent="0.2">
      <c r="A42" s="346">
        <v>38</v>
      </c>
      <c r="B42" s="553"/>
      <c r="C42" s="376" t="s">
        <v>170</v>
      </c>
      <c r="D42" s="111">
        <v>32.611433007800002</v>
      </c>
      <c r="E42" s="86">
        <v>30.3830969184</v>
      </c>
      <c r="F42" s="67">
        <v>30.951698026617713</v>
      </c>
      <c r="G42" s="67">
        <v>29.665055792699999</v>
      </c>
    </row>
    <row r="43" spans="1:7" ht="12" customHeight="1" x14ac:dyDescent="0.2">
      <c r="A43" s="346">
        <v>39</v>
      </c>
      <c r="B43" s="553"/>
      <c r="C43" s="363" t="s">
        <v>171</v>
      </c>
      <c r="D43" s="112">
        <v>6099</v>
      </c>
      <c r="E43" s="79">
        <v>19400</v>
      </c>
      <c r="F43" s="382">
        <v>25499</v>
      </c>
      <c r="G43" s="382">
        <v>515913</v>
      </c>
    </row>
    <row r="44" spans="1:7" ht="12" customHeight="1" x14ac:dyDescent="0.2">
      <c r="A44" s="346">
        <v>40</v>
      </c>
      <c r="B44" s="553"/>
      <c r="C44" s="376" t="s">
        <v>172</v>
      </c>
      <c r="D44" s="103">
        <v>8692</v>
      </c>
      <c r="E44" s="87">
        <v>23681</v>
      </c>
      <c r="F44" s="395">
        <v>32373</v>
      </c>
      <c r="G44" s="395">
        <v>630731</v>
      </c>
    </row>
    <row r="45" spans="1:7" ht="12" customHeight="1" x14ac:dyDescent="0.2">
      <c r="A45" s="346">
        <v>41</v>
      </c>
      <c r="B45" s="553"/>
      <c r="C45" s="378" t="s">
        <v>173</v>
      </c>
      <c r="D45" s="55">
        <v>2.1336505982</v>
      </c>
      <c r="E45" s="88">
        <v>2.0379814318</v>
      </c>
      <c r="F45" s="66">
        <v>2.0608641427248835</v>
      </c>
      <c r="G45" s="66">
        <v>1.928176186</v>
      </c>
    </row>
    <row r="46" spans="1:7" ht="12.75" customHeight="1" thickBot="1" x14ac:dyDescent="0.25">
      <c r="A46" s="359">
        <v>42</v>
      </c>
      <c r="B46" s="554"/>
      <c r="C46" s="361" t="s">
        <v>174</v>
      </c>
      <c r="D46" s="59">
        <v>2.1605873419999999</v>
      </c>
      <c r="E46" s="83">
        <v>2.2216281989</v>
      </c>
      <c r="F46" s="373">
        <v>2.2052390125973775</v>
      </c>
      <c r="G46" s="373">
        <v>2.0040874513000002</v>
      </c>
    </row>
    <row r="47" spans="1:7" x14ac:dyDescent="0.2">
      <c r="A47" s="346">
        <v>43</v>
      </c>
      <c r="B47" s="347" t="s">
        <v>19</v>
      </c>
      <c r="C47" s="363" t="s">
        <v>169</v>
      </c>
      <c r="D47" s="113">
        <v>5.9316597986000001</v>
      </c>
      <c r="E47" s="85">
        <v>3.2905143606</v>
      </c>
      <c r="F47" s="69">
        <v>3.9334511685323905</v>
      </c>
      <c r="G47" s="69">
        <v>6.4383110713000002</v>
      </c>
    </row>
    <row r="48" spans="1:7" x14ac:dyDescent="0.2">
      <c r="A48" s="346">
        <v>44</v>
      </c>
      <c r="B48" s="347"/>
      <c r="C48" s="348" t="s">
        <v>170</v>
      </c>
      <c r="D48" s="328">
        <v>6.9245147807</v>
      </c>
      <c r="E48" s="329">
        <v>3.7073119192999999</v>
      </c>
      <c r="F48" s="523">
        <v>4.5271148845035949</v>
      </c>
      <c r="G48" s="523">
        <v>6.5787152985999997</v>
      </c>
    </row>
    <row r="49" spans="1:7" x14ac:dyDescent="0.2">
      <c r="A49" s="346">
        <v>45</v>
      </c>
      <c r="B49" s="347"/>
      <c r="C49" s="348" t="s">
        <v>171</v>
      </c>
      <c r="D49" s="232">
        <v>1543</v>
      </c>
      <c r="E49" s="84">
        <v>2663</v>
      </c>
      <c r="F49" s="399">
        <v>4206</v>
      </c>
      <c r="G49" s="399">
        <v>127718</v>
      </c>
    </row>
    <row r="50" spans="1:7" ht="12.75" thickBot="1" x14ac:dyDescent="0.25">
      <c r="A50" s="359">
        <v>46</v>
      </c>
      <c r="B50" s="360"/>
      <c r="C50" s="361" t="s">
        <v>172</v>
      </c>
      <c r="D50" s="245">
        <v>1846</v>
      </c>
      <c r="E50" s="136">
        <v>2889</v>
      </c>
      <c r="F50" s="474">
        <v>4735</v>
      </c>
      <c r="G50" s="474">
        <v>139875</v>
      </c>
    </row>
    <row r="51" spans="1:7" x14ac:dyDescent="0.2">
      <c r="A51" s="346">
        <v>47</v>
      </c>
      <c r="B51" s="552" t="s">
        <v>20</v>
      </c>
      <c r="C51" s="363" t="s">
        <v>169</v>
      </c>
      <c r="D51" s="113">
        <v>10.6249620187</v>
      </c>
      <c r="E51" s="85">
        <v>10.557577440799999</v>
      </c>
      <c r="F51" s="69">
        <v>10.574306315405549</v>
      </c>
      <c r="G51" s="69">
        <v>19.233671704399999</v>
      </c>
    </row>
    <row r="52" spans="1:7" ht="12" customHeight="1" x14ac:dyDescent="0.2">
      <c r="A52" s="346">
        <v>48</v>
      </c>
      <c r="B52" s="553"/>
      <c r="C52" s="348" t="s">
        <v>170</v>
      </c>
      <c r="D52" s="328">
        <v>11.602050309399999</v>
      </c>
      <c r="E52" s="329">
        <v>11.508116553300001</v>
      </c>
      <c r="F52" s="523">
        <v>11.531474682576105</v>
      </c>
      <c r="G52" s="523">
        <v>21.899185156400002</v>
      </c>
    </row>
    <row r="53" spans="1:7" ht="12" customHeight="1" x14ac:dyDescent="0.2">
      <c r="A53" s="346">
        <v>49</v>
      </c>
      <c r="B53" s="553"/>
      <c r="C53" s="348" t="s">
        <v>171</v>
      </c>
      <c r="D53" s="232">
        <v>2763</v>
      </c>
      <c r="E53" s="84">
        <v>8544</v>
      </c>
      <c r="F53" s="399">
        <v>11307</v>
      </c>
      <c r="G53" s="399">
        <v>381542</v>
      </c>
    </row>
    <row r="54" spans="1:7" ht="12.75" customHeight="1" thickBot="1" x14ac:dyDescent="0.25">
      <c r="A54" s="359">
        <v>50</v>
      </c>
      <c r="B54" s="554"/>
      <c r="C54" s="361" t="s">
        <v>172</v>
      </c>
      <c r="D54" s="245">
        <v>3092</v>
      </c>
      <c r="E54" s="136">
        <v>8969</v>
      </c>
      <c r="F54" s="474">
        <v>12061</v>
      </c>
      <c r="G54" s="474">
        <v>465615</v>
      </c>
    </row>
    <row r="55" spans="1:7" x14ac:dyDescent="0.2">
      <c r="A55" s="346">
        <v>51</v>
      </c>
      <c r="B55" s="552" t="s">
        <v>21</v>
      </c>
      <c r="C55" s="363" t="s">
        <v>169</v>
      </c>
      <c r="D55" s="113">
        <v>31.064693547099999</v>
      </c>
      <c r="E55" s="85">
        <v>27.7072691513</v>
      </c>
      <c r="F55" s="69">
        <v>28.524534971803721</v>
      </c>
      <c r="G55" s="69">
        <v>24.6508200002</v>
      </c>
    </row>
    <row r="56" spans="1:7" ht="12" customHeight="1" x14ac:dyDescent="0.2">
      <c r="A56" s="346">
        <v>52</v>
      </c>
      <c r="B56" s="553"/>
      <c r="C56" s="376" t="s">
        <v>170</v>
      </c>
      <c r="D56" s="111">
        <v>29.211334791700001</v>
      </c>
      <c r="E56" s="86">
        <v>23.9114522458</v>
      </c>
      <c r="F56" s="67">
        <v>25.261970322778033</v>
      </c>
      <c r="G56" s="67">
        <v>21.771820287600001</v>
      </c>
    </row>
    <row r="57" spans="1:7" ht="12" customHeight="1" x14ac:dyDescent="0.2">
      <c r="A57" s="346">
        <v>53</v>
      </c>
      <c r="B57" s="553"/>
      <c r="C57" s="363" t="s">
        <v>171</v>
      </c>
      <c r="D57" s="112">
        <v>8079</v>
      </c>
      <c r="E57" s="79">
        <v>22422</v>
      </c>
      <c r="F57" s="382">
        <v>30501</v>
      </c>
      <c r="G57" s="382">
        <v>489003</v>
      </c>
    </row>
    <row r="58" spans="1:7" ht="12" customHeight="1" x14ac:dyDescent="0.2">
      <c r="A58" s="346">
        <v>54</v>
      </c>
      <c r="B58" s="553"/>
      <c r="C58" s="376" t="s">
        <v>172</v>
      </c>
      <c r="D58" s="103">
        <v>7785</v>
      </c>
      <c r="E58" s="87">
        <v>18637</v>
      </c>
      <c r="F58" s="395">
        <v>26422</v>
      </c>
      <c r="G58" s="395">
        <v>462907</v>
      </c>
    </row>
    <row r="59" spans="1:7" ht="12" customHeight="1" x14ac:dyDescent="0.2">
      <c r="A59" s="346">
        <v>55</v>
      </c>
      <c r="B59" s="553"/>
      <c r="C59" s="378" t="s">
        <v>173</v>
      </c>
      <c r="D59" s="55">
        <v>3.1157219315</v>
      </c>
      <c r="E59" s="88">
        <v>3.3088201448999999</v>
      </c>
      <c r="F59" s="66">
        <v>3.2576729541174485</v>
      </c>
      <c r="G59" s="66">
        <v>3.0574136492999999</v>
      </c>
    </row>
    <row r="60" spans="1:7" ht="12.75" customHeight="1" thickBot="1" x14ac:dyDescent="0.25">
      <c r="A60" s="359">
        <v>56</v>
      </c>
      <c r="B60" s="554"/>
      <c r="C60" s="361" t="s">
        <v>174</v>
      </c>
      <c r="D60" s="59">
        <v>2.8834070940999998</v>
      </c>
      <c r="E60" s="83">
        <v>3.3563202828000001</v>
      </c>
      <c r="F60" s="373">
        <v>3.2169807485471233</v>
      </c>
      <c r="G60" s="373">
        <v>2.9728372191000001</v>
      </c>
    </row>
    <row r="61" spans="1:7" ht="12" customHeight="1" x14ac:dyDescent="0.2">
      <c r="A61" s="346">
        <v>57</v>
      </c>
      <c r="B61" s="552" t="s">
        <v>22</v>
      </c>
      <c r="C61" s="363" t="s">
        <v>169</v>
      </c>
      <c r="D61" s="113">
        <v>29.929976271099999</v>
      </c>
      <c r="E61" s="85">
        <v>18.952755813700001</v>
      </c>
      <c r="F61" s="69">
        <v>21.622759027017928</v>
      </c>
      <c r="G61" s="69">
        <v>20.704847813600001</v>
      </c>
    </row>
    <row r="62" spans="1:7" ht="12" customHeight="1" x14ac:dyDescent="0.2">
      <c r="A62" s="346">
        <v>58</v>
      </c>
      <c r="B62" s="553"/>
      <c r="C62" s="376" t="s">
        <v>170</v>
      </c>
      <c r="D62" s="111">
        <v>11.9587528326</v>
      </c>
      <c r="E62" s="86">
        <v>12.915126217899999</v>
      </c>
      <c r="F62" s="67">
        <v>12.671141196267403</v>
      </c>
      <c r="G62" s="67">
        <v>14.8424283044</v>
      </c>
    </row>
    <row r="63" spans="1:7" ht="12" customHeight="1" x14ac:dyDescent="0.2">
      <c r="A63" s="346">
        <v>59</v>
      </c>
      <c r="B63" s="553"/>
      <c r="C63" s="363" t="s">
        <v>171</v>
      </c>
      <c r="D63" s="112">
        <v>7784</v>
      </c>
      <c r="E63" s="79">
        <v>15337</v>
      </c>
      <c r="F63" s="382">
        <v>23121</v>
      </c>
      <c r="G63" s="382">
        <v>410726</v>
      </c>
    </row>
    <row r="64" spans="1:7" ht="12" customHeight="1" x14ac:dyDescent="0.2">
      <c r="A64" s="346">
        <v>60</v>
      </c>
      <c r="B64" s="553"/>
      <c r="C64" s="376" t="s">
        <v>172</v>
      </c>
      <c r="D64" s="103">
        <v>3187</v>
      </c>
      <c r="E64" s="87">
        <v>10066</v>
      </c>
      <c r="F64" s="395">
        <v>13253</v>
      </c>
      <c r="G64" s="395">
        <v>315576</v>
      </c>
    </row>
    <row r="65" spans="1:7" ht="12" customHeight="1" x14ac:dyDescent="0.2">
      <c r="A65" s="346">
        <v>61</v>
      </c>
      <c r="B65" s="553"/>
      <c r="C65" s="378" t="s">
        <v>173</v>
      </c>
      <c r="D65" s="55">
        <v>3.4339893758</v>
      </c>
      <c r="E65" s="88">
        <v>2.9361866374000001</v>
      </c>
      <c r="F65" s="66">
        <v>3.1037787188716321</v>
      </c>
      <c r="G65" s="66">
        <v>3.0386398465000002</v>
      </c>
    </row>
    <row r="66" spans="1:7" ht="12.75" customHeight="1" thickBot="1" x14ac:dyDescent="0.25">
      <c r="A66" s="359">
        <v>62</v>
      </c>
      <c r="B66" s="554"/>
      <c r="C66" s="361" t="s">
        <v>174</v>
      </c>
      <c r="D66" s="59">
        <v>3.1270172120000002</v>
      </c>
      <c r="E66" s="83">
        <v>3.0813644717000002</v>
      </c>
      <c r="F66" s="373">
        <v>3.0923427621501705</v>
      </c>
      <c r="G66" s="373">
        <v>2.8282343889999999</v>
      </c>
    </row>
    <row r="67" spans="1:7" ht="12" customHeight="1" x14ac:dyDescent="0.2">
      <c r="A67" s="346">
        <v>63</v>
      </c>
      <c r="B67" s="552" t="s">
        <v>23</v>
      </c>
      <c r="C67" s="363" t="s">
        <v>169</v>
      </c>
      <c r="D67" s="113">
        <v>50.524445848799999</v>
      </c>
      <c r="E67" s="85">
        <v>75.852409021599996</v>
      </c>
      <c r="F67" s="69">
        <v>69.6920386424637</v>
      </c>
      <c r="G67" s="69">
        <v>56.860271036500002</v>
      </c>
    </row>
    <row r="68" spans="1:7" ht="12" customHeight="1" x14ac:dyDescent="0.2">
      <c r="A68" s="346">
        <v>64</v>
      </c>
      <c r="B68" s="553"/>
      <c r="C68" s="376" t="s">
        <v>170</v>
      </c>
      <c r="D68" s="111">
        <v>44.019422805799998</v>
      </c>
      <c r="E68" s="86">
        <v>72.871491397100002</v>
      </c>
      <c r="F68" s="67">
        <v>65.519351384427111</v>
      </c>
      <c r="G68" s="67">
        <v>53.051747857099997</v>
      </c>
    </row>
    <row r="69" spans="1:7" ht="12" customHeight="1" x14ac:dyDescent="0.2">
      <c r="A69" s="346">
        <v>65</v>
      </c>
      <c r="B69" s="553"/>
      <c r="C69" s="363" t="s">
        <v>171</v>
      </c>
      <c r="D69" s="112">
        <v>13139</v>
      </c>
      <c r="E69" s="79">
        <v>61382</v>
      </c>
      <c r="F69" s="382">
        <v>74521</v>
      </c>
      <c r="G69" s="382">
        <v>1127947</v>
      </c>
    </row>
    <row r="70" spans="1:7" ht="12" customHeight="1" x14ac:dyDescent="0.2">
      <c r="A70" s="346">
        <v>66</v>
      </c>
      <c r="B70" s="553"/>
      <c r="C70" s="376" t="s">
        <v>172</v>
      </c>
      <c r="D70" s="103">
        <v>11732</v>
      </c>
      <c r="E70" s="87">
        <v>56796</v>
      </c>
      <c r="F70" s="395">
        <v>68528</v>
      </c>
      <c r="G70" s="395">
        <v>1127974</v>
      </c>
    </row>
    <row r="71" spans="1:7" ht="12" customHeight="1" x14ac:dyDescent="0.2">
      <c r="A71" s="346">
        <v>67</v>
      </c>
      <c r="B71" s="553"/>
      <c r="C71" s="378" t="s">
        <v>173</v>
      </c>
      <c r="D71" s="55">
        <v>3.1925998354999998</v>
      </c>
      <c r="E71" s="88">
        <v>2.7123748717999998</v>
      </c>
      <c r="F71" s="66">
        <v>2.7970446400271345</v>
      </c>
      <c r="G71" s="66">
        <v>2.6858276367</v>
      </c>
    </row>
    <row r="72" spans="1:7" ht="12.75" customHeight="1" thickBot="1" x14ac:dyDescent="0.25">
      <c r="A72" s="359">
        <v>68</v>
      </c>
      <c r="B72" s="554"/>
      <c r="C72" s="361" t="s">
        <v>174</v>
      </c>
      <c r="D72" s="59">
        <v>2.7446084532000001</v>
      </c>
      <c r="E72" s="83">
        <v>2.6943085079000002</v>
      </c>
      <c r="F72" s="373">
        <v>2.7029198632329967</v>
      </c>
      <c r="G72" s="373">
        <v>2.5251741986999998</v>
      </c>
    </row>
    <row r="73" spans="1:7" ht="12" customHeight="1" x14ac:dyDescent="0.2">
      <c r="A73" s="346">
        <v>69</v>
      </c>
      <c r="B73" s="552" t="s">
        <v>24</v>
      </c>
      <c r="C73" s="363" t="s">
        <v>169</v>
      </c>
      <c r="D73" s="113">
        <v>23.407040499400001</v>
      </c>
      <c r="E73" s="85">
        <v>26.075968395299999</v>
      </c>
      <c r="F73" s="69">
        <v>25.42621739659026</v>
      </c>
      <c r="G73" s="69">
        <v>19.485320249499999</v>
      </c>
    </row>
    <row r="74" spans="1:7" ht="12" customHeight="1" x14ac:dyDescent="0.2">
      <c r="A74" s="346">
        <v>70</v>
      </c>
      <c r="B74" s="553"/>
      <c r="C74" s="376" t="s">
        <v>170</v>
      </c>
      <c r="D74" s="111">
        <v>25.300238393000001</v>
      </c>
      <c r="E74" s="86">
        <v>29.305077835999999</v>
      </c>
      <c r="F74" s="67">
        <v>28.284189995410742</v>
      </c>
      <c r="G74" s="67">
        <v>18.327230825299999</v>
      </c>
    </row>
    <row r="75" spans="1:7" ht="12" customHeight="1" x14ac:dyDescent="0.2">
      <c r="A75" s="346">
        <v>71</v>
      </c>
      <c r="B75" s="553"/>
      <c r="C75" s="363" t="s">
        <v>171</v>
      </c>
      <c r="D75" s="112">
        <v>6087</v>
      </c>
      <c r="E75" s="79">
        <v>21101</v>
      </c>
      <c r="F75" s="382">
        <v>27188</v>
      </c>
      <c r="G75" s="382">
        <v>386534</v>
      </c>
    </row>
    <row r="76" spans="1:7" ht="12" customHeight="1" x14ac:dyDescent="0.2">
      <c r="A76" s="346">
        <v>72</v>
      </c>
      <c r="B76" s="553"/>
      <c r="C76" s="376" t="s">
        <v>172</v>
      </c>
      <c r="D76" s="103">
        <v>6743</v>
      </c>
      <c r="E76" s="87">
        <v>22840</v>
      </c>
      <c r="F76" s="395">
        <v>29583</v>
      </c>
      <c r="G76" s="395">
        <v>389669</v>
      </c>
    </row>
    <row r="77" spans="1:7" ht="12" customHeight="1" x14ac:dyDescent="0.2">
      <c r="A77" s="346">
        <v>73</v>
      </c>
      <c r="B77" s="553"/>
      <c r="C77" s="378" t="s">
        <v>173</v>
      </c>
      <c r="D77" s="55">
        <v>3.6894604892</v>
      </c>
      <c r="E77" s="88">
        <v>3.5088979402999998</v>
      </c>
      <c r="F77" s="66">
        <v>3.5493232836556823</v>
      </c>
      <c r="G77" s="66">
        <v>3.6156985759000002</v>
      </c>
    </row>
    <row r="78" spans="1:7" ht="12.75" customHeight="1" thickBot="1" x14ac:dyDescent="0.25">
      <c r="A78" s="359">
        <v>74</v>
      </c>
      <c r="B78" s="554"/>
      <c r="C78" s="361" t="s">
        <v>174</v>
      </c>
      <c r="D78" s="59">
        <v>3.1532773393000002</v>
      </c>
      <c r="E78" s="83">
        <v>3.3978610948000001</v>
      </c>
      <c r="F78" s="373">
        <v>3.3421119056259303</v>
      </c>
      <c r="G78" s="373">
        <v>3.2636568081999999</v>
      </c>
    </row>
    <row r="79" spans="1:7" ht="12" customHeight="1" x14ac:dyDescent="0.2">
      <c r="A79" s="346">
        <v>75</v>
      </c>
      <c r="B79" s="552" t="s">
        <v>25</v>
      </c>
      <c r="C79" s="363" t="s">
        <v>169</v>
      </c>
      <c r="D79" s="113">
        <v>59.674664700199997</v>
      </c>
      <c r="E79" s="85">
        <v>53.859877209499999</v>
      </c>
      <c r="F79" s="69">
        <v>55.274060357807521</v>
      </c>
      <c r="G79" s="69">
        <v>37.3887128167</v>
      </c>
    </row>
    <row r="80" spans="1:7" ht="12" customHeight="1" x14ac:dyDescent="0.2">
      <c r="A80" s="346">
        <v>76</v>
      </c>
      <c r="B80" s="553"/>
      <c r="C80" s="376" t="s">
        <v>170</v>
      </c>
      <c r="D80" s="111">
        <v>64.057388398100002</v>
      </c>
      <c r="E80" s="86">
        <v>56.469559987099998</v>
      </c>
      <c r="F80" s="67">
        <v>58.403128346336239</v>
      </c>
      <c r="G80" s="67">
        <v>39.220760285499999</v>
      </c>
    </row>
    <row r="81" spans="1:7" ht="12" customHeight="1" x14ac:dyDescent="0.2">
      <c r="A81" s="346">
        <v>77</v>
      </c>
      <c r="B81" s="553"/>
      <c r="C81" s="363" t="s">
        <v>171</v>
      </c>
      <c r="D81" s="112">
        <v>15519</v>
      </c>
      <c r="E81" s="79">
        <v>43585</v>
      </c>
      <c r="F81" s="382">
        <v>59104</v>
      </c>
      <c r="G81" s="382">
        <v>741687</v>
      </c>
    </row>
    <row r="82" spans="1:7" ht="12" customHeight="1" x14ac:dyDescent="0.2">
      <c r="A82" s="346">
        <v>78</v>
      </c>
      <c r="B82" s="553"/>
      <c r="C82" s="376" t="s">
        <v>172</v>
      </c>
      <c r="D82" s="103">
        <v>17073</v>
      </c>
      <c r="E82" s="87">
        <v>44012</v>
      </c>
      <c r="F82" s="395">
        <v>61085</v>
      </c>
      <c r="G82" s="395">
        <v>833902</v>
      </c>
    </row>
    <row r="83" spans="1:7" ht="12" customHeight="1" x14ac:dyDescent="0.2">
      <c r="A83" s="346">
        <v>79</v>
      </c>
      <c r="B83" s="553"/>
      <c r="C83" s="378" t="s">
        <v>173</v>
      </c>
      <c r="D83" s="55">
        <v>2.9050358661</v>
      </c>
      <c r="E83" s="88">
        <v>3.0147821003000002</v>
      </c>
      <c r="F83" s="66">
        <v>2.9859659151255649</v>
      </c>
      <c r="G83" s="66">
        <v>3.1536442643</v>
      </c>
    </row>
    <row r="84" spans="1:7" ht="12.75" customHeight="1" thickBot="1" x14ac:dyDescent="0.25">
      <c r="A84" s="359">
        <v>80</v>
      </c>
      <c r="B84" s="554"/>
      <c r="C84" s="361" t="s">
        <v>174</v>
      </c>
      <c r="D84" s="59">
        <v>2.5345028484999998</v>
      </c>
      <c r="E84" s="83">
        <v>3.0203341444</v>
      </c>
      <c r="F84" s="373">
        <v>2.8845463451874163</v>
      </c>
      <c r="G84" s="373">
        <v>2.8140475533</v>
      </c>
    </row>
    <row r="85" spans="1:7" ht="12" customHeight="1" x14ac:dyDescent="0.2">
      <c r="A85" s="346">
        <v>81</v>
      </c>
      <c r="B85" s="552" t="s">
        <v>26</v>
      </c>
      <c r="C85" s="363" t="s">
        <v>169</v>
      </c>
      <c r="D85" s="113">
        <v>23.6916569037</v>
      </c>
      <c r="E85" s="85">
        <v>17.671601266900002</v>
      </c>
      <c r="F85" s="69">
        <v>19.135127046918985</v>
      </c>
      <c r="G85" s="69">
        <v>21.390277554400001</v>
      </c>
    </row>
    <row r="86" spans="1:7" ht="12" customHeight="1" x14ac:dyDescent="0.2">
      <c r="A86" s="346">
        <v>82</v>
      </c>
      <c r="B86" s="553"/>
      <c r="C86" s="376" t="s">
        <v>170</v>
      </c>
      <c r="D86" s="111">
        <v>15.5482624625</v>
      </c>
      <c r="E86" s="86">
        <v>21.682370473700001</v>
      </c>
      <c r="F86" s="67">
        <v>20.119129570139208</v>
      </c>
      <c r="G86" s="67">
        <v>16.874481169199999</v>
      </c>
    </row>
    <row r="87" spans="1:7" ht="12" customHeight="1" x14ac:dyDescent="0.2">
      <c r="A87" s="346">
        <v>83</v>
      </c>
      <c r="B87" s="553"/>
      <c r="C87" s="363" t="s">
        <v>171</v>
      </c>
      <c r="D87" s="112">
        <v>6161</v>
      </c>
      <c r="E87" s="79">
        <v>14300</v>
      </c>
      <c r="F87" s="382">
        <v>20461</v>
      </c>
      <c r="G87" s="382">
        <v>424323</v>
      </c>
    </row>
    <row r="88" spans="1:7" ht="12" customHeight="1" x14ac:dyDescent="0.2">
      <c r="A88" s="346">
        <v>84</v>
      </c>
      <c r="B88" s="553"/>
      <c r="C88" s="376" t="s">
        <v>172</v>
      </c>
      <c r="D88" s="103">
        <v>4144</v>
      </c>
      <c r="E88" s="87">
        <v>16899</v>
      </c>
      <c r="F88" s="395">
        <v>21043</v>
      </c>
      <c r="G88" s="395">
        <v>358781</v>
      </c>
    </row>
    <row r="89" spans="1:7" ht="12" customHeight="1" x14ac:dyDescent="0.2">
      <c r="A89" s="346">
        <v>85</v>
      </c>
      <c r="B89" s="553"/>
      <c r="C89" s="378" t="s">
        <v>173</v>
      </c>
      <c r="D89" s="55">
        <v>3.5980060854999998</v>
      </c>
      <c r="E89" s="88">
        <v>3.7291520139999998</v>
      </c>
      <c r="F89" s="66">
        <v>3.6896627385252669</v>
      </c>
      <c r="G89" s="66">
        <v>3.4710607229999999</v>
      </c>
    </row>
    <row r="90" spans="1:7" ht="12.75" customHeight="1" thickBot="1" x14ac:dyDescent="0.25">
      <c r="A90" s="359">
        <v>86</v>
      </c>
      <c r="B90" s="554"/>
      <c r="C90" s="361" t="s">
        <v>174</v>
      </c>
      <c r="D90" s="59">
        <v>3.3473122279999998</v>
      </c>
      <c r="E90" s="83">
        <v>3.4319339433999998</v>
      </c>
      <c r="F90" s="373">
        <v>3.4152693809033212</v>
      </c>
      <c r="G90" s="373">
        <v>3.0069149211999999</v>
      </c>
    </row>
    <row r="91" spans="1:7" ht="12" customHeight="1" x14ac:dyDescent="0.2">
      <c r="A91" s="346">
        <v>87</v>
      </c>
      <c r="B91" s="552" t="s">
        <v>27</v>
      </c>
      <c r="C91" s="363" t="s">
        <v>169</v>
      </c>
      <c r="D91" s="113">
        <v>83.443378182700002</v>
      </c>
      <c r="E91" s="85">
        <v>86.151908198499996</v>
      </c>
      <c r="F91" s="69">
        <v>85.493177716054575</v>
      </c>
      <c r="G91" s="69">
        <v>74.328017224299998</v>
      </c>
    </row>
    <row r="92" spans="1:7" ht="12" customHeight="1" x14ac:dyDescent="0.2">
      <c r="A92" s="346">
        <v>88</v>
      </c>
      <c r="B92" s="553"/>
      <c r="C92" s="376" t="s">
        <v>170</v>
      </c>
      <c r="D92" s="111">
        <v>81.473434909800005</v>
      </c>
      <c r="E92" s="86">
        <v>84.784571527400004</v>
      </c>
      <c r="F92" s="67">
        <v>83.940454336851772</v>
      </c>
      <c r="G92" s="67">
        <v>71.522099545000003</v>
      </c>
    </row>
    <row r="93" spans="1:7" ht="12" customHeight="1" x14ac:dyDescent="0.2">
      <c r="A93" s="346">
        <v>89</v>
      </c>
      <c r="B93" s="553"/>
      <c r="C93" s="363" t="s">
        <v>171</v>
      </c>
      <c r="D93" s="112">
        <v>21700</v>
      </c>
      <c r="E93" s="79">
        <v>69717</v>
      </c>
      <c r="F93" s="382">
        <v>91417</v>
      </c>
      <c r="G93" s="382">
        <v>1474458</v>
      </c>
    </row>
    <row r="94" spans="1:7" ht="12" customHeight="1" x14ac:dyDescent="0.2">
      <c r="A94" s="346">
        <v>90</v>
      </c>
      <c r="B94" s="553"/>
      <c r="C94" s="376" t="s">
        <v>172</v>
      </c>
      <c r="D94" s="103">
        <v>21714</v>
      </c>
      <c r="E94" s="87">
        <v>66081</v>
      </c>
      <c r="F94" s="395">
        <v>87795</v>
      </c>
      <c r="G94" s="395">
        <v>1520686</v>
      </c>
    </row>
    <row r="95" spans="1:7" ht="12" customHeight="1" x14ac:dyDescent="0.2">
      <c r="A95" s="346">
        <v>91</v>
      </c>
      <c r="B95" s="553"/>
      <c r="C95" s="378" t="s">
        <v>173</v>
      </c>
      <c r="D95" s="55">
        <v>2.6160551325000001</v>
      </c>
      <c r="E95" s="88">
        <v>2.5550203757999999</v>
      </c>
      <c r="F95" s="66">
        <v>2.5695084274795565</v>
      </c>
      <c r="G95" s="66">
        <v>2.4281590738999999</v>
      </c>
    </row>
    <row r="96" spans="1:7" ht="12.75" customHeight="1" thickBot="1" x14ac:dyDescent="0.25">
      <c r="A96" s="359">
        <v>92</v>
      </c>
      <c r="B96" s="554"/>
      <c r="C96" s="361" t="s">
        <v>174</v>
      </c>
      <c r="D96" s="59">
        <v>2.3332194093999998</v>
      </c>
      <c r="E96" s="83">
        <v>2.5612570098999998</v>
      </c>
      <c r="F96" s="373">
        <v>2.5048573463968733</v>
      </c>
      <c r="G96" s="373">
        <v>2.2942345062</v>
      </c>
    </row>
    <row r="97" spans="1:7" ht="12" customHeight="1" x14ac:dyDescent="0.2">
      <c r="A97" s="346">
        <v>93</v>
      </c>
      <c r="B97" s="552" t="s">
        <v>28</v>
      </c>
      <c r="C97" s="363" t="s">
        <v>169</v>
      </c>
      <c r="D97" s="113">
        <v>41.212832470599999</v>
      </c>
      <c r="E97" s="85">
        <v>43.722901628499997</v>
      </c>
      <c r="F97" s="69">
        <v>43.112719655098239</v>
      </c>
      <c r="G97" s="69">
        <v>31.934815364399999</v>
      </c>
    </row>
    <row r="98" spans="1:7" ht="12" customHeight="1" x14ac:dyDescent="0.2">
      <c r="A98" s="346">
        <v>94</v>
      </c>
      <c r="B98" s="553"/>
      <c r="C98" s="376" t="s">
        <v>170</v>
      </c>
      <c r="D98" s="111">
        <v>33.359119045500002</v>
      </c>
      <c r="E98" s="86">
        <v>43.118915788800003</v>
      </c>
      <c r="F98" s="67">
        <v>40.632170720513997</v>
      </c>
      <c r="G98" s="67">
        <v>27.830822956700001</v>
      </c>
    </row>
    <row r="99" spans="1:7" ht="12" customHeight="1" x14ac:dyDescent="0.2">
      <c r="A99" s="346">
        <v>95</v>
      </c>
      <c r="B99" s="553"/>
      <c r="C99" s="363" t="s">
        <v>171</v>
      </c>
      <c r="D99" s="112">
        <v>10718</v>
      </c>
      <c r="E99" s="79">
        <v>35382</v>
      </c>
      <c r="F99" s="382">
        <v>46100</v>
      </c>
      <c r="G99" s="382">
        <v>633497</v>
      </c>
    </row>
    <row r="100" spans="1:7" ht="12" customHeight="1" x14ac:dyDescent="0.2">
      <c r="A100" s="346">
        <v>96</v>
      </c>
      <c r="B100" s="553"/>
      <c r="C100" s="376" t="s">
        <v>172</v>
      </c>
      <c r="D100" s="103">
        <v>8891</v>
      </c>
      <c r="E100" s="87">
        <v>33607</v>
      </c>
      <c r="F100" s="395">
        <v>42498</v>
      </c>
      <c r="G100" s="395">
        <v>591732</v>
      </c>
    </row>
    <row r="101" spans="1:7" ht="12" customHeight="1" x14ac:dyDescent="0.2">
      <c r="A101" s="346">
        <v>97</v>
      </c>
      <c r="B101" s="553"/>
      <c r="C101" s="378" t="s">
        <v>173</v>
      </c>
      <c r="D101" s="55">
        <v>3.7036826503000002</v>
      </c>
      <c r="E101" s="88">
        <v>3.4973425367000002</v>
      </c>
      <c r="F101" s="66">
        <v>3.5453154941309069</v>
      </c>
      <c r="G101" s="66">
        <v>3.6566604104999998</v>
      </c>
    </row>
    <row r="102" spans="1:7" ht="12.75" customHeight="1" thickBot="1" x14ac:dyDescent="0.25">
      <c r="A102" s="359">
        <v>98</v>
      </c>
      <c r="B102" s="554"/>
      <c r="C102" s="361" t="s">
        <v>174</v>
      </c>
      <c r="D102" s="59">
        <v>3.4279343836999998</v>
      </c>
      <c r="E102" s="83">
        <v>3.4902611568999999</v>
      </c>
      <c r="F102" s="373">
        <v>3.4772217823289333</v>
      </c>
      <c r="G102" s="373">
        <v>3.4617457322999998</v>
      </c>
    </row>
    <row r="103" spans="1:7" ht="12" customHeight="1" x14ac:dyDescent="0.2">
      <c r="A103" s="346">
        <v>99</v>
      </c>
      <c r="B103" s="552" t="s">
        <v>29</v>
      </c>
      <c r="C103" s="363" t="s">
        <v>169</v>
      </c>
      <c r="D103" s="113">
        <v>65.924373447799994</v>
      </c>
      <c r="E103" s="85">
        <v>65.468400564500001</v>
      </c>
      <c r="F103" s="69">
        <v>65.579029075367771</v>
      </c>
      <c r="G103" s="69">
        <v>54.758965357699999</v>
      </c>
    </row>
    <row r="104" spans="1:7" ht="12" customHeight="1" x14ac:dyDescent="0.2">
      <c r="A104" s="346">
        <v>100</v>
      </c>
      <c r="B104" s="553"/>
      <c r="C104" s="376" t="s">
        <v>170</v>
      </c>
      <c r="D104" s="111">
        <v>55.786516682799999</v>
      </c>
      <c r="E104" s="86">
        <v>58.108786528300001</v>
      </c>
      <c r="F104" s="67">
        <v>57.516827290806184</v>
      </c>
      <c r="G104" s="67">
        <v>48.435759050900003</v>
      </c>
    </row>
    <row r="105" spans="1:7" ht="12" customHeight="1" x14ac:dyDescent="0.2">
      <c r="A105" s="346">
        <v>101</v>
      </c>
      <c r="B105" s="553"/>
      <c r="C105" s="363" t="s">
        <v>171</v>
      </c>
      <c r="D105" s="112">
        <v>17144</v>
      </c>
      <c r="E105" s="79">
        <v>52979</v>
      </c>
      <c r="F105" s="382">
        <v>70123</v>
      </c>
      <c r="G105" s="382">
        <v>1086263</v>
      </c>
    </row>
    <row r="106" spans="1:7" ht="12" customHeight="1" x14ac:dyDescent="0.2">
      <c r="A106" s="346">
        <v>102</v>
      </c>
      <c r="B106" s="553"/>
      <c r="C106" s="376" t="s">
        <v>172</v>
      </c>
      <c r="D106" s="103">
        <v>14868</v>
      </c>
      <c r="E106" s="87">
        <v>45290</v>
      </c>
      <c r="F106" s="395">
        <v>60158</v>
      </c>
      <c r="G106" s="395">
        <v>1029829</v>
      </c>
    </row>
    <row r="107" spans="1:7" ht="12" customHeight="1" x14ac:dyDescent="0.2">
      <c r="A107" s="346">
        <v>103</v>
      </c>
      <c r="B107" s="553"/>
      <c r="C107" s="378" t="s">
        <v>173</v>
      </c>
      <c r="D107" s="55">
        <v>2.5519572048999999</v>
      </c>
      <c r="E107" s="88">
        <v>2.6153146240999998</v>
      </c>
      <c r="F107" s="66">
        <v>2.5998247050325785</v>
      </c>
      <c r="G107" s="66">
        <v>2.3801684923000002</v>
      </c>
    </row>
    <row r="108" spans="1:7" ht="12.75" customHeight="1" thickBot="1" x14ac:dyDescent="0.25">
      <c r="A108" s="359">
        <v>104</v>
      </c>
      <c r="B108" s="554"/>
      <c r="C108" s="361" t="s">
        <v>174</v>
      </c>
      <c r="D108" s="59">
        <v>2.1443765368999999</v>
      </c>
      <c r="E108" s="83">
        <v>2.5751631681</v>
      </c>
      <c r="F108" s="373">
        <v>2.4686946080966488</v>
      </c>
      <c r="G108" s="373">
        <v>2.1603209308000002</v>
      </c>
    </row>
    <row r="109" spans="1:7" ht="12" customHeight="1" x14ac:dyDescent="0.2">
      <c r="A109" s="346">
        <v>105</v>
      </c>
      <c r="B109" s="552" t="s">
        <v>30</v>
      </c>
      <c r="C109" s="363" t="s">
        <v>169</v>
      </c>
      <c r="D109" s="113">
        <v>19.081412355099999</v>
      </c>
      <c r="E109" s="85">
        <v>23.816550990300001</v>
      </c>
      <c r="F109" s="69">
        <v>22.664571818683427</v>
      </c>
      <c r="G109" s="69">
        <v>17.8892272547</v>
      </c>
    </row>
    <row r="110" spans="1:7" ht="12" customHeight="1" x14ac:dyDescent="0.2">
      <c r="A110" s="346">
        <v>106</v>
      </c>
      <c r="B110" s="553"/>
      <c r="C110" s="376" t="s">
        <v>170</v>
      </c>
      <c r="D110" s="111">
        <v>14.7928981851</v>
      </c>
      <c r="E110" s="86">
        <v>17.519492863499998</v>
      </c>
      <c r="F110" s="67">
        <v>16.825378614043139</v>
      </c>
      <c r="G110" s="67">
        <v>14.619351652600001</v>
      </c>
    </row>
    <row r="111" spans="1:7" ht="12" customHeight="1" x14ac:dyDescent="0.2">
      <c r="A111" s="346">
        <v>107</v>
      </c>
      <c r="B111" s="553"/>
      <c r="C111" s="363" t="s">
        <v>171</v>
      </c>
      <c r="D111" s="112">
        <v>4962</v>
      </c>
      <c r="E111" s="79">
        <v>19273</v>
      </c>
      <c r="F111" s="382">
        <v>24235</v>
      </c>
      <c r="G111" s="382">
        <v>354872</v>
      </c>
    </row>
    <row r="112" spans="1:7" ht="12" customHeight="1" x14ac:dyDescent="0.2">
      <c r="A112" s="346">
        <v>108</v>
      </c>
      <c r="B112" s="553"/>
      <c r="C112" s="376" t="s">
        <v>172</v>
      </c>
      <c r="D112" s="103">
        <v>3943</v>
      </c>
      <c r="E112" s="87">
        <v>13655</v>
      </c>
      <c r="F112" s="395">
        <v>17598</v>
      </c>
      <c r="G112" s="395">
        <v>310833</v>
      </c>
    </row>
    <row r="113" spans="1:7" ht="12" customHeight="1" x14ac:dyDescent="0.2">
      <c r="A113" s="346">
        <v>109</v>
      </c>
      <c r="B113" s="553"/>
      <c r="C113" s="378" t="s">
        <v>173</v>
      </c>
      <c r="D113" s="55">
        <v>3.0607839371000001</v>
      </c>
      <c r="E113" s="88">
        <v>3.0476754358</v>
      </c>
      <c r="F113" s="66">
        <v>3.0503593385625587</v>
      </c>
      <c r="G113" s="66">
        <v>2.9920827388000002</v>
      </c>
    </row>
    <row r="114" spans="1:7" ht="12.75" customHeight="1" thickBot="1" x14ac:dyDescent="0.25">
      <c r="A114" s="359">
        <v>110</v>
      </c>
      <c r="B114" s="554"/>
      <c r="C114" s="361" t="s">
        <v>174</v>
      </c>
      <c r="D114" s="59">
        <v>2.3787479875000002</v>
      </c>
      <c r="E114" s="83">
        <v>2.9806550243999999</v>
      </c>
      <c r="F114" s="373">
        <v>2.8457920032330093</v>
      </c>
      <c r="G114" s="373">
        <v>2.6159685616999999</v>
      </c>
    </row>
    <row r="115" spans="1:7" x14ac:dyDescent="0.2">
      <c r="A115" s="346">
        <v>111</v>
      </c>
      <c r="B115" s="552" t="s">
        <v>31</v>
      </c>
      <c r="C115" s="370" t="s">
        <v>32</v>
      </c>
      <c r="D115" s="228">
        <v>5.8738045692443803</v>
      </c>
      <c r="E115" s="137">
        <v>6.8644633293151802</v>
      </c>
      <c r="F115" s="397">
        <f t="shared" ref="F115:F123" si="0">AVERAGE(D115:E115)</f>
        <v>6.3691339492797798</v>
      </c>
      <c r="G115" s="397">
        <v>7.68</v>
      </c>
    </row>
    <row r="116" spans="1:7" ht="12" customHeight="1" x14ac:dyDescent="0.2">
      <c r="A116" s="346">
        <v>112</v>
      </c>
      <c r="B116" s="553"/>
      <c r="C116" s="363" t="s">
        <v>33</v>
      </c>
      <c r="D116" s="113">
        <v>12.1255340576171</v>
      </c>
      <c r="E116" s="85">
        <v>12.30309009552</v>
      </c>
      <c r="F116" s="69">
        <f t="shared" si="0"/>
        <v>12.21431207656855</v>
      </c>
      <c r="G116" s="69">
        <v>12.407999999999999</v>
      </c>
    </row>
    <row r="117" spans="1:7" ht="12" customHeight="1" x14ac:dyDescent="0.2">
      <c r="A117" s="346">
        <v>113</v>
      </c>
      <c r="B117" s="553"/>
      <c r="C117" s="378" t="s">
        <v>645</v>
      </c>
      <c r="D117" s="55">
        <v>1889.00866699218</v>
      </c>
      <c r="E117" s="88">
        <v>2101.52954101562</v>
      </c>
      <c r="F117" s="66">
        <f t="shared" si="0"/>
        <v>1995.2691040038999</v>
      </c>
      <c r="G117" s="66">
        <v>15412.5362515042</v>
      </c>
    </row>
    <row r="118" spans="1:7" ht="12" customHeight="1" x14ac:dyDescent="0.2">
      <c r="A118" s="346">
        <v>114</v>
      </c>
      <c r="B118" s="553"/>
      <c r="C118" s="376" t="s">
        <v>35</v>
      </c>
      <c r="D118" s="111">
        <v>2430.720703125</v>
      </c>
      <c r="E118" s="86">
        <v>2659.021484375</v>
      </c>
      <c r="F118" s="67">
        <f t="shared" si="0"/>
        <v>2544.87109375</v>
      </c>
      <c r="G118" s="524">
        <v>16716.11880495667</v>
      </c>
    </row>
    <row r="119" spans="1:7" ht="12" customHeight="1" x14ac:dyDescent="0.2">
      <c r="A119" s="346">
        <v>115</v>
      </c>
      <c r="B119" s="553"/>
      <c r="C119" s="363" t="s">
        <v>36</v>
      </c>
      <c r="D119" s="113">
        <v>16.947006225585898</v>
      </c>
      <c r="E119" s="85">
        <v>22.035188674926701</v>
      </c>
      <c r="F119" s="69">
        <f t="shared" si="0"/>
        <v>19.491097450256298</v>
      </c>
      <c r="G119" s="69">
        <v>13.425000000000001</v>
      </c>
    </row>
    <row r="120" spans="1:7" ht="12" customHeight="1" x14ac:dyDescent="0.2">
      <c r="A120" s="346">
        <v>116</v>
      </c>
      <c r="B120" s="553"/>
      <c r="C120" s="348" t="s">
        <v>37</v>
      </c>
      <c r="D120" s="229">
        <v>0.53261387348175004</v>
      </c>
      <c r="E120" s="138">
        <v>0.57056796550750699</v>
      </c>
      <c r="F120" s="71">
        <f t="shared" si="0"/>
        <v>0.55159091949462846</v>
      </c>
      <c r="G120" s="71">
        <v>0.60066854178261297</v>
      </c>
    </row>
    <row r="121" spans="1:7" ht="12" customHeight="1" x14ac:dyDescent="0.2">
      <c r="A121" s="346">
        <v>117</v>
      </c>
      <c r="B121" s="553"/>
      <c r="C121" s="348" t="s">
        <v>38</v>
      </c>
      <c r="D121" s="229">
        <v>0.71110504865646296</v>
      </c>
      <c r="E121" s="138">
        <v>0.72720962762832597</v>
      </c>
      <c r="F121" s="71">
        <f t="shared" si="0"/>
        <v>0.71915733814239446</v>
      </c>
      <c r="G121" s="71">
        <v>0.76098347501608798</v>
      </c>
    </row>
    <row r="122" spans="1:7" ht="12" customHeight="1" x14ac:dyDescent="0.2">
      <c r="A122" s="346">
        <v>118</v>
      </c>
      <c r="B122" s="553"/>
      <c r="C122" s="376" t="s">
        <v>39</v>
      </c>
      <c r="D122" s="230">
        <v>0.87047737836837702</v>
      </c>
      <c r="E122" s="139">
        <v>0.827253937721252</v>
      </c>
      <c r="F122" s="73">
        <f t="shared" si="0"/>
        <v>0.84886565804481451</v>
      </c>
      <c r="G122" s="73">
        <v>0.84464672801026897</v>
      </c>
    </row>
    <row r="123" spans="1:7" ht="12.75" customHeight="1" thickBot="1" x14ac:dyDescent="0.25">
      <c r="A123" s="359">
        <v>119</v>
      </c>
      <c r="B123" s="554"/>
      <c r="C123" s="361" t="s">
        <v>40</v>
      </c>
      <c r="D123" s="246">
        <v>0.69082480669021595</v>
      </c>
      <c r="E123" s="140">
        <v>0.700167477130889</v>
      </c>
      <c r="F123" s="445">
        <f t="shared" si="0"/>
        <v>0.69549614191055253</v>
      </c>
      <c r="G123" s="445">
        <v>0.72816266210749903</v>
      </c>
    </row>
    <row r="124" spans="1:7" x14ac:dyDescent="0.2">
      <c r="A124" s="346">
        <v>120</v>
      </c>
      <c r="B124" s="552" t="s">
        <v>41</v>
      </c>
      <c r="C124" s="363" t="s">
        <v>42</v>
      </c>
      <c r="D124" s="112">
        <v>19</v>
      </c>
      <c r="E124" s="97">
        <v>43</v>
      </c>
      <c r="F124" s="448">
        <f>SUM(D124:E124)</f>
        <v>62</v>
      </c>
      <c r="G124" s="382">
        <v>451</v>
      </c>
    </row>
    <row r="125" spans="1:7" ht="12" customHeight="1" x14ac:dyDescent="0.2">
      <c r="A125" s="346">
        <v>121</v>
      </c>
      <c r="B125" s="553"/>
      <c r="C125" s="348" t="s">
        <v>43</v>
      </c>
      <c r="D125" s="232"/>
      <c r="E125" s="76"/>
      <c r="F125" s="393">
        <f>SUM(D125:E125)</f>
        <v>0</v>
      </c>
      <c r="G125" s="399">
        <v>23</v>
      </c>
    </row>
    <row r="126" spans="1:7" ht="12" customHeight="1" x14ac:dyDescent="0.2">
      <c r="A126" s="346">
        <v>122</v>
      </c>
      <c r="B126" s="553"/>
      <c r="C126" s="348" t="s">
        <v>44</v>
      </c>
      <c r="D126" s="232">
        <v>4</v>
      </c>
      <c r="E126" s="76">
        <v>2</v>
      </c>
      <c r="F126" s="393">
        <f t="shared" ref="F126" si="1">SUM(D126:E126)</f>
        <v>6</v>
      </c>
      <c r="G126" s="399">
        <v>28</v>
      </c>
    </row>
    <row r="127" spans="1:7" ht="12" customHeight="1" x14ac:dyDescent="0.2">
      <c r="A127" s="346">
        <v>123</v>
      </c>
      <c r="B127" s="553"/>
      <c r="C127" s="348" t="s">
        <v>45</v>
      </c>
      <c r="D127" s="232"/>
      <c r="E127" s="76"/>
      <c r="F127" s="393">
        <f t="shared" ref="F127:F132" si="2">SUM(D127:E127)</f>
        <v>0</v>
      </c>
      <c r="G127" s="399">
        <v>0</v>
      </c>
    </row>
    <row r="128" spans="1:7" ht="12" customHeight="1" x14ac:dyDescent="0.2">
      <c r="A128" s="346">
        <v>124</v>
      </c>
      <c r="B128" s="553"/>
      <c r="C128" s="348" t="s">
        <v>46</v>
      </c>
      <c r="D128" s="232"/>
      <c r="E128" s="76">
        <v>1</v>
      </c>
      <c r="F128" s="393">
        <f t="shared" si="2"/>
        <v>1</v>
      </c>
      <c r="G128" s="399">
        <v>9</v>
      </c>
    </row>
    <row r="129" spans="1:7" ht="24" x14ac:dyDescent="0.2">
      <c r="A129" s="346">
        <v>125</v>
      </c>
      <c r="B129" s="553"/>
      <c r="C129" s="376" t="s">
        <v>47</v>
      </c>
      <c r="D129" s="103"/>
      <c r="E129" s="104">
        <v>1</v>
      </c>
      <c r="F129" s="517">
        <f t="shared" si="2"/>
        <v>1</v>
      </c>
      <c r="G129" s="395">
        <v>14</v>
      </c>
    </row>
    <row r="130" spans="1:7" ht="12.75" customHeight="1" thickBot="1" x14ac:dyDescent="0.25">
      <c r="A130" s="359">
        <v>126</v>
      </c>
      <c r="B130" s="554"/>
      <c r="C130" s="361" t="s">
        <v>48</v>
      </c>
      <c r="D130" s="233">
        <f>SUM(D124:D129)</f>
        <v>23</v>
      </c>
      <c r="E130" s="120">
        <f>SUM(E124:E129)</f>
        <v>47</v>
      </c>
      <c r="F130" s="447">
        <f t="shared" si="2"/>
        <v>70</v>
      </c>
      <c r="G130" s="474">
        <f>SUM(G124:G129)</f>
        <v>525</v>
      </c>
    </row>
    <row r="131" spans="1:7" x14ac:dyDescent="0.2">
      <c r="A131" s="346">
        <v>127</v>
      </c>
      <c r="B131" s="552" t="s">
        <v>49</v>
      </c>
      <c r="C131" s="363" t="s">
        <v>50</v>
      </c>
      <c r="D131" s="112">
        <v>238</v>
      </c>
      <c r="E131" s="50">
        <v>946</v>
      </c>
      <c r="F131" s="448">
        <f t="shared" si="2"/>
        <v>1184</v>
      </c>
      <c r="G131" s="382">
        <v>13133</v>
      </c>
    </row>
    <row r="132" spans="1:7" ht="12" customHeight="1" x14ac:dyDescent="0.2">
      <c r="A132" s="346">
        <v>128</v>
      </c>
      <c r="B132" s="553"/>
      <c r="C132" s="348" t="s">
        <v>51</v>
      </c>
      <c r="D132" s="232"/>
      <c r="E132" s="76"/>
      <c r="F132" s="393">
        <f t="shared" si="2"/>
        <v>0</v>
      </c>
      <c r="G132" s="399">
        <v>660</v>
      </c>
    </row>
    <row r="133" spans="1:7" ht="12" customHeight="1" x14ac:dyDescent="0.2">
      <c r="A133" s="346">
        <v>129</v>
      </c>
      <c r="B133" s="553"/>
      <c r="C133" s="348" t="s">
        <v>52</v>
      </c>
      <c r="D133" s="232">
        <v>15</v>
      </c>
      <c r="E133" s="76">
        <v>35</v>
      </c>
      <c r="F133" s="393">
        <f t="shared" ref="F133:F135" si="3">SUM(D133:E133)</f>
        <v>50</v>
      </c>
      <c r="G133" s="399">
        <v>249</v>
      </c>
    </row>
    <row r="134" spans="1:7" ht="12" customHeight="1" x14ac:dyDescent="0.2">
      <c r="A134" s="346">
        <v>130</v>
      </c>
      <c r="B134" s="553"/>
      <c r="C134" s="348" t="s">
        <v>53</v>
      </c>
      <c r="D134" s="232"/>
      <c r="E134" s="76"/>
      <c r="F134" s="393">
        <f t="shared" si="3"/>
        <v>0</v>
      </c>
      <c r="G134" s="399">
        <v>0</v>
      </c>
    </row>
    <row r="135" spans="1:7" ht="12" customHeight="1" x14ac:dyDescent="0.2">
      <c r="A135" s="346">
        <v>131</v>
      </c>
      <c r="B135" s="553"/>
      <c r="C135" s="348" t="s">
        <v>54</v>
      </c>
      <c r="D135" s="232"/>
      <c r="E135" s="76">
        <v>8</v>
      </c>
      <c r="F135" s="393">
        <f t="shared" si="3"/>
        <v>8</v>
      </c>
      <c r="G135" s="399">
        <v>122</v>
      </c>
    </row>
    <row r="136" spans="1:7" ht="24" x14ac:dyDescent="0.2">
      <c r="A136" s="346">
        <v>132</v>
      </c>
      <c r="B136" s="553"/>
      <c r="C136" s="376" t="s">
        <v>55</v>
      </c>
      <c r="D136" s="103"/>
      <c r="E136" s="104">
        <v>43</v>
      </c>
      <c r="F136" s="449">
        <f>SUM(D136:E136)</f>
        <v>43</v>
      </c>
      <c r="G136" s="395">
        <v>267</v>
      </c>
    </row>
    <row r="137" spans="1:7" ht="12.75" customHeight="1" thickBot="1" x14ac:dyDescent="0.25">
      <c r="A137" s="359">
        <v>133</v>
      </c>
      <c r="B137" s="554"/>
      <c r="C137" s="361" t="s">
        <v>56</v>
      </c>
      <c r="D137" s="233">
        <f>SUM(D131:D136)</f>
        <v>253</v>
      </c>
      <c r="E137" s="120">
        <f>SUM(E131:E136)</f>
        <v>1032</v>
      </c>
      <c r="F137" s="277">
        <f>SUM(D137:E137)</f>
        <v>1285</v>
      </c>
      <c r="G137" s="474">
        <f>SUM(G131:G136)</f>
        <v>14431</v>
      </c>
    </row>
    <row r="138" spans="1:7" ht="12" customHeight="1" x14ac:dyDescent="0.2">
      <c r="A138" s="346">
        <v>134</v>
      </c>
      <c r="B138" s="552" t="s">
        <v>57</v>
      </c>
      <c r="C138" s="363" t="s">
        <v>58</v>
      </c>
      <c r="D138" s="112">
        <v>4</v>
      </c>
      <c r="E138" s="50">
        <v>8</v>
      </c>
      <c r="F138" s="476">
        <f>SUM(D138:E138)</f>
        <v>12</v>
      </c>
      <c r="G138" s="382">
        <v>79</v>
      </c>
    </row>
    <row r="139" spans="1:7" ht="12" customHeight="1" x14ac:dyDescent="0.2">
      <c r="A139" s="346">
        <v>135</v>
      </c>
      <c r="B139" s="553"/>
      <c r="C139" s="348" t="s">
        <v>59</v>
      </c>
      <c r="D139" s="232">
        <v>3</v>
      </c>
      <c r="E139" s="76">
        <v>9</v>
      </c>
      <c r="F139" s="477">
        <f>SUM(D139:E139)</f>
        <v>12</v>
      </c>
      <c r="G139" s="399">
        <v>64</v>
      </c>
    </row>
    <row r="140" spans="1:7" ht="12" customHeight="1" x14ac:dyDescent="0.2">
      <c r="A140" s="346">
        <v>136</v>
      </c>
      <c r="B140" s="553"/>
      <c r="C140" s="348" t="s">
        <v>60</v>
      </c>
      <c r="D140" s="232">
        <v>7</v>
      </c>
      <c r="E140" s="76">
        <v>10</v>
      </c>
      <c r="F140" s="477">
        <f t="shared" ref="F140:F143" si="4">SUM(D140:E140)</f>
        <v>17</v>
      </c>
      <c r="G140" s="399">
        <v>111</v>
      </c>
    </row>
    <row r="141" spans="1:7" ht="12" customHeight="1" x14ac:dyDescent="0.2">
      <c r="A141" s="346">
        <v>137</v>
      </c>
      <c r="B141" s="553"/>
      <c r="C141" s="348" t="s">
        <v>61</v>
      </c>
      <c r="D141" s="232">
        <v>2</v>
      </c>
      <c r="E141" s="76">
        <v>6</v>
      </c>
      <c r="F141" s="477">
        <f t="shared" si="4"/>
        <v>8</v>
      </c>
      <c r="G141" s="399">
        <v>50</v>
      </c>
    </row>
    <row r="142" spans="1:7" ht="12" customHeight="1" x14ac:dyDescent="0.2">
      <c r="A142" s="346">
        <v>138</v>
      </c>
      <c r="B142" s="553"/>
      <c r="C142" s="348" t="s">
        <v>62</v>
      </c>
      <c r="D142" s="232">
        <v>1</v>
      </c>
      <c r="E142" s="76">
        <v>7</v>
      </c>
      <c r="F142" s="477">
        <f t="shared" si="4"/>
        <v>8</v>
      </c>
      <c r="G142" s="399">
        <v>60</v>
      </c>
    </row>
    <row r="143" spans="1:7" ht="12" customHeight="1" x14ac:dyDescent="0.2">
      <c r="A143" s="346">
        <v>139</v>
      </c>
      <c r="B143" s="553"/>
      <c r="C143" s="376" t="s">
        <v>63</v>
      </c>
      <c r="D143" s="103">
        <v>6</v>
      </c>
      <c r="E143" s="104">
        <v>7</v>
      </c>
      <c r="F143" s="518">
        <f t="shared" si="4"/>
        <v>13</v>
      </c>
      <c r="G143" s="395">
        <v>161</v>
      </c>
    </row>
    <row r="144" spans="1:7" ht="12.75" customHeight="1" thickBot="1" x14ac:dyDescent="0.25">
      <c r="A144" s="359">
        <v>140</v>
      </c>
      <c r="B144" s="554"/>
      <c r="C144" s="361" t="s">
        <v>64</v>
      </c>
      <c r="D144" s="233">
        <f>SUM(D138:D143)</f>
        <v>23</v>
      </c>
      <c r="E144" s="120">
        <f>SUM(E138:E143)</f>
        <v>47</v>
      </c>
      <c r="F144" s="447">
        <f t="shared" ref="F144:F154" si="5">SUM(D144:E144)</f>
        <v>70</v>
      </c>
      <c r="G144" s="400">
        <f>SUM(G138:G143)</f>
        <v>525</v>
      </c>
    </row>
    <row r="145" spans="1:7" x14ac:dyDescent="0.2">
      <c r="A145" s="346">
        <v>141</v>
      </c>
      <c r="B145" s="552" t="s">
        <v>65</v>
      </c>
      <c r="C145" s="363" t="s">
        <v>58</v>
      </c>
      <c r="D145" s="112">
        <v>15</v>
      </c>
      <c r="E145" s="50">
        <v>270</v>
      </c>
      <c r="F145" s="448">
        <f t="shared" si="5"/>
        <v>285</v>
      </c>
      <c r="G145" s="382">
        <v>3596</v>
      </c>
    </row>
    <row r="146" spans="1:7" ht="12" customHeight="1" x14ac:dyDescent="0.2">
      <c r="A146" s="346">
        <v>142</v>
      </c>
      <c r="B146" s="553"/>
      <c r="C146" s="348" t="s">
        <v>59</v>
      </c>
      <c r="D146" s="232">
        <v>65</v>
      </c>
      <c r="E146" s="76">
        <v>132</v>
      </c>
      <c r="F146" s="393">
        <f t="shared" si="5"/>
        <v>197</v>
      </c>
      <c r="G146" s="399">
        <v>3430</v>
      </c>
    </row>
    <row r="147" spans="1:7" ht="12" customHeight="1" x14ac:dyDescent="0.2">
      <c r="A147" s="346">
        <v>143</v>
      </c>
      <c r="B147" s="553"/>
      <c r="C147" s="348" t="s">
        <v>60</v>
      </c>
      <c r="D147" s="232">
        <v>95</v>
      </c>
      <c r="E147" s="76">
        <v>308</v>
      </c>
      <c r="F147" s="393">
        <f t="shared" si="5"/>
        <v>403</v>
      </c>
      <c r="G147" s="399">
        <v>3040</v>
      </c>
    </row>
    <row r="148" spans="1:7" ht="12" customHeight="1" x14ac:dyDescent="0.2">
      <c r="A148" s="346">
        <v>144</v>
      </c>
      <c r="B148" s="553"/>
      <c r="C148" s="348" t="s">
        <v>61</v>
      </c>
      <c r="D148" s="232">
        <v>37</v>
      </c>
      <c r="E148" s="76">
        <v>126</v>
      </c>
      <c r="F148" s="393">
        <f t="shared" si="5"/>
        <v>163</v>
      </c>
      <c r="G148" s="399">
        <v>997</v>
      </c>
    </row>
    <row r="149" spans="1:7" ht="12" customHeight="1" x14ac:dyDescent="0.2">
      <c r="A149" s="346">
        <v>145</v>
      </c>
      <c r="B149" s="553"/>
      <c r="C149" s="348" t="s">
        <v>62</v>
      </c>
      <c r="D149" s="232">
        <v>5</v>
      </c>
      <c r="E149" s="76">
        <v>137</v>
      </c>
      <c r="F149" s="393">
        <f t="shared" si="5"/>
        <v>142</v>
      </c>
      <c r="G149" s="399">
        <v>946</v>
      </c>
    </row>
    <row r="150" spans="1:7" ht="12" customHeight="1" x14ac:dyDescent="0.2">
      <c r="A150" s="346">
        <v>146</v>
      </c>
      <c r="B150" s="553"/>
      <c r="C150" s="376" t="s">
        <v>63</v>
      </c>
      <c r="D150" s="103">
        <v>36</v>
      </c>
      <c r="E150" s="104">
        <v>59</v>
      </c>
      <c r="F150" s="449">
        <f t="shared" si="5"/>
        <v>95</v>
      </c>
      <c r="G150" s="395">
        <v>2422</v>
      </c>
    </row>
    <row r="151" spans="1:7" ht="12.75" customHeight="1" thickBot="1" x14ac:dyDescent="0.25">
      <c r="A151" s="359">
        <v>147</v>
      </c>
      <c r="B151" s="554"/>
      <c r="C151" s="361" t="s">
        <v>66</v>
      </c>
      <c r="D151" s="233">
        <f>SUM(D145:D150)</f>
        <v>253</v>
      </c>
      <c r="E151" s="120">
        <f>SUM(E145:E150)</f>
        <v>1032</v>
      </c>
      <c r="F151" s="277">
        <f t="shared" si="5"/>
        <v>1285</v>
      </c>
      <c r="G151" s="474">
        <f>SUM(G145:G150)</f>
        <v>14431</v>
      </c>
    </row>
    <row r="152" spans="1:7" ht="12.75" thickBot="1" x14ac:dyDescent="0.25">
      <c r="A152" s="402">
        <v>148</v>
      </c>
      <c r="B152" s="403"/>
      <c r="C152" s="411" t="s">
        <v>646</v>
      </c>
      <c r="D152" s="234">
        <v>9</v>
      </c>
      <c r="E152" s="122">
        <v>24</v>
      </c>
      <c r="F152" s="312">
        <f t="shared" si="5"/>
        <v>33</v>
      </c>
      <c r="G152" s="404">
        <v>521</v>
      </c>
    </row>
    <row r="153" spans="1:7" x14ac:dyDescent="0.2">
      <c r="A153" s="346">
        <v>149</v>
      </c>
      <c r="B153" s="347" t="s">
        <v>166</v>
      </c>
      <c r="C153" s="363" t="s">
        <v>68</v>
      </c>
      <c r="D153" s="112">
        <v>1</v>
      </c>
      <c r="E153" s="50">
        <v>15</v>
      </c>
      <c r="F153" s="381">
        <f t="shared" si="5"/>
        <v>16</v>
      </c>
      <c r="G153" s="382">
        <v>276</v>
      </c>
    </row>
    <row r="154" spans="1:7" x14ac:dyDescent="0.2">
      <c r="A154" s="346">
        <v>150</v>
      </c>
      <c r="B154" s="347"/>
      <c r="C154" s="348" t="s">
        <v>69</v>
      </c>
      <c r="D154" s="232">
        <v>9048</v>
      </c>
      <c r="E154" s="76">
        <v>37996</v>
      </c>
      <c r="F154" s="276">
        <f t="shared" si="5"/>
        <v>47044</v>
      </c>
      <c r="G154" s="399">
        <v>537618</v>
      </c>
    </row>
    <row r="155" spans="1:7" x14ac:dyDescent="0.2">
      <c r="A155" s="346">
        <v>151</v>
      </c>
      <c r="B155" s="347"/>
      <c r="C155" s="348" t="s">
        <v>70</v>
      </c>
      <c r="D155" s="232"/>
      <c r="E155" s="76">
        <v>9</v>
      </c>
      <c r="F155" s="276">
        <f t="shared" ref="F155:F219" si="6">SUM(D155:E155)</f>
        <v>9</v>
      </c>
      <c r="G155" s="399">
        <v>68</v>
      </c>
    </row>
    <row r="156" spans="1:7" x14ac:dyDescent="0.2">
      <c r="A156" s="346">
        <v>152</v>
      </c>
      <c r="B156" s="347"/>
      <c r="C156" s="348" t="s">
        <v>71</v>
      </c>
      <c r="D156" s="232">
        <v>3</v>
      </c>
      <c r="E156" s="76">
        <v>31</v>
      </c>
      <c r="F156" s="276">
        <f t="shared" si="6"/>
        <v>34</v>
      </c>
      <c r="G156" s="399">
        <v>309</v>
      </c>
    </row>
    <row r="157" spans="1:7" x14ac:dyDescent="0.2">
      <c r="A157" s="346">
        <v>153</v>
      </c>
      <c r="B157" s="347"/>
      <c r="C157" s="348" t="s">
        <v>72</v>
      </c>
      <c r="D157" s="232">
        <v>1</v>
      </c>
      <c r="E157" s="76">
        <v>8</v>
      </c>
      <c r="F157" s="276">
        <f t="shared" si="6"/>
        <v>9</v>
      </c>
      <c r="G157" s="399">
        <v>558</v>
      </c>
    </row>
    <row r="158" spans="1:7" x14ac:dyDescent="0.2">
      <c r="A158" s="346">
        <v>154</v>
      </c>
      <c r="B158" s="347"/>
      <c r="C158" s="348" t="s">
        <v>73</v>
      </c>
      <c r="D158" s="232"/>
      <c r="E158" s="76"/>
      <c r="F158" s="276">
        <f t="shared" si="6"/>
        <v>0</v>
      </c>
      <c r="G158" s="399">
        <v>26</v>
      </c>
    </row>
    <row r="159" spans="1:7" x14ac:dyDescent="0.2">
      <c r="A159" s="346">
        <v>155</v>
      </c>
      <c r="B159" s="347"/>
      <c r="C159" s="348" t="s">
        <v>74</v>
      </c>
      <c r="D159" s="232">
        <v>2</v>
      </c>
      <c r="E159" s="76">
        <v>9</v>
      </c>
      <c r="F159" s="276">
        <f t="shared" si="6"/>
        <v>11</v>
      </c>
      <c r="G159" s="399">
        <v>265</v>
      </c>
    </row>
    <row r="160" spans="1:7" x14ac:dyDescent="0.2">
      <c r="A160" s="346">
        <v>156</v>
      </c>
      <c r="B160" s="347"/>
      <c r="C160" s="348" t="s">
        <v>75</v>
      </c>
      <c r="D160" s="232"/>
      <c r="E160" s="76"/>
      <c r="F160" s="276">
        <f t="shared" si="6"/>
        <v>0</v>
      </c>
      <c r="G160" s="399">
        <v>18</v>
      </c>
    </row>
    <row r="161" spans="1:7" x14ac:dyDescent="0.2">
      <c r="A161" s="346">
        <v>157</v>
      </c>
      <c r="B161" s="347"/>
      <c r="C161" s="348" t="s">
        <v>76</v>
      </c>
      <c r="D161" s="232"/>
      <c r="E161" s="76"/>
      <c r="F161" s="276">
        <f t="shared" si="6"/>
        <v>0</v>
      </c>
      <c r="G161" s="399">
        <v>13</v>
      </c>
    </row>
    <row r="162" spans="1:7" x14ac:dyDescent="0.2">
      <c r="A162" s="346">
        <v>158</v>
      </c>
      <c r="B162" s="347"/>
      <c r="C162" s="348" t="s">
        <v>77</v>
      </c>
      <c r="D162" s="232">
        <v>1</v>
      </c>
      <c r="E162" s="76"/>
      <c r="F162" s="276">
        <f t="shared" si="6"/>
        <v>1</v>
      </c>
      <c r="G162" s="399">
        <v>18</v>
      </c>
    </row>
    <row r="163" spans="1:7" x14ac:dyDescent="0.2">
      <c r="A163" s="346">
        <v>159</v>
      </c>
      <c r="B163" s="347"/>
      <c r="C163" s="348" t="s">
        <v>78</v>
      </c>
      <c r="D163" s="232">
        <v>3</v>
      </c>
      <c r="E163" s="76">
        <v>15</v>
      </c>
      <c r="F163" s="276">
        <f t="shared" si="6"/>
        <v>18</v>
      </c>
      <c r="G163" s="399">
        <v>1059</v>
      </c>
    </row>
    <row r="164" spans="1:7" x14ac:dyDescent="0.2">
      <c r="A164" s="346">
        <v>160</v>
      </c>
      <c r="B164" s="347"/>
      <c r="C164" s="348" t="s">
        <v>79</v>
      </c>
      <c r="D164" s="232"/>
      <c r="E164" s="76"/>
      <c r="F164" s="276">
        <f t="shared" si="6"/>
        <v>0</v>
      </c>
      <c r="G164" s="399">
        <v>3</v>
      </c>
    </row>
    <row r="165" spans="1:7" x14ac:dyDescent="0.2">
      <c r="A165" s="346">
        <v>161</v>
      </c>
      <c r="B165" s="347"/>
      <c r="C165" s="348" t="s">
        <v>80</v>
      </c>
      <c r="D165" s="232"/>
      <c r="E165" s="76"/>
      <c r="F165" s="276">
        <f t="shared" si="6"/>
        <v>0</v>
      </c>
      <c r="G165" s="399">
        <v>4</v>
      </c>
    </row>
    <row r="166" spans="1:7" x14ac:dyDescent="0.2">
      <c r="A166" s="346">
        <v>162</v>
      </c>
      <c r="B166" s="347"/>
      <c r="C166" s="348" t="s">
        <v>81</v>
      </c>
      <c r="D166" s="232"/>
      <c r="E166" s="76">
        <v>1</v>
      </c>
      <c r="F166" s="276">
        <f t="shared" si="6"/>
        <v>1</v>
      </c>
      <c r="G166" s="399">
        <v>5</v>
      </c>
    </row>
    <row r="167" spans="1:7" x14ac:dyDescent="0.2">
      <c r="A167" s="346">
        <v>163</v>
      </c>
      <c r="B167" s="347"/>
      <c r="C167" s="348" t="s">
        <v>82</v>
      </c>
      <c r="D167" s="232">
        <v>2</v>
      </c>
      <c r="E167" s="76">
        <v>161</v>
      </c>
      <c r="F167" s="276">
        <f t="shared" si="6"/>
        <v>163</v>
      </c>
      <c r="G167" s="399">
        <v>340</v>
      </c>
    </row>
    <row r="168" spans="1:7" x14ac:dyDescent="0.2">
      <c r="A168" s="346">
        <v>164</v>
      </c>
      <c r="B168" s="347"/>
      <c r="C168" s="348" t="s">
        <v>83</v>
      </c>
      <c r="D168" s="232"/>
      <c r="E168" s="76"/>
      <c r="F168" s="276">
        <f t="shared" si="6"/>
        <v>0</v>
      </c>
      <c r="G168" s="399">
        <v>4</v>
      </c>
    </row>
    <row r="169" spans="1:7" x14ac:dyDescent="0.2">
      <c r="A169" s="346">
        <v>165</v>
      </c>
      <c r="B169" s="347"/>
      <c r="C169" s="348" t="s">
        <v>84</v>
      </c>
      <c r="D169" s="232"/>
      <c r="E169" s="76"/>
      <c r="F169" s="276">
        <f t="shared" si="6"/>
        <v>0</v>
      </c>
      <c r="G169" s="399">
        <v>9</v>
      </c>
    </row>
    <row r="170" spans="1:7" x14ac:dyDescent="0.2">
      <c r="A170" s="346">
        <v>166</v>
      </c>
      <c r="B170" s="347"/>
      <c r="C170" s="348" t="s">
        <v>85</v>
      </c>
      <c r="D170" s="232"/>
      <c r="E170" s="76"/>
      <c r="F170" s="276">
        <f t="shared" si="6"/>
        <v>0</v>
      </c>
      <c r="G170" s="399">
        <v>22</v>
      </c>
    </row>
    <row r="171" spans="1:7" x14ac:dyDescent="0.2">
      <c r="A171" s="346">
        <v>167</v>
      </c>
      <c r="B171" s="347"/>
      <c r="C171" s="348" t="s">
        <v>86</v>
      </c>
      <c r="D171" s="232">
        <v>1</v>
      </c>
      <c r="E171" s="76"/>
      <c r="F171" s="276">
        <f t="shared" si="6"/>
        <v>1</v>
      </c>
      <c r="G171" s="399">
        <v>37</v>
      </c>
    </row>
    <row r="172" spans="1:7" x14ac:dyDescent="0.2">
      <c r="A172" s="346">
        <v>168</v>
      </c>
      <c r="B172" s="347"/>
      <c r="C172" s="348" t="s">
        <v>87</v>
      </c>
      <c r="D172" s="232"/>
      <c r="E172" s="76"/>
      <c r="F172" s="276">
        <f t="shared" si="6"/>
        <v>0</v>
      </c>
      <c r="G172" s="399">
        <v>2</v>
      </c>
    </row>
    <row r="173" spans="1:7" x14ac:dyDescent="0.2">
      <c r="A173" s="346">
        <v>169</v>
      </c>
      <c r="B173" s="347"/>
      <c r="C173" s="348" t="s">
        <v>88</v>
      </c>
      <c r="D173" s="232"/>
      <c r="E173" s="76"/>
      <c r="F173" s="276">
        <f t="shared" si="6"/>
        <v>0</v>
      </c>
      <c r="G173" s="399"/>
    </row>
    <row r="174" spans="1:7" x14ac:dyDescent="0.2">
      <c r="A174" s="346">
        <v>170</v>
      </c>
      <c r="B174" s="347"/>
      <c r="C174" s="348" t="s">
        <v>89</v>
      </c>
      <c r="D174" s="232"/>
      <c r="E174" s="76"/>
      <c r="F174" s="276">
        <f t="shared" si="6"/>
        <v>0</v>
      </c>
      <c r="G174" s="399">
        <v>3</v>
      </c>
    </row>
    <row r="175" spans="1:7" x14ac:dyDescent="0.2">
      <c r="A175" s="346">
        <v>171</v>
      </c>
      <c r="B175" s="347"/>
      <c r="C175" s="348" t="s">
        <v>90</v>
      </c>
      <c r="D175" s="232"/>
      <c r="E175" s="76"/>
      <c r="F175" s="276">
        <f t="shared" si="6"/>
        <v>0</v>
      </c>
      <c r="G175" s="399">
        <v>9</v>
      </c>
    </row>
    <row r="176" spans="1:7" x14ac:dyDescent="0.2">
      <c r="A176" s="346">
        <v>172</v>
      </c>
      <c r="B176" s="347"/>
      <c r="C176" s="348" t="s">
        <v>91</v>
      </c>
      <c r="D176" s="232"/>
      <c r="E176" s="76"/>
      <c r="F176" s="276">
        <f t="shared" si="6"/>
        <v>0</v>
      </c>
      <c r="G176" s="399">
        <v>1</v>
      </c>
    </row>
    <row r="177" spans="1:7" x14ac:dyDescent="0.2">
      <c r="A177" s="346">
        <v>173</v>
      </c>
      <c r="B177" s="347"/>
      <c r="C177" s="348" t="s">
        <v>92</v>
      </c>
      <c r="D177" s="232"/>
      <c r="E177" s="76"/>
      <c r="F177" s="276">
        <f t="shared" si="6"/>
        <v>0</v>
      </c>
      <c r="G177" s="399"/>
    </row>
    <row r="178" spans="1:7" x14ac:dyDescent="0.2">
      <c r="A178" s="346">
        <v>174</v>
      </c>
      <c r="B178" s="347"/>
      <c r="C178" s="348" t="s">
        <v>93</v>
      </c>
      <c r="D178" s="232"/>
      <c r="E178" s="76">
        <v>10</v>
      </c>
      <c r="F178" s="276">
        <f t="shared" si="6"/>
        <v>10</v>
      </c>
      <c r="G178" s="399">
        <v>34</v>
      </c>
    </row>
    <row r="179" spans="1:7" x14ac:dyDescent="0.2">
      <c r="A179" s="346">
        <v>175</v>
      </c>
      <c r="B179" s="347"/>
      <c r="C179" s="348" t="s">
        <v>94</v>
      </c>
      <c r="D179" s="232"/>
      <c r="E179" s="76"/>
      <c r="F179" s="276">
        <f t="shared" si="6"/>
        <v>0</v>
      </c>
      <c r="G179" s="399"/>
    </row>
    <row r="180" spans="1:7" x14ac:dyDescent="0.2">
      <c r="A180" s="346">
        <v>176</v>
      </c>
      <c r="B180" s="347"/>
      <c r="C180" s="348" t="s">
        <v>95</v>
      </c>
      <c r="D180" s="232"/>
      <c r="E180" s="76"/>
      <c r="F180" s="276">
        <f t="shared" si="6"/>
        <v>0</v>
      </c>
      <c r="G180" s="399"/>
    </row>
    <row r="181" spans="1:7" x14ac:dyDescent="0.2">
      <c r="A181" s="346">
        <v>177</v>
      </c>
      <c r="B181" s="347"/>
      <c r="C181" s="348" t="s">
        <v>96</v>
      </c>
      <c r="D181" s="232"/>
      <c r="E181" s="76"/>
      <c r="F181" s="276">
        <f t="shared" si="6"/>
        <v>0</v>
      </c>
      <c r="G181" s="399">
        <v>2</v>
      </c>
    </row>
    <row r="182" spans="1:7" x14ac:dyDescent="0.2">
      <c r="A182" s="346">
        <v>178</v>
      </c>
      <c r="B182" s="347"/>
      <c r="C182" s="348" t="s">
        <v>97</v>
      </c>
      <c r="D182" s="232"/>
      <c r="E182" s="76">
        <v>1</v>
      </c>
      <c r="F182" s="276">
        <f t="shared" si="6"/>
        <v>1</v>
      </c>
      <c r="G182" s="399">
        <v>1</v>
      </c>
    </row>
    <row r="183" spans="1:7" x14ac:dyDescent="0.2">
      <c r="A183" s="346">
        <v>179</v>
      </c>
      <c r="B183" s="347"/>
      <c r="C183" s="348" t="s">
        <v>98</v>
      </c>
      <c r="D183" s="232"/>
      <c r="E183" s="76"/>
      <c r="F183" s="276">
        <f t="shared" si="6"/>
        <v>0</v>
      </c>
      <c r="G183" s="399">
        <v>9</v>
      </c>
    </row>
    <row r="184" spans="1:7" x14ac:dyDescent="0.2">
      <c r="A184" s="346">
        <v>180</v>
      </c>
      <c r="B184" s="347"/>
      <c r="C184" s="348" t="s">
        <v>99</v>
      </c>
      <c r="D184" s="232"/>
      <c r="E184" s="76">
        <v>2</v>
      </c>
      <c r="F184" s="276">
        <f t="shared" si="6"/>
        <v>2</v>
      </c>
      <c r="G184" s="399">
        <v>4</v>
      </c>
    </row>
    <row r="185" spans="1:7" x14ac:dyDescent="0.2">
      <c r="A185" s="346">
        <v>181</v>
      </c>
      <c r="B185" s="347"/>
      <c r="C185" s="348" t="s">
        <v>100</v>
      </c>
      <c r="D185" s="232"/>
      <c r="E185" s="76"/>
      <c r="F185" s="276">
        <f t="shared" si="6"/>
        <v>0</v>
      </c>
      <c r="G185" s="399">
        <v>1</v>
      </c>
    </row>
    <row r="186" spans="1:7" x14ac:dyDescent="0.2">
      <c r="A186" s="346">
        <v>182</v>
      </c>
      <c r="B186" s="347"/>
      <c r="C186" s="348" t="s">
        <v>101</v>
      </c>
      <c r="D186" s="232"/>
      <c r="E186" s="76"/>
      <c r="F186" s="276">
        <f t="shared" si="6"/>
        <v>0</v>
      </c>
      <c r="G186" s="399"/>
    </row>
    <row r="187" spans="1:7" x14ac:dyDescent="0.2">
      <c r="A187" s="346">
        <v>183</v>
      </c>
      <c r="B187" s="347"/>
      <c r="C187" s="348" t="s">
        <v>102</v>
      </c>
      <c r="D187" s="232"/>
      <c r="E187" s="76"/>
      <c r="F187" s="276">
        <f t="shared" si="6"/>
        <v>0</v>
      </c>
      <c r="G187" s="399"/>
    </row>
    <row r="188" spans="1:7" x14ac:dyDescent="0.2">
      <c r="A188" s="346">
        <v>184</v>
      </c>
      <c r="B188" s="347"/>
      <c r="C188" s="348" t="s">
        <v>103</v>
      </c>
      <c r="D188" s="232"/>
      <c r="E188" s="76"/>
      <c r="F188" s="276">
        <f t="shared" si="6"/>
        <v>0</v>
      </c>
      <c r="G188" s="399"/>
    </row>
    <row r="189" spans="1:7" x14ac:dyDescent="0.2">
      <c r="A189" s="346">
        <v>185</v>
      </c>
      <c r="B189" s="347"/>
      <c r="C189" s="348" t="s">
        <v>104</v>
      </c>
      <c r="D189" s="232"/>
      <c r="E189" s="76"/>
      <c r="F189" s="276">
        <f t="shared" si="6"/>
        <v>0</v>
      </c>
      <c r="G189" s="399">
        <v>4</v>
      </c>
    </row>
    <row r="190" spans="1:7" x14ac:dyDescent="0.2">
      <c r="A190" s="346">
        <v>186</v>
      </c>
      <c r="B190" s="347"/>
      <c r="C190" s="348" t="s">
        <v>105</v>
      </c>
      <c r="D190" s="232">
        <v>2</v>
      </c>
      <c r="E190" s="76">
        <v>4</v>
      </c>
      <c r="F190" s="276">
        <f t="shared" si="6"/>
        <v>6</v>
      </c>
      <c r="G190" s="399">
        <v>57</v>
      </c>
    </row>
    <row r="191" spans="1:7" x14ac:dyDescent="0.2">
      <c r="A191" s="346">
        <v>187</v>
      </c>
      <c r="B191" s="347"/>
      <c r="C191" s="348" t="s">
        <v>106</v>
      </c>
      <c r="D191" s="232"/>
      <c r="E191" s="76"/>
      <c r="F191" s="276">
        <f t="shared" si="6"/>
        <v>0</v>
      </c>
      <c r="G191" s="399"/>
    </row>
    <row r="192" spans="1:7" x14ac:dyDescent="0.2">
      <c r="A192" s="346">
        <v>188</v>
      </c>
      <c r="B192" s="347"/>
      <c r="C192" s="348" t="s">
        <v>107</v>
      </c>
      <c r="D192" s="232"/>
      <c r="E192" s="76"/>
      <c r="F192" s="276">
        <f t="shared" si="6"/>
        <v>0</v>
      </c>
      <c r="G192" s="399"/>
    </row>
    <row r="193" spans="1:7" x14ac:dyDescent="0.2">
      <c r="A193" s="346">
        <v>189</v>
      </c>
      <c r="B193" s="347"/>
      <c r="C193" s="348" t="s">
        <v>108</v>
      </c>
      <c r="D193" s="232"/>
      <c r="E193" s="76"/>
      <c r="F193" s="276">
        <f t="shared" si="6"/>
        <v>0</v>
      </c>
      <c r="G193" s="399">
        <v>4</v>
      </c>
    </row>
    <row r="194" spans="1:7" x14ac:dyDescent="0.2">
      <c r="A194" s="346">
        <v>190</v>
      </c>
      <c r="B194" s="347"/>
      <c r="C194" s="348" t="s">
        <v>109</v>
      </c>
      <c r="D194" s="232"/>
      <c r="E194" s="76"/>
      <c r="F194" s="276">
        <f t="shared" si="6"/>
        <v>0</v>
      </c>
      <c r="G194" s="399">
        <v>1</v>
      </c>
    </row>
    <row r="195" spans="1:7" x14ac:dyDescent="0.2">
      <c r="A195" s="346">
        <v>191</v>
      </c>
      <c r="B195" s="347"/>
      <c r="C195" s="348" t="s">
        <v>110</v>
      </c>
      <c r="D195" s="232"/>
      <c r="E195" s="76"/>
      <c r="F195" s="276">
        <f t="shared" si="6"/>
        <v>0</v>
      </c>
      <c r="G195" s="399"/>
    </row>
    <row r="196" spans="1:7" x14ac:dyDescent="0.2">
      <c r="A196" s="346">
        <v>192</v>
      </c>
      <c r="B196" s="347"/>
      <c r="C196" s="348" t="s">
        <v>111</v>
      </c>
      <c r="D196" s="232"/>
      <c r="E196" s="76"/>
      <c r="F196" s="276">
        <f t="shared" si="6"/>
        <v>0</v>
      </c>
      <c r="G196" s="399"/>
    </row>
    <row r="197" spans="1:7" x14ac:dyDescent="0.2">
      <c r="A197" s="346">
        <v>193</v>
      </c>
      <c r="B197" s="347"/>
      <c r="C197" s="348" t="s">
        <v>112</v>
      </c>
      <c r="D197" s="232"/>
      <c r="E197" s="76"/>
      <c r="F197" s="276">
        <f t="shared" si="6"/>
        <v>0</v>
      </c>
      <c r="G197" s="399"/>
    </row>
    <row r="198" spans="1:7" x14ac:dyDescent="0.2">
      <c r="A198" s="346">
        <v>194</v>
      </c>
      <c r="B198" s="347"/>
      <c r="C198" s="348" t="s">
        <v>113</v>
      </c>
      <c r="D198" s="232"/>
      <c r="E198" s="76"/>
      <c r="F198" s="276">
        <f t="shared" si="6"/>
        <v>0</v>
      </c>
      <c r="G198" s="399">
        <v>3</v>
      </c>
    </row>
    <row r="199" spans="1:7" x14ac:dyDescent="0.2">
      <c r="A199" s="346">
        <v>195</v>
      </c>
      <c r="B199" s="347"/>
      <c r="C199" s="348" t="s">
        <v>114</v>
      </c>
      <c r="D199" s="232"/>
      <c r="E199" s="76"/>
      <c r="F199" s="276">
        <f t="shared" si="6"/>
        <v>0</v>
      </c>
      <c r="G199" s="399"/>
    </row>
    <row r="200" spans="1:7" x14ac:dyDescent="0.2">
      <c r="A200" s="346">
        <v>196</v>
      </c>
      <c r="B200" s="347"/>
      <c r="C200" s="348" t="s">
        <v>115</v>
      </c>
      <c r="D200" s="232"/>
      <c r="E200" s="76"/>
      <c r="F200" s="276">
        <f t="shared" si="6"/>
        <v>0</v>
      </c>
      <c r="G200" s="399"/>
    </row>
    <row r="201" spans="1:7" x14ac:dyDescent="0.2">
      <c r="A201" s="346">
        <v>197</v>
      </c>
      <c r="B201" s="347"/>
      <c r="C201" s="348" t="s">
        <v>116</v>
      </c>
      <c r="D201" s="232"/>
      <c r="E201" s="76"/>
      <c r="F201" s="276">
        <f t="shared" si="6"/>
        <v>0</v>
      </c>
      <c r="G201" s="399"/>
    </row>
    <row r="202" spans="1:7" x14ac:dyDescent="0.2">
      <c r="A202" s="346">
        <v>198</v>
      </c>
      <c r="B202" s="347"/>
      <c r="C202" s="348" t="s">
        <v>117</v>
      </c>
      <c r="D202" s="232"/>
      <c r="E202" s="76"/>
      <c r="F202" s="276">
        <f t="shared" si="6"/>
        <v>0</v>
      </c>
      <c r="G202" s="399">
        <v>1</v>
      </c>
    </row>
    <row r="203" spans="1:7" x14ac:dyDescent="0.2">
      <c r="A203" s="346">
        <v>199</v>
      </c>
      <c r="B203" s="347"/>
      <c r="C203" s="348" t="s">
        <v>118</v>
      </c>
      <c r="D203" s="232"/>
      <c r="E203" s="76"/>
      <c r="F203" s="276">
        <f t="shared" si="6"/>
        <v>0</v>
      </c>
      <c r="G203" s="399">
        <v>1</v>
      </c>
    </row>
    <row r="204" spans="1:7" x14ac:dyDescent="0.2">
      <c r="A204" s="346">
        <v>200</v>
      </c>
      <c r="B204" s="347"/>
      <c r="C204" s="348" t="s">
        <v>119</v>
      </c>
      <c r="D204" s="232"/>
      <c r="E204" s="76"/>
      <c r="F204" s="276">
        <f t="shared" si="6"/>
        <v>0</v>
      </c>
      <c r="G204" s="399"/>
    </row>
    <row r="205" spans="1:7" x14ac:dyDescent="0.2">
      <c r="A205" s="346">
        <v>201</v>
      </c>
      <c r="B205" s="347"/>
      <c r="C205" s="348" t="s">
        <v>120</v>
      </c>
      <c r="D205" s="232"/>
      <c r="E205" s="76"/>
      <c r="F205" s="276">
        <f t="shared" si="6"/>
        <v>0</v>
      </c>
      <c r="G205" s="399">
        <v>2</v>
      </c>
    </row>
    <row r="206" spans="1:7" x14ac:dyDescent="0.2">
      <c r="A206" s="346">
        <v>202</v>
      </c>
      <c r="B206" s="347"/>
      <c r="C206" s="348" t="s">
        <v>121</v>
      </c>
      <c r="D206" s="232"/>
      <c r="E206" s="76"/>
      <c r="F206" s="276">
        <f t="shared" si="6"/>
        <v>0</v>
      </c>
      <c r="G206" s="399"/>
    </row>
    <row r="207" spans="1:7" x14ac:dyDescent="0.2">
      <c r="A207" s="346">
        <v>203</v>
      </c>
      <c r="B207" s="347"/>
      <c r="C207" s="348" t="s">
        <v>122</v>
      </c>
      <c r="D207" s="232"/>
      <c r="E207" s="76"/>
      <c r="F207" s="276">
        <f t="shared" si="6"/>
        <v>0</v>
      </c>
      <c r="G207" s="399"/>
    </row>
    <row r="208" spans="1:7" x14ac:dyDescent="0.2">
      <c r="A208" s="346">
        <v>204</v>
      </c>
      <c r="B208" s="347"/>
      <c r="C208" s="348" t="s">
        <v>123</v>
      </c>
      <c r="D208" s="232"/>
      <c r="E208" s="76"/>
      <c r="F208" s="276">
        <f t="shared" si="6"/>
        <v>0</v>
      </c>
      <c r="G208" s="399"/>
    </row>
    <row r="209" spans="1:7" x14ac:dyDescent="0.2">
      <c r="A209" s="346">
        <v>205</v>
      </c>
      <c r="B209" s="347"/>
      <c r="C209" s="348" t="s">
        <v>124</v>
      </c>
      <c r="D209" s="232"/>
      <c r="E209" s="76"/>
      <c r="F209" s="276">
        <f t="shared" si="6"/>
        <v>0</v>
      </c>
      <c r="G209" s="399"/>
    </row>
    <row r="210" spans="1:7" x14ac:dyDescent="0.2">
      <c r="A210" s="346">
        <v>206</v>
      </c>
      <c r="B210" s="347"/>
      <c r="C210" s="348" t="s">
        <v>125</v>
      </c>
      <c r="D210" s="232"/>
      <c r="E210" s="76"/>
      <c r="F210" s="276">
        <f t="shared" si="6"/>
        <v>0</v>
      </c>
      <c r="G210" s="399"/>
    </row>
    <row r="211" spans="1:7" x14ac:dyDescent="0.2">
      <c r="A211" s="346">
        <v>207</v>
      </c>
      <c r="B211" s="347"/>
      <c r="C211" s="348" t="s">
        <v>126</v>
      </c>
      <c r="D211" s="232"/>
      <c r="E211" s="76"/>
      <c r="F211" s="276">
        <f t="shared" si="6"/>
        <v>0</v>
      </c>
      <c r="G211" s="399"/>
    </row>
    <row r="212" spans="1:7" x14ac:dyDescent="0.2">
      <c r="A212" s="346">
        <v>208</v>
      </c>
      <c r="B212" s="347"/>
      <c r="C212" s="348" t="s">
        <v>127</v>
      </c>
      <c r="D212" s="232"/>
      <c r="E212" s="76"/>
      <c r="F212" s="276">
        <f t="shared" si="6"/>
        <v>0</v>
      </c>
      <c r="G212" s="399"/>
    </row>
    <row r="213" spans="1:7" x14ac:dyDescent="0.2">
      <c r="A213" s="346">
        <v>209</v>
      </c>
      <c r="B213" s="347"/>
      <c r="C213" s="348" t="s">
        <v>128</v>
      </c>
      <c r="D213" s="232"/>
      <c r="E213" s="76"/>
      <c r="F213" s="276">
        <f t="shared" si="6"/>
        <v>0</v>
      </c>
      <c r="G213" s="399"/>
    </row>
    <row r="214" spans="1:7" x14ac:dyDescent="0.2">
      <c r="A214" s="346">
        <v>210</v>
      </c>
      <c r="B214" s="347"/>
      <c r="C214" s="348" t="s">
        <v>129</v>
      </c>
      <c r="D214" s="232"/>
      <c r="E214" s="76"/>
      <c r="F214" s="276">
        <f t="shared" si="6"/>
        <v>0</v>
      </c>
      <c r="G214" s="399"/>
    </row>
    <row r="215" spans="1:7" x14ac:dyDescent="0.2">
      <c r="A215" s="346">
        <v>211</v>
      </c>
      <c r="B215" s="347"/>
      <c r="C215" s="348" t="s">
        <v>130</v>
      </c>
      <c r="D215" s="232"/>
      <c r="E215" s="76"/>
      <c r="F215" s="276">
        <f t="shared" si="6"/>
        <v>0</v>
      </c>
      <c r="G215" s="399"/>
    </row>
    <row r="216" spans="1:7" x14ac:dyDescent="0.2">
      <c r="A216" s="346">
        <v>212</v>
      </c>
      <c r="B216" s="347"/>
      <c r="C216" s="348" t="s">
        <v>131</v>
      </c>
      <c r="D216" s="232"/>
      <c r="E216" s="76"/>
      <c r="F216" s="276">
        <f t="shared" si="6"/>
        <v>0</v>
      </c>
      <c r="G216" s="399">
        <v>4</v>
      </c>
    </row>
    <row r="217" spans="1:7" x14ac:dyDescent="0.2">
      <c r="A217" s="346">
        <v>213</v>
      </c>
      <c r="B217" s="347"/>
      <c r="C217" s="348" t="s">
        <v>132</v>
      </c>
      <c r="D217" s="232"/>
      <c r="E217" s="76"/>
      <c r="F217" s="276">
        <f t="shared" si="6"/>
        <v>0</v>
      </c>
      <c r="G217" s="399"/>
    </row>
    <row r="218" spans="1:7" x14ac:dyDescent="0.2">
      <c r="A218" s="346">
        <v>214</v>
      </c>
      <c r="B218" s="347"/>
      <c r="C218" s="353" t="s">
        <v>647</v>
      </c>
      <c r="D218" s="224"/>
      <c r="E218" s="114"/>
      <c r="F218" s="405">
        <f t="shared" si="6"/>
        <v>0</v>
      </c>
      <c r="G218" s="525"/>
    </row>
    <row r="219" spans="1:7" x14ac:dyDescent="0.2">
      <c r="A219" s="346">
        <v>215</v>
      </c>
      <c r="B219" s="347"/>
      <c r="C219" s="353" t="s">
        <v>648</v>
      </c>
      <c r="D219" s="224"/>
      <c r="E219" s="114"/>
      <c r="F219" s="405">
        <f t="shared" si="6"/>
        <v>0</v>
      </c>
      <c r="G219" s="525">
        <v>1</v>
      </c>
    </row>
    <row r="220" spans="1:7" ht="12" customHeight="1" x14ac:dyDescent="0.2">
      <c r="A220" s="346">
        <v>216</v>
      </c>
      <c r="B220" s="347"/>
      <c r="C220" s="353" t="s">
        <v>649</v>
      </c>
      <c r="D220" s="224"/>
      <c r="E220" s="114"/>
      <c r="F220" s="405">
        <f t="shared" ref="F220:F222" si="7">SUM(D220:E220)</f>
        <v>0</v>
      </c>
      <c r="G220" s="525"/>
    </row>
    <row r="221" spans="1:7" ht="12" customHeight="1" x14ac:dyDescent="0.2">
      <c r="A221" s="346">
        <v>217</v>
      </c>
      <c r="B221" s="347"/>
      <c r="C221" s="376" t="s">
        <v>133</v>
      </c>
      <c r="D221" s="103"/>
      <c r="E221" s="104"/>
      <c r="F221" s="405">
        <f t="shared" si="7"/>
        <v>0</v>
      </c>
      <c r="G221" s="395"/>
    </row>
    <row r="222" spans="1:7" ht="12.75" thickBot="1" x14ac:dyDescent="0.25">
      <c r="A222" s="346">
        <v>221</v>
      </c>
      <c r="B222" s="360"/>
      <c r="C222" s="361" t="s">
        <v>134</v>
      </c>
      <c r="D222" s="204">
        <f>SUM(D153:D221)</f>
        <v>9064</v>
      </c>
      <c r="E222" s="65">
        <f>SUM(E153:E221)</f>
        <v>38262</v>
      </c>
      <c r="F222" s="526">
        <f t="shared" si="7"/>
        <v>47326</v>
      </c>
      <c r="G222" s="204">
        <f>SUM(G153:G221)</f>
        <v>540796</v>
      </c>
    </row>
    <row r="223" spans="1:7" ht="12.75" customHeight="1" x14ac:dyDescent="0.2">
      <c r="A223" s="346">
        <v>222</v>
      </c>
      <c r="B223" s="552" t="s">
        <v>135</v>
      </c>
      <c r="C223" s="363" t="s">
        <v>136</v>
      </c>
      <c r="D223" s="235" t="s">
        <v>155</v>
      </c>
      <c r="E223" s="123" t="s">
        <v>155</v>
      </c>
      <c r="F223" s="406">
        <f>COUNTA(D223:E223)</f>
        <v>2</v>
      </c>
      <c r="G223" s="309" t="s">
        <v>155</v>
      </c>
    </row>
    <row r="224" spans="1:7" x14ac:dyDescent="0.2">
      <c r="A224" s="346">
        <v>223</v>
      </c>
      <c r="B224" s="553"/>
      <c r="C224" s="376" t="s">
        <v>137</v>
      </c>
      <c r="D224" s="310"/>
      <c r="E224" s="124"/>
      <c r="F224" s="279"/>
      <c r="G224" s="310"/>
    </row>
    <row r="225" spans="1:7" ht="12" customHeight="1" x14ac:dyDescent="0.2">
      <c r="A225" s="346">
        <v>224</v>
      </c>
      <c r="B225" s="553"/>
      <c r="C225" s="378" t="s">
        <v>138</v>
      </c>
      <c r="D225" s="309" t="s">
        <v>156</v>
      </c>
      <c r="E225" s="125" t="s">
        <v>156</v>
      </c>
      <c r="F225" s="259"/>
      <c r="G225" s="280" t="s">
        <v>156</v>
      </c>
    </row>
    <row r="226" spans="1:7" ht="12.75" thickBot="1" x14ac:dyDescent="0.25">
      <c r="A226" s="346">
        <v>225</v>
      </c>
      <c r="B226" s="554"/>
      <c r="C226" s="363" t="s">
        <v>139</v>
      </c>
      <c r="D226" s="247">
        <v>2002</v>
      </c>
      <c r="E226" s="190">
        <v>2012</v>
      </c>
      <c r="F226" s="281"/>
      <c r="G226" s="527" t="s">
        <v>632</v>
      </c>
    </row>
    <row r="227" spans="1:7" ht="12.75" thickBot="1" x14ac:dyDescent="0.25">
      <c r="A227" s="346">
        <v>226</v>
      </c>
      <c r="B227" s="403"/>
      <c r="C227" s="411" t="s">
        <v>140</v>
      </c>
      <c r="D227" s="239">
        <v>1</v>
      </c>
      <c r="E227" s="77"/>
      <c r="F227" s="282">
        <f>SUM(D227:E227)</f>
        <v>1</v>
      </c>
      <c r="G227" s="412">
        <v>19</v>
      </c>
    </row>
    <row r="228" spans="1:7" x14ac:dyDescent="0.2">
      <c r="A228" s="346">
        <v>227</v>
      </c>
      <c r="B228" s="552" t="s">
        <v>141</v>
      </c>
      <c r="C228" s="370" t="s">
        <v>142</v>
      </c>
      <c r="D228" s="232">
        <v>1</v>
      </c>
      <c r="E228" s="76">
        <v>4</v>
      </c>
      <c r="F228" s="276">
        <f>SUM(D228:E228)</f>
        <v>5</v>
      </c>
      <c r="G228" s="399">
        <v>45</v>
      </c>
    </row>
    <row r="229" spans="1:7" ht="12.75" thickBot="1" x14ac:dyDescent="0.25">
      <c r="A229" s="346">
        <v>228</v>
      </c>
      <c r="B229" s="554"/>
      <c r="C229" s="363" t="s">
        <v>143</v>
      </c>
      <c r="D229" s="232">
        <v>1</v>
      </c>
      <c r="E229" s="76">
        <v>4</v>
      </c>
      <c r="F229" s="276">
        <f>SUM(D229:E229)</f>
        <v>5</v>
      </c>
      <c r="G229" s="399">
        <v>45</v>
      </c>
    </row>
    <row r="230" spans="1:7" ht="12.75" thickBot="1" x14ac:dyDescent="0.25">
      <c r="A230" s="346">
        <v>229</v>
      </c>
      <c r="B230" s="403"/>
      <c r="C230" s="411" t="s">
        <v>659</v>
      </c>
      <c r="D230" s="239"/>
      <c r="E230" s="77"/>
      <c r="F230" s="282">
        <f>SUM(D230:E230)</f>
        <v>0</v>
      </c>
      <c r="G230" s="412">
        <v>6</v>
      </c>
    </row>
    <row r="231" spans="1:7" x14ac:dyDescent="0.2">
      <c r="B231" s="559" t="s">
        <v>636</v>
      </c>
      <c r="C231" s="415" t="s">
        <v>633</v>
      </c>
    </row>
    <row r="232" spans="1:7" x14ac:dyDescent="0.2">
      <c r="B232" s="560"/>
      <c r="C232" s="385" t="s">
        <v>634</v>
      </c>
    </row>
    <row r="233" spans="1:7" ht="12.75" thickBot="1" x14ac:dyDescent="0.25">
      <c r="B233" s="561"/>
      <c r="C233" s="388" t="s">
        <v>635</v>
      </c>
    </row>
  </sheetData>
  <mergeCells count="24">
    <mergeCell ref="B231:B233"/>
    <mergeCell ref="B228:B229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223:B226"/>
    <mergeCell ref="B145:B151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499984740745262"/>
  </sheetPr>
  <dimension ref="A2:K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10" width="20.140625" style="78" customWidth="1"/>
    <col min="11" max="11" width="16.28515625" style="78" customWidth="1"/>
    <col min="12" max="16384" width="11.42578125" style="78"/>
  </cols>
  <sheetData>
    <row r="2" spans="1:11" ht="12.75" x14ac:dyDescent="0.2">
      <c r="A2" s="331" t="s">
        <v>631</v>
      </c>
    </row>
    <row r="3" spans="1:11" ht="12.75" thickBot="1" x14ac:dyDescent="0.25"/>
    <row r="4" spans="1:11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4"/>
      <c r="H4" s="334"/>
      <c r="I4" s="335"/>
      <c r="J4" s="312" t="s">
        <v>167</v>
      </c>
      <c r="K4" s="404" t="s">
        <v>529</v>
      </c>
    </row>
    <row r="5" spans="1:11" x14ac:dyDescent="0.2">
      <c r="A5" s="338">
        <v>1</v>
      </c>
      <c r="B5" s="339"/>
      <c r="C5" s="340" t="s">
        <v>0</v>
      </c>
      <c r="D5" s="341">
        <v>116</v>
      </c>
      <c r="E5" s="342">
        <v>117</v>
      </c>
      <c r="F5" s="342">
        <v>118</v>
      </c>
      <c r="G5" s="342">
        <v>119</v>
      </c>
      <c r="H5" s="342">
        <v>120</v>
      </c>
      <c r="I5" s="343">
        <v>121</v>
      </c>
      <c r="J5" s="344"/>
      <c r="K5" s="345"/>
    </row>
    <row r="6" spans="1:11" x14ac:dyDescent="0.2">
      <c r="A6" s="346">
        <v>2</v>
      </c>
      <c r="B6" s="347"/>
      <c r="C6" s="348" t="s">
        <v>1</v>
      </c>
      <c r="D6" s="349" t="s">
        <v>145</v>
      </c>
      <c r="E6" s="350" t="s">
        <v>145</v>
      </c>
      <c r="F6" s="350" t="s">
        <v>145</v>
      </c>
      <c r="G6" s="350" t="s">
        <v>145</v>
      </c>
      <c r="H6" s="350" t="s">
        <v>145</v>
      </c>
      <c r="I6" s="351" t="s">
        <v>145</v>
      </c>
      <c r="J6" s="135"/>
      <c r="K6" s="352"/>
    </row>
    <row r="7" spans="1:11" x14ac:dyDescent="0.2">
      <c r="A7" s="346">
        <v>3</v>
      </c>
      <c r="B7" s="347"/>
      <c r="C7" s="348" t="s">
        <v>2</v>
      </c>
      <c r="D7" s="349" t="s">
        <v>146</v>
      </c>
      <c r="E7" s="350" t="s">
        <v>146</v>
      </c>
      <c r="F7" s="350" t="s">
        <v>146</v>
      </c>
      <c r="G7" s="350" t="s">
        <v>146</v>
      </c>
      <c r="H7" s="350" t="s">
        <v>146</v>
      </c>
      <c r="I7" s="351" t="s">
        <v>146</v>
      </c>
      <c r="J7" s="135"/>
      <c r="K7" s="352"/>
    </row>
    <row r="8" spans="1:11" x14ac:dyDescent="0.2">
      <c r="A8" s="346">
        <v>4</v>
      </c>
      <c r="B8" s="347"/>
      <c r="C8" s="348" t="s">
        <v>3</v>
      </c>
      <c r="D8" s="349" t="s">
        <v>514</v>
      </c>
      <c r="E8" s="350" t="s">
        <v>514</v>
      </c>
      <c r="F8" s="350" t="s">
        <v>514</v>
      </c>
      <c r="G8" s="350" t="s">
        <v>514</v>
      </c>
      <c r="H8" s="350" t="s">
        <v>514</v>
      </c>
      <c r="I8" s="351" t="s">
        <v>514</v>
      </c>
      <c r="J8" s="135"/>
      <c r="K8" s="352"/>
    </row>
    <row r="9" spans="1:11" x14ac:dyDescent="0.2">
      <c r="A9" s="346">
        <v>5</v>
      </c>
      <c r="B9" s="347"/>
      <c r="C9" s="348" t="s">
        <v>4</v>
      </c>
      <c r="D9" s="349" t="s">
        <v>515</v>
      </c>
      <c r="E9" s="350" t="s">
        <v>515</v>
      </c>
      <c r="F9" s="350" t="s">
        <v>515</v>
      </c>
      <c r="G9" s="350" t="s">
        <v>515</v>
      </c>
      <c r="H9" s="350" t="s">
        <v>515</v>
      </c>
      <c r="I9" s="351" t="s">
        <v>515</v>
      </c>
      <c r="J9" s="135"/>
      <c r="K9" s="352"/>
    </row>
    <row r="10" spans="1:11" x14ac:dyDescent="0.2">
      <c r="A10" s="346">
        <v>6</v>
      </c>
      <c r="B10" s="347" t="s">
        <v>5</v>
      </c>
      <c r="C10" s="348" t="s">
        <v>6</v>
      </c>
      <c r="D10" s="349" t="s">
        <v>516</v>
      </c>
      <c r="E10" s="350"/>
      <c r="F10" s="350"/>
      <c r="G10" s="350"/>
      <c r="H10" s="350"/>
      <c r="I10" s="351"/>
      <c r="J10" s="135"/>
      <c r="K10" s="352"/>
    </row>
    <row r="11" spans="1:11" x14ac:dyDescent="0.2">
      <c r="A11" s="346">
        <v>7</v>
      </c>
      <c r="B11" s="347"/>
      <c r="C11" s="348" t="s">
        <v>7</v>
      </c>
      <c r="D11" s="349" t="s">
        <v>181</v>
      </c>
      <c r="E11" s="350"/>
      <c r="F11" s="350"/>
      <c r="G11" s="350"/>
      <c r="H11" s="350"/>
      <c r="I11" s="351"/>
      <c r="J11" s="135"/>
      <c r="K11" s="352"/>
    </row>
    <row r="12" spans="1:11" ht="12.75" thickBot="1" x14ac:dyDescent="0.25">
      <c r="A12" s="346">
        <v>8</v>
      </c>
      <c r="B12" s="347"/>
      <c r="C12" s="353" t="s">
        <v>8</v>
      </c>
      <c r="D12" s="442" t="s">
        <v>517</v>
      </c>
      <c r="E12" s="355" t="s">
        <v>518</v>
      </c>
      <c r="F12" s="355" t="s">
        <v>519</v>
      </c>
      <c r="G12" s="355" t="s">
        <v>520</v>
      </c>
      <c r="H12" s="355" t="s">
        <v>521</v>
      </c>
      <c r="I12" s="356" t="s">
        <v>522</v>
      </c>
      <c r="J12" s="135"/>
      <c r="K12" s="352"/>
    </row>
    <row r="13" spans="1:11" ht="12.75" thickBot="1" x14ac:dyDescent="0.25">
      <c r="A13" s="346">
        <v>9</v>
      </c>
      <c r="B13" s="347"/>
      <c r="C13" s="358" t="s">
        <v>194</v>
      </c>
      <c r="D13" s="234" t="s">
        <v>523</v>
      </c>
      <c r="E13" s="121" t="s">
        <v>524</v>
      </c>
      <c r="F13" s="121" t="s">
        <v>525</v>
      </c>
      <c r="G13" s="121" t="s">
        <v>526</v>
      </c>
      <c r="H13" s="121" t="s">
        <v>527</v>
      </c>
      <c r="I13" s="122" t="s">
        <v>528</v>
      </c>
      <c r="J13" s="135"/>
      <c r="K13" s="352"/>
    </row>
    <row r="14" spans="1:11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95"/>
      <c r="J14" s="359"/>
      <c r="K14" s="362"/>
    </row>
    <row r="15" spans="1:11" x14ac:dyDescent="0.2">
      <c r="A15" s="346">
        <v>11</v>
      </c>
      <c r="B15" s="552" t="s">
        <v>13</v>
      </c>
      <c r="C15" s="363" t="s">
        <v>165</v>
      </c>
      <c r="D15" s="112">
        <v>155331</v>
      </c>
      <c r="E15" s="21">
        <v>57610</v>
      </c>
      <c r="F15" s="21">
        <v>30114</v>
      </c>
      <c r="G15" s="21">
        <v>76639</v>
      </c>
      <c r="H15" s="21">
        <v>61188</v>
      </c>
      <c r="I15" s="50">
        <v>4666</v>
      </c>
      <c r="J15" s="381">
        <f>SUM(D15:I15)</f>
        <v>385548</v>
      </c>
      <c r="K15" s="382">
        <v>1512919</v>
      </c>
    </row>
    <row r="16" spans="1:11" x14ac:dyDescent="0.2">
      <c r="A16" s="346">
        <v>12</v>
      </c>
      <c r="B16" s="553"/>
      <c r="C16" s="365" t="s">
        <v>164</v>
      </c>
      <c r="D16" s="207">
        <v>189495</v>
      </c>
      <c r="E16" s="22">
        <v>55114</v>
      </c>
      <c r="F16" s="22">
        <v>26855</v>
      </c>
      <c r="G16" s="22">
        <v>76220</v>
      </c>
      <c r="H16" s="22">
        <v>62433</v>
      </c>
      <c r="I16" s="98">
        <v>5381</v>
      </c>
      <c r="J16" s="367">
        <f>SUM(D16:I16)</f>
        <v>415498</v>
      </c>
      <c r="K16" s="444">
        <v>1580020</v>
      </c>
    </row>
    <row r="17" spans="1:11" ht="12.75" thickBot="1" x14ac:dyDescent="0.25">
      <c r="A17" s="359">
        <v>13</v>
      </c>
      <c r="B17" s="554"/>
      <c r="C17" s="361" t="s">
        <v>10</v>
      </c>
      <c r="D17" s="244">
        <v>0.21994321803117223</v>
      </c>
      <c r="E17" s="23">
        <v>-3.5946054679983908E-2</v>
      </c>
      <c r="F17" s="23">
        <v>-0.10822208939363753</v>
      </c>
      <c r="G17" s="23">
        <v>-5.4671903339030825E-3</v>
      </c>
      <c r="H17" s="23">
        <v>1.9E-2</v>
      </c>
      <c r="I17" s="159">
        <v>0.15323617659665656</v>
      </c>
      <c r="J17" s="161">
        <f>(J16/J15)-1</f>
        <v>7.7681637565231831E-2</v>
      </c>
      <c r="K17" s="210">
        <f>(K16/K15)-1</f>
        <v>4.4352010914001427E-2</v>
      </c>
    </row>
    <row r="18" spans="1:11" ht="14.25" x14ac:dyDescent="0.2">
      <c r="A18" s="369">
        <v>14</v>
      </c>
      <c r="B18" s="552" t="s">
        <v>168</v>
      </c>
      <c r="C18" s="370" t="s">
        <v>530</v>
      </c>
      <c r="D18" s="228">
        <v>773.31</v>
      </c>
      <c r="E18" s="24">
        <v>1541.75</v>
      </c>
      <c r="F18" s="24">
        <v>878</v>
      </c>
      <c r="G18" s="24">
        <v>3169</v>
      </c>
      <c r="H18" s="24">
        <v>3607</v>
      </c>
      <c r="I18" s="160">
        <v>679</v>
      </c>
      <c r="J18" s="428">
        <f>SUM(D18:I18)</f>
        <v>10648.06</v>
      </c>
      <c r="K18" s="371">
        <v>75040</v>
      </c>
    </row>
    <row r="19" spans="1:11" ht="12.75" thickBot="1" x14ac:dyDescent="0.25">
      <c r="A19" s="359">
        <v>15</v>
      </c>
      <c r="B19" s="557"/>
      <c r="C19" s="361" t="s">
        <v>11</v>
      </c>
      <c r="D19" s="245">
        <v>243</v>
      </c>
      <c r="E19" s="25"/>
      <c r="F19" s="25"/>
      <c r="G19" s="25"/>
      <c r="H19" s="25">
        <v>17.3</v>
      </c>
      <c r="I19" s="60"/>
      <c r="J19" s="62"/>
      <c r="K19" s="373"/>
    </row>
    <row r="20" spans="1:11" x14ac:dyDescent="0.2">
      <c r="A20" s="346">
        <v>16</v>
      </c>
      <c r="B20" s="558" t="s">
        <v>175</v>
      </c>
      <c r="C20" s="363" t="s">
        <v>12</v>
      </c>
      <c r="D20" s="112">
        <v>28</v>
      </c>
      <c r="E20" s="21">
        <v>135</v>
      </c>
      <c r="F20" s="21">
        <v>155</v>
      </c>
      <c r="G20" s="21">
        <v>284</v>
      </c>
      <c r="H20" s="21">
        <v>189</v>
      </c>
      <c r="I20" s="50">
        <v>35</v>
      </c>
      <c r="J20" s="381">
        <f>SUM(D20:I20)</f>
        <v>826</v>
      </c>
      <c r="K20" s="382">
        <v>8008</v>
      </c>
    </row>
    <row r="21" spans="1:11" x14ac:dyDescent="0.2">
      <c r="A21" s="346">
        <v>17</v>
      </c>
      <c r="B21" s="553"/>
      <c r="C21" s="348" t="s">
        <v>176</v>
      </c>
      <c r="D21" s="232">
        <v>124623</v>
      </c>
      <c r="E21" s="26">
        <v>44821</v>
      </c>
      <c r="F21" s="26">
        <v>16562</v>
      </c>
      <c r="G21" s="26">
        <v>5611</v>
      </c>
      <c r="H21" s="26">
        <v>21702</v>
      </c>
      <c r="I21" s="76">
        <v>1662</v>
      </c>
      <c r="J21" s="276">
        <f>SUM(D21:I21)</f>
        <v>214981</v>
      </c>
      <c r="K21" s="399"/>
    </row>
    <row r="22" spans="1:11" ht="12.75" thickBot="1" x14ac:dyDescent="0.25">
      <c r="A22" s="359">
        <v>18</v>
      </c>
      <c r="B22" s="554"/>
      <c r="C22" s="361" t="s">
        <v>14</v>
      </c>
      <c r="D22" s="244">
        <v>0.65765851341724058</v>
      </c>
      <c r="E22" s="23">
        <v>0.80136226730050397</v>
      </c>
      <c r="F22" s="23">
        <v>0.61671941910258798</v>
      </c>
      <c r="G22" s="23">
        <v>7.3615848858567312E-2</v>
      </c>
      <c r="H22" s="23">
        <v>0.32879327323687602</v>
      </c>
      <c r="I22" s="159">
        <v>0.30886452332280245</v>
      </c>
      <c r="J22" s="161">
        <f>J21/J16</f>
        <v>0.51740561928095918</v>
      </c>
      <c r="K22" s="210"/>
    </row>
    <row r="23" spans="1:11" x14ac:dyDescent="0.2">
      <c r="A23" s="346">
        <v>19</v>
      </c>
      <c r="B23" s="552" t="s">
        <v>15</v>
      </c>
      <c r="C23" s="363" t="s">
        <v>169</v>
      </c>
      <c r="D23" s="113">
        <v>34.700000000000003</v>
      </c>
      <c r="E23" s="27">
        <v>61.129458544400002</v>
      </c>
      <c r="F23" s="27">
        <v>64.625721341900004</v>
      </c>
      <c r="G23" s="27">
        <v>80.428142643200005</v>
      </c>
      <c r="H23" s="27">
        <v>55.934867197499997</v>
      </c>
      <c r="I23" s="46">
        <v>61.763954588499999</v>
      </c>
      <c r="J23" s="68">
        <f>(J25/$J$15)*100</f>
        <v>53.705375206200003</v>
      </c>
      <c r="K23" s="69">
        <v>60.247468473600001</v>
      </c>
    </row>
    <row r="24" spans="1:11" x14ac:dyDescent="0.2">
      <c r="A24" s="346">
        <v>20</v>
      </c>
      <c r="B24" s="553"/>
      <c r="C24" s="376" t="s">
        <v>170</v>
      </c>
      <c r="D24" s="111">
        <v>28.6</v>
      </c>
      <c r="E24" s="28">
        <v>57.770095883400003</v>
      </c>
      <c r="F24" s="28">
        <v>61.608559361099999</v>
      </c>
      <c r="G24" s="28">
        <v>77.559507726899994</v>
      </c>
      <c r="H24" s="28">
        <v>53.241805348200003</v>
      </c>
      <c r="I24" s="48">
        <v>57.4747326484</v>
      </c>
      <c r="J24" s="49">
        <f>(J26/$J$16)*100</f>
        <v>48.132602322995538</v>
      </c>
      <c r="K24" s="67">
        <v>51.534288266200001</v>
      </c>
    </row>
    <row r="25" spans="1:11" x14ac:dyDescent="0.2">
      <c r="A25" s="346">
        <v>21</v>
      </c>
      <c r="B25" s="553"/>
      <c r="C25" s="363" t="s">
        <v>171</v>
      </c>
      <c r="D25" s="112">
        <v>50935</v>
      </c>
      <c r="E25" s="21">
        <v>34947</v>
      </c>
      <c r="F25" s="21">
        <v>19461</v>
      </c>
      <c r="G25" s="21">
        <v>61639</v>
      </c>
      <c r="H25" s="21">
        <v>37196</v>
      </c>
      <c r="I25" s="50">
        <v>2882</v>
      </c>
      <c r="J25" s="381">
        <f>SUM(D25:I25)</f>
        <v>207060</v>
      </c>
      <c r="K25" s="382">
        <v>911495</v>
      </c>
    </row>
    <row r="26" spans="1:11" x14ac:dyDescent="0.2">
      <c r="A26" s="346">
        <v>22</v>
      </c>
      <c r="B26" s="553"/>
      <c r="C26" s="376" t="s">
        <v>172</v>
      </c>
      <c r="D26" s="103">
        <v>54255</v>
      </c>
      <c r="E26" s="29">
        <v>31839</v>
      </c>
      <c r="F26" s="29">
        <v>16545</v>
      </c>
      <c r="G26" s="29">
        <v>59116</v>
      </c>
      <c r="H26" s="29">
        <v>35142</v>
      </c>
      <c r="I26" s="104">
        <v>3093</v>
      </c>
      <c r="J26" s="54">
        <f>SUM(D26:I26)</f>
        <v>199990</v>
      </c>
      <c r="K26" s="395">
        <v>814252</v>
      </c>
    </row>
    <row r="27" spans="1:11" x14ac:dyDescent="0.2">
      <c r="A27" s="346">
        <v>23</v>
      </c>
      <c r="B27" s="553"/>
      <c r="C27" s="378" t="s">
        <v>173</v>
      </c>
      <c r="D27" s="55">
        <v>2.1</v>
      </c>
      <c r="E27" s="30">
        <v>2.0831160286000001</v>
      </c>
      <c r="F27" s="30">
        <v>2.1147772252000001</v>
      </c>
      <c r="G27" s="30">
        <v>2.6466902194999999</v>
      </c>
      <c r="H27" s="30">
        <v>2.2073601549999999</v>
      </c>
      <c r="I27" s="56">
        <v>2.0631087694999999</v>
      </c>
      <c r="J27" s="58">
        <f>((D27*D25)+(E27*E25)+(F27*F25)+(G27*G25)+(H27*H25)+(I27*I25))/J25</f>
        <v>2.280054195257128</v>
      </c>
      <c r="K27" s="66">
        <v>2.1533403249999998</v>
      </c>
    </row>
    <row r="28" spans="1:11" ht="12.75" thickBot="1" x14ac:dyDescent="0.25">
      <c r="A28" s="359">
        <v>24</v>
      </c>
      <c r="B28" s="554"/>
      <c r="C28" s="361" t="s">
        <v>174</v>
      </c>
      <c r="D28" s="59">
        <v>1.7</v>
      </c>
      <c r="E28" s="25">
        <v>1.6716540762000001</v>
      </c>
      <c r="F28" s="25">
        <v>1.6819091875000001</v>
      </c>
      <c r="G28" s="25">
        <v>2.0838289037000002</v>
      </c>
      <c r="H28" s="25">
        <v>1.9399721867999999</v>
      </c>
      <c r="I28" s="60">
        <v>1.5295552859999999</v>
      </c>
      <c r="J28" s="62">
        <f>((D28*D26)+(E28*E26)+(F28*F26)+(G28*G26)+(H28*H26)+(I28*I26))/J26</f>
        <v>1.8469799899923598</v>
      </c>
      <c r="K28" s="373">
        <v>1.8458240015</v>
      </c>
    </row>
    <row r="29" spans="1:11" x14ac:dyDescent="0.2">
      <c r="A29" s="346">
        <v>25</v>
      </c>
      <c r="B29" s="347" t="s">
        <v>16</v>
      </c>
      <c r="C29" s="363" t="s">
        <v>169</v>
      </c>
      <c r="D29" s="113">
        <v>3.9</v>
      </c>
      <c r="E29" s="27">
        <v>8.9786505342999998</v>
      </c>
      <c r="F29" s="27">
        <v>9.4851912197000008</v>
      </c>
      <c r="G29" s="27">
        <v>27.7564393187</v>
      </c>
      <c r="H29" s="27">
        <v>8.8268801984999996</v>
      </c>
      <c r="I29" s="46">
        <v>8.5657521286999998</v>
      </c>
      <c r="J29" s="68">
        <f>(J31/$J$15)*100</f>
        <v>10.701650637534108</v>
      </c>
      <c r="K29" s="69">
        <v>10.843402168600001</v>
      </c>
    </row>
    <row r="30" spans="1:11" x14ac:dyDescent="0.2">
      <c r="A30" s="346">
        <v>26</v>
      </c>
      <c r="B30" s="347"/>
      <c r="C30" s="376" t="s">
        <v>170</v>
      </c>
      <c r="D30" s="111">
        <v>2.2000000000000002</v>
      </c>
      <c r="E30" s="28">
        <v>5.0716412694999997</v>
      </c>
      <c r="F30" s="28">
        <v>4.9589083597999997</v>
      </c>
      <c r="G30" s="28">
        <v>15.396630505299999</v>
      </c>
      <c r="H30" s="28">
        <v>6.6460243554999998</v>
      </c>
      <c r="I30" s="48">
        <v>3.0113231284999999</v>
      </c>
      <c r="J30" s="49">
        <f>(J32/$J$16)*100</f>
        <v>5.9037588628585453</v>
      </c>
      <c r="K30" s="67">
        <v>6.0762042982000004</v>
      </c>
    </row>
    <row r="31" spans="1:11" x14ac:dyDescent="0.2">
      <c r="A31" s="346">
        <v>27</v>
      </c>
      <c r="B31" s="347"/>
      <c r="C31" s="363" t="s">
        <v>171</v>
      </c>
      <c r="D31" s="112">
        <v>5729</v>
      </c>
      <c r="E31" s="21">
        <v>5133</v>
      </c>
      <c r="F31" s="21">
        <v>2856</v>
      </c>
      <c r="G31" s="21">
        <v>21272</v>
      </c>
      <c r="H31" s="21">
        <v>5870</v>
      </c>
      <c r="I31" s="50">
        <v>400</v>
      </c>
      <c r="J31" s="381">
        <f>SUM(D31:I31)</f>
        <v>41260</v>
      </c>
      <c r="K31" s="382">
        <v>164052</v>
      </c>
    </row>
    <row r="32" spans="1:11" x14ac:dyDescent="0.2">
      <c r="A32" s="346">
        <v>28</v>
      </c>
      <c r="B32" s="347"/>
      <c r="C32" s="376" t="s">
        <v>172</v>
      </c>
      <c r="D32" s="103">
        <v>4119</v>
      </c>
      <c r="E32" s="29">
        <v>2795</v>
      </c>
      <c r="F32" s="29">
        <v>1332</v>
      </c>
      <c r="G32" s="29">
        <v>11735</v>
      </c>
      <c r="H32" s="29">
        <v>4387</v>
      </c>
      <c r="I32" s="104">
        <v>162</v>
      </c>
      <c r="J32" s="54">
        <f>SUM(D32:I32)</f>
        <v>24530</v>
      </c>
      <c r="K32" s="395">
        <v>96005</v>
      </c>
    </row>
    <row r="33" spans="1:11" x14ac:dyDescent="0.2">
      <c r="A33" s="346">
        <v>29</v>
      </c>
      <c r="B33" s="347"/>
      <c r="C33" s="378" t="s">
        <v>173</v>
      </c>
      <c r="D33" s="55">
        <v>3.5</v>
      </c>
      <c r="E33" s="30">
        <v>3.4012035624000001</v>
      </c>
      <c r="F33" s="30">
        <v>3.4660670776</v>
      </c>
      <c r="G33" s="30">
        <v>3.5815065253</v>
      </c>
      <c r="H33" s="30">
        <v>3.5246868685999999</v>
      </c>
      <c r="I33" s="56">
        <v>3.3750636072</v>
      </c>
      <c r="J33" s="58">
        <f>((D33*D31)+(E33*E31)+(F33*F31)+(G33*G31)+(H33*H31)+(I33*I31))/J31</f>
        <v>3.5296827345411632</v>
      </c>
      <c r="K33" s="66">
        <v>3.4844842800000002</v>
      </c>
    </row>
    <row r="34" spans="1:11" ht="12.75" thickBot="1" x14ac:dyDescent="0.25">
      <c r="A34" s="359">
        <v>30</v>
      </c>
      <c r="B34" s="360"/>
      <c r="C34" s="361" t="s">
        <v>174</v>
      </c>
      <c r="D34" s="59">
        <v>3.3</v>
      </c>
      <c r="E34" s="25">
        <v>3.2355063633999999</v>
      </c>
      <c r="F34" s="25">
        <v>3.3589975231999998</v>
      </c>
      <c r="G34" s="25">
        <v>3.3218835662999999</v>
      </c>
      <c r="H34" s="25">
        <v>3.3682702500000001</v>
      </c>
      <c r="I34" s="60">
        <v>3.2022433696000001</v>
      </c>
      <c r="J34" s="62">
        <f>((D34*D32)+(E34*E32)+(F34*F32)+(G34*G32)+(H34*H32)+(I34*I32))/J32</f>
        <v>3.3178880411643328</v>
      </c>
      <c r="K34" s="373">
        <v>3.3483729965000002</v>
      </c>
    </row>
    <row r="35" spans="1:11" x14ac:dyDescent="0.2">
      <c r="A35" s="346">
        <v>31</v>
      </c>
      <c r="B35" s="347" t="s">
        <v>17</v>
      </c>
      <c r="C35" s="363" t="s">
        <v>169</v>
      </c>
      <c r="D35" s="113">
        <v>33.819860402899998</v>
      </c>
      <c r="E35" s="27">
        <v>52.150808010200002</v>
      </c>
      <c r="F35" s="27">
        <v>55.140530122199998</v>
      </c>
      <c r="G35" s="27">
        <v>52.671703324500001</v>
      </c>
      <c r="H35" s="27">
        <v>47.107986998999998</v>
      </c>
      <c r="I35" s="46">
        <v>53.198202459800001</v>
      </c>
      <c r="J35" s="68">
        <f>(J37/$J$15)*100</f>
        <v>44.904136449936196</v>
      </c>
      <c r="K35" s="69">
        <v>49.404066305000001</v>
      </c>
    </row>
    <row r="36" spans="1:11" x14ac:dyDescent="0.2">
      <c r="A36" s="346">
        <v>32</v>
      </c>
      <c r="B36" s="347"/>
      <c r="C36" s="376" t="s">
        <v>170</v>
      </c>
      <c r="D36" s="111">
        <v>26.5</v>
      </c>
      <c r="E36" s="28">
        <v>52.698454613899997</v>
      </c>
      <c r="F36" s="28">
        <v>56.649651001300001</v>
      </c>
      <c r="G36" s="28">
        <v>62.162877221599999</v>
      </c>
      <c r="H36" s="28">
        <v>46.5957809927</v>
      </c>
      <c r="I36" s="48">
        <v>54.463409519800003</v>
      </c>
      <c r="J36" s="49">
        <f>(J38/$J$16)*100</f>
        <v>42.229324810227723</v>
      </c>
      <c r="K36" s="67">
        <v>45.458083968099999</v>
      </c>
    </row>
    <row r="37" spans="1:11" x14ac:dyDescent="0.2">
      <c r="A37" s="346">
        <v>33</v>
      </c>
      <c r="B37" s="347"/>
      <c r="C37" s="363" t="s">
        <v>171</v>
      </c>
      <c r="D37" s="112">
        <v>52533</v>
      </c>
      <c r="E37" s="21">
        <v>29814</v>
      </c>
      <c r="F37" s="21">
        <v>16605</v>
      </c>
      <c r="G37" s="21">
        <v>40367</v>
      </c>
      <c r="H37" s="21">
        <v>31326</v>
      </c>
      <c r="I37" s="50">
        <v>2482</v>
      </c>
      <c r="J37" s="381">
        <f>SUM(D37:I37)</f>
        <v>173127</v>
      </c>
      <c r="K37" s="382">
        <v>747444</v>
      </c>
    </row>
    <row r="38" spans="1:11" x14ac:dyDescent="0.2">
      <c r="A38" s="346">
        <v>34</v>
      </c>
      <c r="B38" s="347"/>
      <c r="C38" s="376" t="s">
        <v>172</v>
      </c>
      <c r="D38" s="103">
        <v>50137</v>
      </c>
      <c r="E38" s="29">
        <v>29044</v>
      </c>
      <c r="F38" s="29">
        <v>15213</v>
      </c>
      <c r="G38" s="29">
        <v>47381</v>
      </c>
      <c r="H38" s="29">
        <v>30756</v>
      </c>
      <c r="I38" s="104">
        <v>2931</v>
      </c>
      <c r="J38" s="54">
        <f>SUM(D38:I38)</f>
        <v>175462</v>
      </c>
      <c r="K38" s="395">
        <v>718247</v>
      </c>
    </row>
    <row r="39" spans="1:11" x14ac:dyDescent="0.2">
      <c r="A39" s="346">
        <v>35</v>
      </c>
      <c r="B39" s="347"/>
      <c r="C39" s="378" t="s">
        <v>173</v>
      </c>
      <c r="D39" s="55">
        <v>1.7685598986</v>
      </c>
      <c r="E39" s="30">
        <v>1.8560057669000001</v>
      </c>
      <c r="F39" s="30">
        <v>1.8821255116</v>
      </c>
      <c r="G39" s="30">
        <v>2.1537343225000001</v>
      </c>
      <c r="H39" s="30">
        <v>1.9599063413</v>
      </c>
      <c r="I39" s="56">
        <v>1.8515354086</v>
      </c>
      <c r="J39" s="58">
        <f>((D39*D37)+(E39*E37)+(F39*F37)+(G39*G37)+(H39*H37)+(I39*I37))/J37</f>
        <v>1.9201322586060809</v>
      </c>
      <c r="K39" s="66">
        <v>1.8611626565999999</v>
      </c>
    </row>
    <row r="40" spans="1:11" ht="12.75" thickBot="1" x14ac:dyDescent="0.25">
      <c r="A40" s="359">
        <v>36</v>
      </c>
      <c r="B40" s="360"/>
      <c r="C40" s="361" t="s">
        <v>174</v>
      </c>
      <c r="D40" s="59">
        <v>1.6</v>
      </c>
      <c r="E40" s="25">
        <v>1.5211065930000001</v>
      </c>
      <c r="F40" s="25">
        <v>1.5350497288</v>
      </c>
      <c r="G40" s="25">
        <v>1.7771217249</v>
      </c>
      <c r="H40" s="25">
        <v>1.7361608554000001</v>
      </c>
      <c r="I40" s="60">
        <v>1.4369569859</v>
      </c>
      <c r="J40" s="62">
        <f>((D40*D38)+(E40*E38)+(F40*F38)+(G40*G38)+(H40*H38)+(I40*I38))/J38</f>
        <v>1.6502822266540251</v>
      </c>
      <c r="K40" s="373">
        <v>1.6449799115999999</v>
      </c>
    </row>
    <row r="41" spans="1:11" x14ac:dyDescent="0.2">
      <c r="A41" s="346">
        <v>37</v>
      </c>
      <c r="B41" s="552" t="s">
        <v>18</v>
      </c>
      <c r="C41" s="363" t="s">
        <v>169</v>
      </c>
      <c r="D41" s="113">
        <v>30.8</v>
      </c>
      <c r="E41" s="27">
        <v>18.986679853599998</v>
      </c>
      <c r="F41" s="27">
        <v>22.903077577600001</v>
      </c>
      <c r="G41" s="27">
        <v>13.375546717400001</v>
      </c>
      <c r="H41" s="27">
        <v>26.989437389199999</v>
      </c>
      <c r="I41" s="46">
        <v>22.7677388836</v>
      </c>
      <c r="J41" s="68">
        <f>(J43/$J$15)*100</f>
        <v>23.91816323778103</v>
      </c>
      <c r="K41" s="69">
        <v>18.354242125799999</v>
      </c>
    </row>
    <row r="42" spans="1:11" x14ac:dyDescent="0.2">
      <c r="A42" s="346">
        <v>38</v>
      </c>
      <c r="B42" s="553"/>
      <c r="C42" s="376" t="s">
        <v>170</v>
      </c>
      <c r="D42" s="111">
        <v>23.6</v>
      </c>
      <c r="E42" s="28">
        <v>20.213849787000001</v>
      </c>
      <c r="F42" s="28">
        <v>24.4390027088</v>
      </c>
      <c r="G42" s="28">
        <v>15.961644312200001</v>
      </c>
      <c r="H42" s="28">
        <v>26.895326555600001</v>
      </c>
      <c r="I42" s="48">
        <v>22.9404487314</v>
      </c>
      <c r="J42" s="49">
        <f>(J44/$J$16)*100</f>
        <v>22.507208217608749</v>
      </c>
      <c r="K42" s="67">
        <v>23.598558493799999</v>
      </c>
    </row>
    <row r="43" spans="1:11" x14ac:dyDescent="0.2">
      <c r="A43" s="346">
        <v>39</v>
      </c>
      <c r="B43" s="553"/>
      <c r="C43" s="363" t="s">
        <v>171</v>
      </c>
      <c r="D43" s="112">
        <v>45205</v>
      </c>
      <c r="E43" s="21">
        <v>10854</v>
      </c>
      <c r="F43" s="21">
        <v>6897</v>
      </c>
      <c r="G43" s="21">
        <v>10251</v>
      </c>
      <c r="H43" s="21">
        <v>17947</v>
      </c>
      <c r="I43" s="50">
        <v>1062</v>
      </c>
      <c r="J43" s="381">
        <f>SUM(D43:I43)</f>
        <v>92216</v>
      </c>
      <c r="K43" s="382">
        <v>277685</v>
      </c>
    </row>
    <row r="44" spans="1:11" x14ac:dyDescent="0.2">
      <c r="A44" s="346">
        <v>40</v>
      </c>
      <c r="B44" s="553"/>
      <c r="C44" s="376" t="s">
        <v>172</v>
      </c>
      <c r="D44" s="103">
        <v>44661</v>
      </c>
      <c r="E44" s="29">
        <v>11141</v>
      </c>
      <c r="F44" s="29">
        <v>6563</v>
      </c>
      <c r="G44" s="29">
        <v>12166</v>
      </c>
      <c r="H44" s="29">
        <v>17752</v>
      </c>
      <c r="I44" s="104">
        <v>1234</v>
      </c>
      <c r="J44" s="54">
        <f>SUM(D44:I44)</f>
        <v>93517</v>
      </c>
      <c r="K44" s="395">
        <v>372862</v>
      </c>
    </row>
    <row r="45" spans="1:11" x14ac:dyDescent="0.2">
      <c r="A45" s="346">
        <v>41</v>
      </c>
      <c r="B45" s="553"/>
      <c r="C45" s="378" t="s">
        <v>173</v>
      </c>
      <c r="D45" s="55">
        <v>1.9</v>
      </c>
      <c r="E45" s="30">
        <v>1.8489636045</v>
      </c>
      <c r="F45" s="30">
        <v>1.8289429141</v>
      </c>
      <c r="G45" s="30">
        <v>2.2046849423000001</v>
      </c>
      <c r="H45" s="30">
        <v>1.8901700818</v>
      </c>
      <c r="I45" s="56">
        <v>1.7724923057999999</v>
      </c>
      <c r="J45" s="58">
        <f>((D45*D43)+(E45*E43)+(F45*F43)+(G45*G43)+(H45*H43)+(I45*I43))/J43</f>
        <v>1.9191665749125115</v>
      </c>
      <c r="K45" s="66">
        <v>1.8415944813</v>
      </c>
    </row>
    <row r="46" spans="1:11" ht="12.75" thickBot="1" x14ac:dyDescent="0.25">
      <c r="A46" s="359">
        <v>42</v>
      </c>
      <c r="B46" s="554"/>
      <c r="C46" s="361" t="s">
        <v>174</v>
      </c>
      <c r="D46" s="59">
        <v>1.5</v>
      </c>
      <c r="E46" s="25">
        <v>1.492950692</v>
      </c>
      <c r="F46" s="25">
        <v>1.5489446126999999</v>
      </c>
      <c r="G46" s="25">
        <v>1.7040091756</v>
      </c>
      <c r="H46" s="25">
        <v>1.6125046481</v>
      </c>
      <c r="I46" s="60">
        <v>1.4519243684000001</v>
      </c>
      <c r="J46" s="62">
        <f>((D46*D44)+(E46*E44)+(F46*F44)+(G46*G44)+(H46*H44)+(I46*I44))/J44</f>
        <v>1.5498574587160465</v>
      </c>
      <c r="K46" s="373">
        <v>1.5519385562000001</v>
      </c>
    </row>
    <row r="47" spans="1:11" x14ac:dyDescent="0.2">
      <c r="A47" s="346">
        <v>43</v>
      </c>
      <c r="B47" s="347" t="s">
        <v>19</v>
      </c>
      <c r="C47" s="383" t="s">
        <v>169</v>
      </c>
      <c r="D47" s="222">
        <v>10</v>
      </c>
      <c r="E47" s="192">
        <v>6.7334860943999999</v>
      </c>
      <c r="F47" s="192">
        <v>3.0005022527</v>
      </c>
      <c r="G47" s="192">
        <v>2.7162135201000002</v>
      </c>
      <c r="H47" s="192">
        <v>7.4555074354000004</v>
      </c>
      <c r="I47" s="212">
        <v>6.4356669819999999</v>
      </c>
      <c r="J47" s="429">
        <f>(J49/$J$15)*100</f>
        <v>6.9340263728511111</v>
      </c>
      <c r="K47" s="384">
        <v>6.8685720347999997</v>
      </c>
    </row>
    <row r="48" spans="1:11" x14ac:dyDescent="0.2">
      <c r="A48" s="346">
        <v>44</v>
      </c>
      <c r="B48" s="347"/>
      <c r="C48" s="385" t="s">
        <v>170</v>
      </c>
      <c r="D48" s="225">
        <v>9.1</v>
      </c>
      <c r="E48" s="193">
        <v>8.8453977817999991</v>
      </c>
      <c r="F48" s="193">
        <v>5.2044122871000003</v>
      </c>
      <c r="G48" s="193">
        <v>2.4680182354000002</v>
      </c>
      <c r="H48" s="193">
        <v>8.0177574379000003</v>
      </c>
      <c r="I48" s="215">
        <v>6.9503040470000004</v>
      </c>
      <c r="J48" s="430">
        <f>(J50/$J$16)*100</f>
        <v>7.4556315553865478</v>
      </c>
      <c r="K48" s="392">
        <v>7.6907449025999997</v>
      </c>
    </row>
    <row r="49" spans="1:11" x14ac:dyDescent="0.2">
      <c r="A49" s="346">
        <v>45</v>
      </c>
      <c r="B49" s="347"/>
      <c r="C49" s="385" t="s">
        <v>171</v>
      </c>
      <c r="D49" s="226">
        <v>14641</v>
      </c>
      <c r="E49" s="194">
        <v>3849</v>
      </c>
      <c r="F49" s="194">
        <v>904</v>
      </c>
      <c r="G49" s="194">
        <v>2082</v>
      </c>
      <c r="H49" s="194">
        <v>4958</v>
      </c>
      <c r="I49" s="216">
        <v>300</v>
      </c>
      <c r="J49" s="431">
        <f>SUM(D49:I49)</f>
        <v>26734</v>
      </c>
      <c r="K49" s="394">
        <v>103916</v>
      </c>
    </row>
    <row r="50" spans="1:11" ht="12.75" thickBot="1" x14ac:dyDescent="0.25">
      <c r="A50" s="359">
        <v>46</v>
      </c>
      <c r="B50" s="360"/>
      <c r="C50" s="388" t="s">
        <v>172</v>
      </c>
      <c r="D50" s="227">
        <v>17158</v>
      </c>
      <c r="E50" s="195">
        <v>4875</v>
      </c>
      <c r="F50" s="195">
        <v>1398</v>
      </c>
      <c r="G50" s="195">
        <v>1881</v>
      </c>
      <c r="H50" s="195">
        <v>5292</v>
      </c>
      <c r="I50" s="217">
        <v>374</v>
      </c>
      <c r="J50" s="432">
        <f>SUM(D50:I50)</f>
        <v>30978</v>
      </c>
      <c r="K50" s="389">
        <v>121515</v>
      </c>
    </row>
    <row r="51" spans="1:11" x14ac:dyDescent="0.2">
      <c r="A51" s="346">
        <v>47</v>
      </c>
      <c r="B51" s="552" t="s">
        <v>20</v>
      </c>
      <c r="C51" s="383" t="s">
        <v>169</v>
      </c>
      <c r="D51" s="222">
        <v>39.4</v>
      </c>
      <c r="E51" s="192">
        <v>13.1503755075</v>
      </c>
      <c r="F51" s="192">
        <v>9.4706988277999997</v>
      </c>
      <c r="G51" s="192">
        <v>3.4800971192999999</v>
      </c>
      <c r="H51" s="192">
        <v>9.6201879779000006</v>
      </c>
      <c r="I51" s="212">
        <v>9.0326395459000004</v>
      </c>
      <c r="J51" s="429">
        <f>(J53/$J$15)*100</f>
        <v>20.136014192785336</v>
      </c>
      <c r="K51" s="384">
        <v>14.5297173658</v>
      </c>
    </row>
    <row r="52" spans="1:11" x14ac:dyDescent="0.2">
      <c r="A52" s="346">
        <v>48</v>
      </c>
      <c r="B52" s="553"/>
      <c r="C52" s="385" t="s">
        <v>170</v>
      </c>
      <c r="D52" s="225">
        <v>38.7455720795</v>
      </c>
      <c r="E52" s="193">
        <v>13.1706565479</v>
      </c>
      <c r="F52" s="193">
        <v>8.7480256429000001</v>
      </c>
      <c r="G52" s="193">
        <v>4.0108297254999998</v>
      </c>
      <c r="H52" s="193">
        <v>11.845110658199999</v>
      </c>
      <c r="I52" s="215">
        <v>12.634514573300001</v>
      </c>
      <c r="J52" s="430">
        <f>(J54/$J$16)*100</f>
        <v>22.764008491015598</v>
      </c>
      <c r="K52" s="392">
        <v>17.176408337400002</v>
      </c>
    </row>
    <row r="53" spans="1:11" x14ac:dyDescent="0.2">
      <c r="A53" s="346">
        <v>49</v>
      </c>
      <c r="B53" s="553"/>
      <c r="C53" s="385" t="s">
        <v>171</v>
      </c>
      <c r="D53" s="226">
        <v>57779</v>
      </c>
      <c r="E53" s="194">
        <v>7518</v>
      </c>
      <c r="F53" s="194">
        <v>2852</v>
      </c>
      <c r="G53" s="194">
        <v>2667</v>
      </c>
      <c r="H53" s="194">
        <v>6397</v>
      </c>
      <c r="I53" s="216">
        <v>421</v>
      </c>
      <c r="J53" s="431">
        <f>SUM(D53:I53)</f>
        <v>77634</v>
      </c>
      <c r="K53" s="394">
        <v>219823</v>
      </c>
    </row>
    <row r="54" spans="1:11" ht="12.75" thickBot="1" x14ac:dyDescent="0.25">
      <c r="A54" s="359">
        <v>50</v>
      </c>
      <c r="B54" s="554"/>
      <c r="C54" s="388" t="s">
        <v>172</v>
      </c>
      <c r="D54" s="227">
        <v>73421</v>
      </c>
      <c r="E54" s="195">
        <v>7259</v>
      </c>
      <c r="F54" s="195">
        <v>2349</v>
      </c>
      <c r="G54" s="195">
        <v>3057</v>
      </c>
      <c r="H54" s="195">
        <v>7818</v>
      </c>
      <c r="I54" s="217">
        <v>680</v>
      </c>
      <c r="J54" s="432">
        <f>SUM(D54:I54)</f>
        <v>94584</v>
      </c>
      <c r="K54" s="389">
        <v>271391</v>
      </c>
    </row>
    <row r="55" spans="1:11" x14ac:dyDescent="0.2">
      <c r="A55" s="346">
        <v>51</v>
      </c>
      <c r="B55" s="552" t="s">
        <v>21</v>
      </c>
      <c r="C55" s="363" t="s">
        <v>169</v>
      </c>
      <c r="D55" s="113">
        <v>12.9</v>
      </c>
      <c r="E55" s="27">
        <v>23.1454264077</v>
      </c>
      <c r="F55" s="27">
        <v>27.676778702099998</v>
      </c>
      <c r="G55" s="27">
        <v>25.023223082800001</v>
      </c>
      <c r="H55" s="27">
        <v>23.732400427799998</v>
      </c>
      <c r="I55" s="46">
        <v>25.9697256386</v>
      </c>
      <c r="J55" s="68">
        <f>(J57/$J$15)*100</f>
        <v>19.866008901615363</v>
      </c>
      <c r="K55" s="69">
        <v>22.8557359289</v>
      </c>
    </row>
    <row r="56" spans="1:11" x14ac:dyDescent="0.2">
      <c r="A56" s="346">
        <v>52</v>
      </c>
      <c r="B56" s="553"/>
      <c r="C56" s="376" t="s">
        <v>170</v>
      </c>
      <c r="D56" s="111">
        <v>10.614550356000001</v>
      </c>
      <c r="E56" s="28">
        <v>21.2696367506</v>
      </c>
      <c r="F56" s="28">
        <v>23.141084594100001</v>
      </c>
      <c r="G56" s="28">
        <v>21.5873744467</v>
      </c>
      <c r="H56" s="28">
        <v>20.354554490000002</v>
      </c>
      <c r="I56" s="48">
        <v>21.618788005900001</v>
      </c>
      <c r="J56" s="49">
        <f>(J58/$J$16)*100</f>
        <v>16.631608335058171</v>
      </c>
      <c r="K56" s="67">
        <v>19.075819486699999</v>
      </c>
    </row>
    <row r="57" spans="1:11" x14ac:dyDescent="0.2">
      <c r="A57" s="346">
        <v>53</v>
      </c>
      <c r="B57" s="553"/>
      <c r="C57" s="363" t="s">
        <v>171</v>
      </c>
      <c r="D57" s="112">
        <v>18854</v>
      </c>
      <c r="E57" s="21">
        <v>13232</v>
      </c>
      <c r="F57" s="21">
        <v>8335</v>
      </c>
      <c r="G57" s="21">
        <v>19178</v>
      </c>
      <c r="H57" s="21">
        <v>15782</v>
      </c>
      <c r="I57" s="50">
        <v>1212</v>
      </c>
      <c r="J57" s="381">
        <f>SUM(D57:I57)</f>
        <v>76593</v>
      </c>
      <c r="K57" s="382">
        <v>345789</v>
      </c>
    </row>
    <row r="58" spans="1:11" x14ac:dyDescent="0.2">
      <c r="A58" s="346">
        <v>54</v>
      </c>
      <c r="B58" s="553"/>
      <c r="C58" s="376" t="s">
        <v>172</v>
      </c>
      <c r="D58" s="103">
        <v>20114</v>
      </c>
      <c r="E58" s="29">
        <v>11723</v>
      </c>
      <c r="F58" s="29">
        <v>6215</v>
      </c>
      <c r="G58" s="29">
        <v>16454</v>
      </c>
      <c r="H58" s="29">
        <v>13435</v>
      </c>
      <c r="I58" s="104">
        <v>1163</v>
      </c>
      <c r="J58" s="54">
        <f>SUM(D58:I58)</f>
        <v>69104</v>
      </c>
      <c r="K58" s="395">
        <v>301402</v>
      </c>
    </row>
    <row r="59" spans="1:11" x14ac:dyDescent="0.2">
      <c r="A59" s="346">
        <v>55</v>
      </c>
      <c r="B59" s="553"/>
      <c r="C59" s="378" t="s">
        <v>173</v>
      </c>
      <c r="D59" s="55">
        <v>2.3029961559999998</v>
      </c>
      <c r="E59" s="30">
        <v>2.6158155658000002</v>
      </c>
      <c r="F59" s="30">
        <v>2.6760853041999999</v>
      </c>
      <c r="G59" s="30">
        <v>3.2205088543999998</v>
      </c>
      <c r="H59" s="30">
        <v>2.5693824659</v>
      </c>
      <c r="I59" s="56">
        <v>2.5628415301</v>
      </c>
      <c r="J59" s="58">
        <f>((D59*D57)+(E59*E57)+(F59*F57)+(G59*G57)+(H59*H57)+(I59*I57))/J57</f>
        <v>2.6863735448852348</v>
      </c>
      <c r="K59" s="66">
        <v>2.6433568242000001</v>
      </c>
    </row>
    <row r="60" spans="1:11" ht="12.75" thickBot="1" x14ac:dyDescent="0.25">
      <c r="A60" s="359">
        <v>56</v>
      </c>
      <c r="B60" s="554"/>
      <c r="C60" s="361" t="s">
        <v>174</v>
      </c>
      <c r="D60" s="59">
        <v>2.1</v>
      </c>
      <c r="E60" s="25">
        <v>2.1020446905000001</v>
      </c>
      <c r="F60" s="25">
        <v>2.1418638746999998</v>
      </c>
      <c r="G60" s="25">
        <v>2.6543780792999998</v>
      </c>
      <c r="H60" s="25">
        <v>2.3002158582000001</v>
      </c>
      <c r="I60" s="60">
        <v>1.9311348206000001</v>
      </c>
      <c r="J60" s="62">
        <f>((D60*D58)+(E60*E58)+(F60*F58)+(G60*G58)+(H60*H58)+(I60*I58))/J58</f>
        <v>2.2721955408669396</v>
      </c>
      <c r="K60" s="373">
        <v>2.2632225410000002</v>
      </c>
    </row>
    <row r="61" spans="1:11" x14ac:dyDescent="0.2">
      <c r="A61" s="346">
        <v>57</v>
      </c>
      <c r="B61" s="552" t="s">
        <v>22</v>
      </c>
      <c r="C61" s="363" t="s">
        <v>169</v>
      </c>
      <c r="D61" s="113">
        <v>19.2</v>
      </c>
      <c r="E61" s="27">
        <v>32.9703592181</v>
      </c>
      <c r="F61" s="27">
        <v>30.182221765800001</v>
      </c>
      <c r="G61" s="27">
        <v>25.711899491800001</v>
      </c>
      <c r="H61" s="27">
        <v>20.4455363842</v>
      </c>
      <c r="I61" s="46">
        <v>35.052034058700002</v>
      </c>
      <c r="J61" s="68">
        <f>(J63/$J$15)*100</f>
        <v>23.597061844439605</v>
      </c>
      <c r="K61" s="69">
        <v>25.551516272899999</v>
      </c>
    </row>
    <row r="62" spans="1:11" x14ac:dyDescent="0.2">
      <c r="A62" s="346">
        <v>58</v>
      </c>
      <c r="B62" s="553"/>
      <c r="C62" s="376" t="s">
        <v>170</v>
      </c>
      <c r="D62" s="111">
        <v>10.5</v>
      </c>
      <c r="E62" s="28">
        <v>16.60867485</v>
      </c>
      <c r="F62" s="28">
        <v>17.2255755019</v>
      </c>
      <c r="G62" s="28">
        <v>9.0497647474999994</v>
      </c>
      <c r="H62" s="28">
        <v>15.5958037523</v>
      </c>
      <c r="I62" s="48">
        <v>14.2797232124</v>
      </c>
      <c r="J62" s="49">
        <f>(J64/$J$16)*100</f>
        <v>12.44121512016905</v>
      </c>
      <c r="K62" s="67">
        <v>12.3911403428</v>
      </c>
    </row>
    <row r="63" spans="1:11" x14ac:dyDescent="0.2">
      <c r="A63" s="346">
        <v>59</v>
      </c>
      <c r="B63" s="553"/>
      <c r="C63" s="363" t="s">
        <v>171</v>
      </c>
      <c r="D63" s="112">
        <v>28103</v>
      </c>
      <c r="E63" s="21">
        <v>18849</v>
      </c>
      <c r="F63" s="21">
        <v>9089</v>
      </c>
      <c r="G63" s="21">
        <v>19705</v>
      </c>
      <c r="H63" s="21">
        <v>13596</v>
      </c>
      <c r="I63" s="50">
        <v>1636</v>
      </c>
      <c r="J63" s="381">
        <f>SUM(D63:I63)</f>
        <v>90978</v>
      </c>
      <c r="K63" s="382">
        <v>386574</v>
      </c>
    </row>
    <row r="64" spans="1:11" x14ac:dyDescent="0.2">
      <c r="A64" s="346">
        <v>60</v>
      </c>
      <c r="B64" s="553"/>
      <c r="C64" s="376" t="s">
        <v>172</v>
      </c>
      <c r="D64" s="103">
        <v>19953</v>
      </c>
      <c r="E64" s="29">
        <v>9154</v>
      </c>
      <c r="F64" s="29">
        <v>4626</v>
      </c>
      <c r="G64" s="29">
        <v>6898</v>
      </c>
      <c r="H64" s="29">
        <v>10294</v>
      </c>
      <c r="I64" s="104">
        <v>768</v>
      </c>
      <c r="J64" s="54">
        <f>SUM(D64:I64)</f>
        <v>51693</v>
      </c>
      <c r="K64" s="395">
        <v>195782</v>
      </c>
    </row>
    <row r="65" spans="1:11" x14ac:dyDescent="0.2">
      <c r="A65" s="346">
        <v>61</v>
      </c>
      <c r="B65" s="553"/>
      <c r="C65" s="378" t="s">
        <v>173</v>
      </c>
      <c r="D65" s="55">
        <v>2.6</v>
      </c>
      <c r="E65" s="30">
        <v>2.6454779905999999</v>
      </c>
      <c r="F65" s="30">
        <v>2.6065119103000001</v>
      </c>
      <c r="G65" s="30">
        <v>3.5214936793999998</v>
      </c>
      <c r="H65" s="30">
        <v>2.9182492168</v>
      </c>
      <c r="I65" s="56">
        <v>2.5600539810999998</v>
      </c>
      <c r="J65" s="58">
        <f>((D65*D63)+(E65*E63)+(F65*F63)+(G65*G63)+(H65*H63)+(I65*I63))/J63</f>
        <v>2.8565015609796376</v>
      </c>
      <c r="K65" s="66">
        <v>2.7669942670999998</v>
      </c>
    </row>
    <row r="66" spans="1:11" ht="12.75" thickBot="1" x14ac:dyDescent="0.25">
      <c r="A66" s="359">
        <v>62</v>
      </c>
      <c r="B66" s="554"/>
      <c r="C66" s="361" t="s">
        <v>174</v>
      </c>
      <c r="D66" s="59">
        <v>2.2999999999999998</v>
      </c>
      <c r="E66" s="25">
        <v>2.3196708824000001</v>
      </c>
      <c r="F66" s="25">
        <v>2.3874606167999999</v>
      </c>
      <c r="G66" s="25">
        <v>2.9572239367000002</v>
      </c>
      <c r="H66" s="25">
        <v>2.5625428818999998</v>
      </c>
      <c r="I66" s="60">
        <v>2.2701908956999999</v>
      </c>
      <c r="J66" s="62">
        <f>((D66*D64)+(E66*E64)+(F66*F64)+(G66*G64)+(H66*H64)+(I66*I64))/J64</f>
        <v>2.4508504791816916</v>
      </c>
      <c r="K66" s="373">
        <v>2.5075372518000001</v>
      </c>
    </row>
    <row r="67" spans="1:11" x14ac:dyDescent="0.2">
      <c r="A67" s="346">
        <v>63</v>
      </c>
      <c r="B67" s="552" t="s">
        <v>23</v>
      </c>
      <c r="C67" s="363" t="s">
        <v>169</v>
      </c>
      <c r="D67" s="113">
        <v>39.299999999999997</v>
      </c>
      <c r="E67" s="27">
        <v>68.048640064099999</v>
      </c>
      <c r="F67" s="27">
        <v>78.305096977000005</v>
      </c>
      <c r="G67" s="27">
        <v>83.509644080100003</v>
      </c>
      <c r="H67" s="27">
        <v>67.253807633799994</v>
      </c>
      <c r="I67" s="46">
        <v>72.611163670799996</v>
      </c>
      <c r="J67" s="68">
        <f>(J69/$J$15)*100</f>
        <v>52.573998568271648</v>
      </c>
      <c r="K67" s="69">
        <v>66.557385717700001</v>
      </c>
    </row>
    <row r="68" spans="1:11" x14ac:dyDescent="0.2">
      <c r="A68" s="346">
        <v>64</v>
      </c>
      <c r="B68" s="553"/>
      <c r="C68" s="376" t="s">
        <v>170</v>
      </c>
      <c r="D68" s="111">
        <v>40.1</v>
      </c>
      <c r="E68" s="28">
        <v>65.359164441100006</v>
      </c>
      <c r="F68" s="28">
        <v>73.7437729289</v>
      </c>
      <c r="G68" s="28">
        <v>82.733828064400001</v>
      </c>
      <c r="H68" s="28">
        <v>65.659125109900003</v>
      </c>
      <c r="I68" s="48">
        <v>68.127490039799994</v>
      </c>
      <c r="J68" s="49">
        <f>(J70/$J$16)*100</f>
        <v>58.210869847748967</v>
      </c>
      <c r="K68" s="67">
        <v>61.545959031599999</v>
      </c>
    </row>
    <row r="69" spans="1:11" x14ac:dyDescent="0.2">
      <c r="A69" s="346">
        <v>65</v>
      </c>
      <c r="B69" s="553"/>
      <c r="C69" s="363" t="s">
        <v>171</v>
      </c>
      <c r="D69" s="112">
        <v>28103</v>
      </c>
      <c r="E69" s="21">
        <v>38903</v>
      </c>
      <c r="F69" s="21">
        <v>23581</v>
      </c>
      <c r="G69" s="21">
        <v>64001</v>
      </c>
      <c r="H69" s="21">
        <v>44722</v>
      </c>
      <c r="I69" s="50">
        <v>3388</v>
      </c>
      <c r="J69" s="381">
        <f>SUM(D69:I69)</f>
        <v>202698</v>
      </c>
      <c r="K69" s="382">
        <v>1006959</v>
      </c>
    </row>
    <row r="70" spans="1:11" x14ac:dyDescent="0.2">
      <c r="A70" s="346">
        <v>66</v>
      </c>
      <c r="B70" s="553"/>
      <c r="C70" s="376" t="s">
        <v>172</v>
      </c>
      <c r="D70" s="103">
        <v>75975</v>
      </c>
      <c r="E70" s="29">
        <v>36022</v>
      </c>
      <c r="F70" s="29">
        <v>19804</v>
      </c>
      <c r="G70" s="29">
        <v>63060</v>
      </c>
      <c r="H70" s="29">
        <v>43338</v>
      </c>
      <c r="I70" s="104">
        <v>3666</v>
      </c>
      <c r="J70" s="54">
        <f>SUM(D70:I70)</f>
        <v>241865</v>
      </c>
      <c r="K70" s="395">
        <v>972438</v>
      </c>
    </row>
    <row r="71" spans="1:11" x14ac:dyDescent="0.2">
      <c r="A71" s="346">
        <v>67</v>
      </c>
      <c r="B71" s="553"/>
      <c r="C71" s="378" t="s">
        <v>173</v>
      </c>
      <c r="D71" s="55">
        <v>2.6</v>
      </c>
      <c r="E71" s="30">
        <v>2.1294180806999998</v>
      </c>
      <c r="F71" s="30">
        <v>2.1108266872999999</v>
      </c>
      <c r="G71" s="30">
        <v>2.6841459163999999</v>
      </c>
      <c r="H71" s="30">
        <v>2.2768967645</v>
      </c>
      <c r="I71" s="56">
        <v>2.0690553746</v>
      </c>
      <c r="J71" s="58">
        <f>((D71*D69)+(E71*E69)+(F71*F69)+(G71*G69)+(H71*H69)+(I71*I69))/J69</f>
        <v>2.3991816160658885</v>
      </c>
      <c r="K71" s="66">
        <v>2.201421098</v>
      </c>
    </row>
    <row r="72" spans="1:11" ht="12.75" thickBot="1" x14ac:dyDescent="0.25">
      <c r="A72" s="359">
        <v>68</v>
      </c>
      <c r="B72" s="554"/>
      <c r="C72" s="361" t="s">
        <v>174</v>
      </c>
      <c r="D72" s="59">
        <v>1.8</v>
      </c>
      <c r="E72" s="25">
        <v>1.6823643517</v>
      </c>
      <c r="F72" s="25">
        <v>1.6783810496</v>
      </c>
      <c r="G72" s="25">
        <v>2.0578165881000001</v>
      </c>
      <c r="H72" s="25">
        <v>1.9266372409999999</v>
      </c>
      <c r="I72" s="60">
        <v>1.5509387504000001</v>
      </c>
      <c r="J72" s="62">
        <f>((D72*D70)+(E72*E70)+(F72*F70)+(G72*G70)+(H72*H70)+(I72*I70))/J70</f>
        <v>1.8586568839568609</v>
      </c>
      <c r="K72" s="373">
        <v>1.8415801201999999</v>
      </c>
    </row>
    <row r="73" spans="1:11" x14ac:dyDescent="0.2">
      <c r="A73" s="346">
        <v>69</v>
      </c>
      <c r="B73" s="552" t="s">
        <v>24</v>
      </c>
      <c r="C73" s="363" t="s">
        <v>169</v>
      </c>
      <c r="D73" s="113">
        <v>2.2999999999999998</v>
      </c>
      <c r="E73" s="27">
        <v>2.3818472378000002</v>
      </c>
      <c r="F73" s="27">
        <v>4.1502937752999998</v>
      </c>
      <c r="G73" s="27">
        <v>5.5064644017999997</v>
      </c>
      <c r="H73" s="27">
        <v>7.8164024728000001</v>
      </c>
      <c r="I73" s="46">
        <v>4.2100283822</v>
      </c>
      <c r="J73" s="68">
        <f>(J75/$J$15)*100</f>
        <v>4.0638260346312256</v>
      </c>
      <c r="K73" s="69">
        <v>5.8604552921000002</v>
      </c>
    </row>
    <row r="74" spans="1:11" x14ac:dyDescent="0.2">
      <c r="A74" s="346">
        <v>70</v>
      </c>
      <c r="B74" s="553"/>
      <c r="C74" s="376" t="s">
        <v>170</v>
      </c>
      <c r="D74" s="111">
        <v>2.6</v>
      </c>
      <c r="E74" s="28">
        <v>1.6788399416999999</v>
      </c>
      <c r="F74" s="28">
        <v>1.8952769987</v>
      </c>
      <c r="G74" s="28">
        <v>3.8461079490999999</v>
      </c>
      <c r="H74" s="28">
        <v>3.9747059849999999</v>
      </c>
      <c r="I74" s="48">
        <v>3.5227511008999999</v>
      </c>
      <c r="J74" s="49">
        <f>(J76/$J$16)*100</f>
        <v>2.9350321782535658</v>
      </c>
      <c r="K74" s="67">
        <v>4.2771086018000002</v>
      </c>
    </row>
    <row r="75" spans="1:11" x14ac:dyDescent="0.2">
      <c r="A75" s="346">
        <v>71</v>
      </c>
      <c r="B75" s="553"/>
      <c r="C75" s="363" t="s">
        <v>171</v>
      </c>
      <c r="D75" s="112">
        <v>3442</v>
      </c>
      <c r="E75" s="21">
        <v>1362</v>
      </c>
      <c r="F75" s="21">
        <v>1250</v>
      </c>
      <c r="G75" s="21">
        <v>4220</v>
      </c>
      <c r="H75" s="21">
        <v>5198</v>
      </c>
      <c r="I75" s="50">
        <v>196</v>
      </c>
      <c r="J75" s="381">
        <f>SUM(D75:I75)</f>
        <v>15668</v>
      </c>
      <c r="K75" s="382">
        <v>88664</v>
      </c>
    </row>
    <row r="76" spans="1:11" x14ac:dyDescent="0.2">
      <c r="A76" s="346">
        <v>72</v>
      </c>
      <c r="B76" s="553"/>
      <c r="C76" s="376" t="s">
        <v>172</v>
      </c>
      <c r="D76" s="103">
        <v>5015</v>
      </c>
      <c r="E76" s="29">
        <v>925</v>
      </c>
      <c r="F76" s="29">
        <v>509</v>
      </c>
      <c r="G76" s="29">
        <v>2932</v>
      </c>
      <c r="H76" s="29">
        <v>2624</v>
      </c>
      <c r="I76" s="104">
        <v>190</v>
      </c>
      <c r="J76" s="54">
        <f>SUM(D76:I76)</f>
        <v>12195</v>
      </c>
      <c r="K76" s="395">
        <v>67579</v>
      </c>
    </row>
    <row r="77" spans="1:11" x14ac:dyDescent="0.2">
      <c r="A77" s="346">
        <v>73</v>
      </c>
      <c r="B77" s="553"/>
      <c r="C77" s="378" t="s">
        <v>173</v>
      </c>
      <c r="D77" s="55">
        <v>3.7</v>
      </c>
      <c r="E77" s="30">
        <v>3.4790153479999999</v>
      </c>
      <c r="F77" s="30">
        <v>3.6721097233000002</v>
      </c>
      <c r="G77" s="30">
        <v>4.2857919822000001</v>
      </c>
      <c r="H77" s="30">
        <v>3.5278389384</v>
      </c>
      <c r="I77" s="56">
        <v>3.1348314607000001</v>
      </c>
      <c r="J77" s="58">
        <f>((D77*D75)+(E77*E75)+(F77*F75)+(G77*G75)+(H77*H75)+(I77*I75))/J75</f>
        <v>3.7721554755607225</v>
      </c>
      <c r="K77" s="66">
        <v>3.4359462317</v>
      </c>
    </row>
    <row r="78" spans="1:11" ht="12.75" thickBot="1" x14ac:dyDescent="0.25">
      <c r="A78" s="359">
        <v>74</v>
      </c>
      <c r="B78" s="554"/>
      <c r="C78" s="361" t="s">
        <v>174</v>
      </c>
      <c r="D78" s="59">
        <v>2.8038935974000001</v>
      </c>
      <c r="E78" s="25">
        <v>3.0094000953000002</v>
      </c>
      <c r="F78" s="25">
        <v>3.2414073853000001</v>
      </c>
      <c r="G78" s="25">
        <v>3.3600913025999999</v>
      </c>
      <c r="H78" s="25">
        <v>2.9890826703000002</v>
      </c>
      <c r="I78" s="60">
        <v>2.3988095237999998</v>
      </c>
      <c r="J78" s="62">
        <f>((D78*D76)+(E78*E76)+(F78*F76)+(G78*G76)+(H78*H76)+(I78*I76))/J76</f>
        <v>3.00500305648574</v>
      </c>
      <c r="K78" s="373">
        <v>2.9969669002999999</v>
      </c>
    </row>
    <row r="79" spans="1:11" x14ac:dyDescent="0.2">
      <c r="A79" s="346">
        <v>75</v>
      </c>
      <c r="B79" s="552" t="s">
        <v>25</v>
      </c>
      <c r="C79" s="363" t="s">
        <v>169</v>
      </c>
      <c r="D79" s="113">
        <v>6</v>
      </c>
      <c r="E79" s="27">
        <v>11.3107658774</v>
      </c>
      <c r="F79" s="27">
        <v>17.627312238599998</v>
      </c>
      <c r="G79" s="27">
        <v>53.772758231700003</v>
      </c>
      <c r="H79" s="27">
        <v>27.290273127300001</v>
      </c>
      <c r="I79" s="46">
        <v>6.0548722799999997</v>
      </c>
      <c r="J79" s="68">
        <f>(J81/$J$15)*100</f>
        <v>20.810897735171753</v>
      </c>
      <c r="K79" s="69">
        <v>17.818919707900001</v>
      </c>
    </row>
    <row r="80" spans="1:11" x14ac:dyDescent="0.2">
      <c r="A80" s="346">
        <v>76</v>
      </c>
      <c r="B80" s="553"/>
      <c r="C80" s="376" t="s">
        <v>170</v>
      </c>
      <c r="D80" s="111">
        <v>4.8250191048</v>
      </c>
      <c r="E80" s="28">
        <v>7.1525148499000002</v>
      </c>
      <c r="F80" s="28">
        <v>12.461447940099999</v>
      </c>
      <c r="G80" s="28">
        <v>41.4625165283</v>
      </c>
      <c r="H80" s="28">
        <v>21.3315225136</v>
      </c>
      <c r="I80" s="48">
        <v>5.7244705389000003</v>
      </c>
      <c r="J80" s="49">
        <f>(J82/$J$16)*100</f>
        <v>15.023658356959601</v>
      </c>
      <c r="K80" s="67">
        <v>14.441879073599999</v>
      </c>
    </row>
    <row r="81" spans="1:11" x14ac:dyDescent="0.2">
      <c r="A81" s="346">
        <v>77</v>
      </c>
      <c r="B81" s="553"/>
      <c r="C81" s="363" t="s">
        <v>171</v>
      </c>
      <c r="D81" s="112">
        <v>8821</v>
      </c>
      <c r="E81" s="21">
        <v>6466</v>
      </c>
      <c r="F81" s="21">
        <v>5308</v>
      </c>
      <c r="G81" s="21">
        <v>41211</v>
      </c>
      <c r="H81" s="21">
        <v>18147</v>
      </c>
      <c r="I81" s="50">
        <v>283</v>
      </c>
      <c r="J81" s="381">
        <f>SUM(D81:I81)</f>
        <v>80236</v>
      </c>
      <c r="K81" s="382">
        <v>269586</v>
      </c>
    </row>
    <row r="82" spans="1:11" x14ac:dyDescent="0.2">
      <c r="A82" s="346">
        <v>78</v>
      </c>
      <c r="B82" s="553"/>
      <c r="C82" s="376" t="s">
        <v>172</v>
      </c>
      <c r="D82" s="103">
        <v>9143</v>
      </c>
      <c r="E82" s="29">
        <v>3942</v>
      </c>
      <c r="F82" s="29">
        <v>3347</v>
      </c>
      <c r="G82" s="29">
        <v>31603</v>
      </c>
      <c r="H82" s="29">
        <v>14080</v>
      </c>
      <c r="I82" s="104">
        <v>308</v>
      </c>
      <c r="J82" s="54">
        <f>SUM(D82:I82)</f>
        <v>62423</v>
      </c>
      <c r="K82" s="395">
        <v>228185</v>
      </c>
    </row>
    <row r="83" spans="1:11" x14ac:dyDescent="0.2">
      <c r="A83" s="346">
        <v>79</v>
      </c>
      <c r="B83" s="553"/>
      <c r="C83" s="378" t="s">
        <v>173</v>
      </c>
      <c r="D83" s="55">
        <v>3</v>
      </c>
      <c r="E83" s="30">
        <v>3.0163815368</v>
      </c>
      <c r="F83" s="30">
        <v>2.9757174577000001</v>
      </c>
      <c r="G83" s="30">
        <v>3.2195074821</v>
      </c>
      <c r="H83" s="30">
        <v>2.9197341140000002</v>
      </c>
      <c r="I83" s="56">
        <v>3.3515625</v>
      </c>
      <c r="J83" s="58">
        <f>((D83*D81)+(E83*E81)+(F83*F81)+(G83*G81)+(H83*H81)+(I83*I81))/J81</f>
        <v>3.0955439114799028</v>
      </c>
      <c r="K83" s="66">
        <v>3.0517497132</v>
      </c>
    </row>
    <row r="84" spans="1:11" ht="12.75" thickBot="1" x14ac:dyDescent="0.25">
      <c r="A84" s="359">
        <v>80</v>
      </c>
      <c r="B84" s="554"/>
      <c r="C84" s="361" t="s">
        <v>174</v>
      </c>
      <c r="D84" s="59">
        <v>2.7</v>
      </c>
      <c r="E84" s="25">
        <v>2.6816106194999998</v>
      </c>
      <c r="F84" s="25">
        <v>2.7350852467000002</v>
      </c>
      <c r="G84" s="25">
        <v>2.6596316279000001</v>
      </c>
      <c r="H84" s="25">
        <v>2.6488991091999998</v>
      </c>
      <c r="I84" s="60">
        <v>2.6190476189999998</v>
      </c>
      <c r="J84" s="62">
        <f>((D84*D82)+(E84*E82)+(F84*F82)+(G84*G82)+(H84*H82)+(I84*I82))/J82</f>
        <v>2.6683569172177815</v>
      </c>
      <c r="K84" s="373">
        <v>2.6750653142999998</v>
      </c>
    </row>
    <row r="85" spans="1:11" x14ac:dyDescent="0.2">
      <c r="A85" s="346">
        <v>81</v>
      </c>
      <c r="B85" s="552" t="s">
        <v>26</v>
      </c>
      <c r="C85" s="363" t="s">
        <v>169</v>
      </c>
      <c r="D85" s="113">
        <v>20.3</v>
      </c>
      <c r="E85" s="27">
        <v>24.589382259099999</v>
      </c>
      <c r="F85" s="27">
        <v>20.625988164700001</v>
      </c>
      <c r="G85" s="27">
        <v>48.850400038499998</v>
      </c>
      <c r="H85" s="27">
        <v>27.959681482899999</v>
      </c>
      <c r="I85" s="46">
        <v>23.888363292299999</v>
      </c>
      <c r="J85" s="68">
        <f>(J87/$J$15)*100</f>
        <v>27.803023229273656</v>
      </c>
      <c r="K85" s="69">
        <v>24.890674990699999</v>
      </c>
    </row>
    <row r="86" spans="1:11" x14ac:dyDescent="0.2">
      <c r="A86" s="346">
        <v>82</v>
      </c>
      <c r="B86" s="553"/>
      <c r="C86" s="376" t="s">
        <v>170</v>
      </c>
      <c r="D86" s="111">
        <v>16.2</v>
      </c>
      <c r="E86" s="28">
        <v>14.6815017446</v>
      </c>
      <c r="F86" s="28">
        <v>13.007565274599999</v>
      </c>
      <c r="G86" s="28">
        <v>30.1432197675</v>
      </c>
      <c r="H86" s="28">
        <v>19.742659682399999</v>
      </c>
      <c r="I86" s="48">
        <v>7.9471587335000002</v>
      </c>
      <c r="J86" s="49">
        <f>(J88/$J$16)*100</f>
        <v>18.965434249984355</v>
      </c>
      <c r="K86" s="67">
        <v>20.0149871942</v>
      </c>
    </row>
    <row r="87" spans="1:11" x14ac:dyDescent="0.2">
      <c r="A87" s="346">
        <v>83</v>
      </c>
      <c r="B87" s="553"/>
      <c r="C87" s="363" t="s">
        <v>171</v>
      </c>
      <c r="D87" s="112">
        <v>29779</v>
      </c>
      <c r="E87" s="21">
        <v>14058</v>
      </c>
      <c r="F87" s="21">
        <v>6211</v>
      </c>
      <c r="G87" s="21">
        <v>37438</v>
      </c>
      <c r="H87" s="21">
        <v>18593</v>
      </c>
      <c r="I87" s="50">
        <v>1115</v>
      </c>
      <c r="J87" s="381">
        <f>SUM(D87:I87)</f>
        <v>107194</v>
      </c>
      <c r="K87" s="382">
        <v>376576</v>
      </c>
    </row>
    <row r="88" spans="1:11" x14ac:dyDescent="0.2">
      <c r="A88" s="346">
        <v>84</v>
      </c>
      <c r="B88" s="553"/>
      <c r="C88" s="376" t="s">
        <v>172</v>
      </c>
      <c r="D88" s="103">
        <v>30782</v>
      </c>
      <c r="E88" s="29">
        <v>8092</v>
      </c>
      <c r="F88" s="29">
        <v>3493</v>
      </c>
      <c r="G88" s="29">
        <v>22975</v>
      </c>
      <c r="H88" s="29">
        <v>13031</v>
      </c>
      <c r="I88" s="104">
        <v>428</v>
      </c>
      <c r="J88" s="54">
        <f>SUM(D88:I88)</f>
        <v>78801</v>
      </c>
      <c r="K88" s="395">
        <v>316241</v>
      </c>
    </row>
    <row r="89" spans="1:11" x14ac:dyDescent="0.2">
      <c r="A89" s="346">
        <v>85</v>
      </c>
      <c r="B89" s="553"/>
      <c r="C89" s="378" t="s">
        <v>173</v>
      </c>
      <c r="D89" s="55">
        <v>2.6</v>
      </c>
      <c r="E89" s="30">
        <v>2.6697127515000001</v>
      </c>
      <c r="F89" s="30">
        <v>2.9120671568000001</v>
      </c>
      <c r="G89" s="30">
        <v>3.2331808440000001</v>
      </c>
      <c r="H89" s="30">
        <v>2.8956242426999999</v>
      </c>
      <c r="I89" s="56">
        <v>2.6554455446</v>
      </c>
      <c r="J89" s="58">
        <f>((D89*D87)+(E89*E87)+(F89*F87)+(G89*G87)+(H89*H87)+(I89*I87))/J87</f>
        <v>2.9002188437402645</v>
      </c>
      <c r="K89" s="66">
        <v>2.8701279710000001</v>
      </c>
    </row>
    <row r="90" spans="1:11" ht="12.75" thickBot="1" x14ac:dyDescent="0.25">
      <c r="A90" s="359">
        <v>86</v>
      </c>
      <c r="B90" s="554"/>
      <c r="C90" s="361" t="s">
        <v>174</v>
      </c>
      <c r="D90" s="59">
        <v>2</v>
      </c>
      <c r="E90" s="25">
        <v>2.3846398447000001</v>
      </c>
      <c r="F90" s="25">
        <v>2.6086163265</v>
      </c>
      <c r="G90" s="25">
        <v>2.8081664542999998</v>
      </c>
      <c r="H90" s="25">
        <v>2.585089167</v>
      </c>
      <c r="I90" s="60">
        <v>2.4670184697000002</v>
      </c>
      <c r="J90" s="62">
        <f>((D90*D88)+(E90*E88)+(F90*F88)+(G90*G88)+(H90*H88)+(I90*I88))/J88</f>
        <v>2.4013934795183816</v>
      </c>
      <c r="K90" s="373">
        <v>2.4405432072000002</v>
      </c>
    </row>
    <row r="91" spans="1:11" x14ac:dyDescent="0.2">
      <c r="A91" s="346">
        <v>87</v>
      </c>
      <c r="B91" s="552" t="s">
        <v>27</v>
      </c>
      <c r="C91" s="363" t="s">
        <v>169</v>
      </c>
      <c r="D91" s="113">
        <v>50.6</v>
      </c>
      <c r="E91" s="27">
        <v>80.116138398100006</v>
      </c>
      <c r="F91" s="27">
        <v>87.528798919500005</v>
      </c>
      <c r="G91" s="27">
        <v>93.803689360600004</v>
      </c>
      <c r="H91" s="27">
        <v>82.924304586600002</v>
      </c>
      <c r="I91" s="46">
        <v>84.531693472100002</v>
      </c>
      <c r="J91" s="68">
        <f>(J93/$J$15)*100</f>
        <v>71.922302800170144</v>
      </c>
      <c r="K91" s="69">
        <v>78.601710599399993</v>
      </c>
    </row>
    <row r="92" spans="1:11" x14ac:dyDescent="0.2">
      <c r="A92" s="346">
        <v>88</v>
      </c>
      <c r="B92" s="553"/>
      <c r="C92" s="376" t="s">
        <v>170</v>
      </c>
      <c r="D92" s="111">
        <v>52.200012108999999</v>
      </c>
      <c r="E92" s="28">
        <v>77.983945670400004</v>
      </c>
      <c r="F92" s="28">
        <v>86.047562069899996</v>
      </c>
      <c r="G92" s="28">
        <v>93.521152039100002</v>
      </c>
      <c r="H92" s="28">
        <v>80.137131903799997</v>
      </c>
      <c r="I92" s="48">
        <v>80.415181379700002</v>
      </c>
      <c r="J92" s="49">
        <f>(J94/$J$16)*100</f>
        <v>70.640051215649663</v>
      </c>
      <c r="K92" s="67">
        <v>75.132846760000007</v>
      </c>
    </row>
    <row r="93" spans="1:11" x14ac:dyDescent="0.2">
      <c r="A93" s="346">
        <v>89</v>
      </c>
      <c r="B93" s="553"/>
      <c r="C93" s="363" t="s">
        <v>171</v>
      </c>
      <c r="D93" s="112">
        <v>74158</v>
      </c>
      <c r="E93" s="21">
        <v>45802</v>
      </c>
      <c r="F93" s="21">
        <v>26358</v>
      </c>
      <c r="G93" s="21">
        <v>71890</v>
      </c>
      <c r="H93" s="21">
        <v>55143</v>
      </c>
      <c r="I93" s="50">
        <v>3944</v>
      </c>
      <c r="J93" s="381">
        <f>SUM(D93:I93)</f>
        <v>277295</v>
      </c>
      <c r="K93" s="382">
        <v>1189180</v>
      </c>
    </row>
    <row r="94" spans="1:11" x14ac:dyDescent="0.2">
      <c r="A94" s="346">
        <v>90</v>
      </c>
      <c r="B94" s="553"/>
      <c r="C94" s="376" t="s">
        <v>172</v>
      </c>
      <c r="D94" s="103">
        <v>98916</v>
      </c>
      <c r="E94" s="29">
        <v>42980</v>
      </c>
      <c r="F94" s="29">
        <v>23108</v>
      </c>
      <c r="G94" s="29">
        <v>71282</v>
      </c>
      <c r="H94" s="29">
        <v>52895</v>
      </c>
      <c r="I94" s="104">
        <v>4327</v>
      </c>
      <c r="J94" s="54">
        <f>SUM(D94:I94)</f>
        <v>293508</v>
      </c>
      <c r="K94" s="395">
        <v>1187114</v>
      </c>
    </row>
    <row r="95" spans="1:11" x14ac:dyDescent="0.2">
      <c r="A95" s="346">
        <v>91</v>
      </c>
      <c r="B95" s="553"/>
      <c r="C95" s="378" t="s">
        <v>173</v>
      </c>
      <c r="D95" s="55">
        <v>2.2999999999999998</v>
      </c>
      <c r="E95" s="30">
        <v>2.0276366823999998</v>
      </c>
      <c r="F95" s="30">
        <v>2.0401021586999999</v>
      </c>
      <c r="G95" s="30">
        <v>2.5838470850999999</v>
      </c>
      <c r="H95" s="30">
        <v>2.1043058774999999</v>
      </c>
      <c r="I95" s="56">
        <v>1.9848908785999999</v>
      </c>
      <c r="J95" s="58">
        <f>((D95*D93)+(E95*E93)+(F95*F93)+(G95*G93)+(H95*H93)+(I95*I93))/J93</f>
        <v>2.260499264690381</v>
      </c>
      <c r="K95" s="66">
        <v>2.0805487140999999</v>
      </c>
    </row>
    <row r="96" spans="1:11" ht="12.75" thickBot="1" x14ac:dyDescent="0.25">
      <c r="A96" s="359">
        <v>92</v>
      </c>
      <c r="B96" s="554"/>
      <c r="C96" s="361" t="s">
        <v>174</v>
      </c>
      <c r="D96" s="59">
        <v>1.6</v>
      </c>
      <c r="E96" s="25">
        <v>1.6253387988000001</v>
      </c>
      <c r="F96" s="25">
        <v>1.644145631</v>
      </c>
      <c r="G96" s="25">
        <v>2.0190385532000001</v>
      </c>
      <c r="H96" s="25">
        <v>1.8300925931000001</v>
      </c>
      <c r="I96" s="60">
        <v>1.5074315515000001</v>
      </c>
      <c r="J96" s="62">
        <f>((D96*D94)+(E96*E94)+(F96*F94)+(G96*G94)+(H96*H94)+(I96*I94))/J94</f>
        <v>1.7490565470043045</v>
      </c>
      <c r="K96" s="373">
        <v>1.7535192583999999</v>
      </c>
    </row>
    <row r="97" spans="1:11" x14ac:dyDescent="0.2">
      <c r="A97" s="346">
        <v>93</v>
      </c>
      <c r="B97" s="552" t="s">
        <v>28</v>
      </c>
      <c r="C97" s="363" t="s">
        <v>169</v>
      </c>
      <c r="D97" s="113">
        <v>12.1</v>
      </c>
      <c r="E97" s="27">
        <v>21.318883701000001</v>
      </c>
      <c r="F97" s="27">
        <v>23.4533181754</v>
      </c>
      <c r="G97" s="27">
        <v>48.233712513199997</v>
      </c>
      <c r="H97" s="27">
        <v>25.833983220699999</v>
      </c>
      <c r="I97" s="46">
        <v>20.8609271523</v>
      </c>
      <c r="J97" s="68">
        <f>(J99/$J$15)*100</f>
        <v>23.894819840849905</v>
      </c>
      <c r="K97" s="69">
        <v>23.454644007399999</v>
      </c>
    </row>
    <row r="98" spans="1:11" x14ac:dyDescent="0.2">
      <c r="A98" s="346">
        <v>94</v>
      </c>
      <c r="B98" s="553"/>
      <c r="C98" s="376" t="s">
        <v>170</v>
      </c>
      <c r="D98" s="111">
        <v>6.5</v>
      </c>
      <c r="E98" s="28">
        <v>9.7792230212</v>
      </c>
      <c r="F98" s="28">
        <v>11.288953742</v>
      </c>
      <c r="G98" s="28">
        <v>25.7464101548</v>
      </c>
      <c r="H98" s="28">
        <v>15.975609671100001</v>
      </c>
      <c r="I98" s="48">
        <v>7.2971272803999998</v>
      </c>
      <c r="J98" s="49">
        <f>(J100/$J$16)*100</f>
        <v>12.362273705288592</v>
      </c>
      <c r="K98" s="67">
        <v>13.213600377800001</v>
      </c>
    </row>
    <row r="99" spans="1:11" x14ac:dyDescent="0.2">
      <c r="A99" s="346">
        <v>95</v>
      </c>
      <c r="B99" s="553"/>
      <c r="C99" s="363" t="s">
        <v>171</v>
      </c>
      <c r="D99" s="112">
        <v>17757</v>
      </c>
      <c r="E99" s="21">
        <v>12188</v>
      </c>
      <c r="F99" s="21">
        <v>7063</v>
      </c>
      <c r="G99" s="21">
        <v>36966</v>
      </c>
      <c r="H99" s="21">
        <v>17179</v>
      </c>
      <c r="I99" s="50">
        <v>973</v>
      </c>
      <c r="J99" s="381">
        <f>SUM(D99:I99)</f>
        <v>92126</v>
      </c>
      <c r="K99" s="382">
        <v>354850</v>
      </c>
    </row>
    <row r="100" spans="1:11" x14ac:dyDescent="0.2">
      <c r="A100" s="346">
        <v>96</v>
      </c>
      <c r="B100" s="553"/>
      <c r="C100" s="376" t="s">
        <v>172</v>
      </c>
      <c r="D100" s="103">
        <v>12381</v>
      </c>
      <c r="E100" s="29">
        <v>5390</v>
      </c>
      <c r="F100" s="29">
        <v>3032</v>
      </c>
      <c r="G100" s="29">
        <v>19624</v>
      </c>
      <c r="H100" s="29">
        <v>10545</v>
      </c>
      <c r="I100" s="104">
        <v>393</v>
      </c>
      <c r="J100" s="54">
        <f>SUM(D100:I100)</f>
        <v>51365</v>
      </c>
      <c r="K100" s="395">
        <v>208778</v>
      </c>
    </row>
    <row r="101" spans="1:11" x14ac:dyDescent="0.2">
      <c r="A101" s="346">
        <v>97</v>
      </c>
      <c r="B101" s="553"/>
      <c r="C101" s="378" t="s">
        <v>173</v>
      </c>
      <c r="D101" s="55">
        <v>3.4</v>
      </c>
      <c r="E101" s="30">
        <v>3.3305616036000001</v>
      </c>
      <c r="F101" s="30">
        <v>3.3636047918999998</v>
      </c>
      <c r="G101" s="30">
        <v>3.5304549958</v>
      </c>
      <c r="H101" s="30">
        <v>3.4559998011999999</v>
      </c>
      <c r="I101" s="56">
        <v>3.3129251701000002</v>
      </c>
      <c r="J101" s="58">
        <f>((D101*D99)+(E101*E99)+(F101*F99)+(G101*G99)+(H101*H99)+(I101*I99))/J99</f>
        <v>3.4498916876878556</v>
      </c>
      <c r="K101" s="66">
        <v>3.4144209808000001</v>
      </c>
    </row>
    <row r="102" spans="1:11" ht="12.75" thickBot="1" x14ac:dyDescent="0.25">
      <c r="A102" s="359">
        <v>98</v>
      </c>
      <c r="B102" s="554"/>
      <c r="C102" s="361" t="s">
        <v>174</v>
      </c>
      <c r="D102" s="59">
        <v>3.3</v>
      </c>
      <c r="E102" s="25">
        <v>3.2055816893000002</v>
      </c>
      <c r="F102" s="25">
        <v>3.2805450087999999</v>
      </c>
      <c r="G102" s="25">
        <v>3.2835925185999999</v>
      </c>
      <c r="H102" s="25">
        <v>3.3030608424999999</v>
      </c>
      <c r="I102" s="60">
        <v>3.1752873563000001</v>
      </c>
      <c r="J102" s="62">
        <f>((D102*D100)+(E102*E100)+(F102*F100)+(G102*G100)+(H102*H100)+(I102*I100))/J100</f>
        <v>3.2823494961978663</v>
      </c>
      <c r="K102" s="373">
        <v>3.2881669299</v>
      </c>
    </row>
    <row r="103" spans="1:11" x14ac:dyDescent="0.2">
      <c r="A103" s="346">
        <v>99</v>
      </c>
      <c r="B103" s="552" t="s">
        <v>29</v>
      </c>
      <c r="C103" s="363" t="s">
        <v>169</v>
      </c>
      <c r="D103" s="113">
        <v>44.7</v>
      </c>
      <c r="E103" s="27">
        <v>67.862944638900004</v>
      </c>
      <c r="F103" s="27">
        <v>67.626223594600006</v>
      </c>
      <c r="G103" s="27">
        <v>83.144356163300003</v>
      </c>
      <c r="H103" s="27">
        <v>63.390374632899999</v>
      </c>
      <c r="I103" s="46">
        <v>68.1996215705</v>
      </c>
      <c r="J103" s="68">
        <f>(J105/$J$15)*100</f>
        <v>60.639401579051125</v>
      </c>
      <c r="K103" s="69">
        <v>67.116040508400005</v>
      </c>
    </row>
    <row r="104" spans="1:11" x14ac:dyDescent="0.2">
      <c r="A104" s="346">
        <v>100</v>
      </c>
      <c r="B104" s="553"/>
      <c r="C104" s="376" t="s">
        <v>170</v>
      </c>
      <c r="D104" s="111">
        <v>37.700000000000003</v>
      </c>
      <c r="E104" s="28">
        <v>66.615493665100004</v>
      </c>
      <c r="F104" s="28">
        <v>66.812971648200005</v>
      </c>
      <c r="G104" s="28">
        <v>80.027525962300004</v>
      </c>
      <c r="H104" s="28">
        <v>61.259562786099998</v>
      </c>
      <c r="I104" s="48">
        <v>64.425036695299994</v>
      </c>
      <c r="J104" s="49">
        <f>(J106/$J$16)*100</f>
        <v>55.588233878382084</v>
      </c>
      <c r="K104" s="67">
        <v>59.225033168800003</v>
      </c>
    </row>
    <row r="105" spans="1:11" x14ac:dyDescent="0.2">
      <c r="A105" s="346">
        <v>101</v>
      </c>
      <c r="B105" s="553"/>
      <c r="C105" s="363" t="s">
        <v>171</v>
      </c>
      <c r="D105" s="112">
        <v>65576</v>
      </c>
      <c r="E105" s="21">
        <v>38797</v>
      </c>
      <c r="F105" s="21">
        <v>20365</v>
      </c>
      <c r="G105" s="21">
        <v>63721</v>
      </c>
      <c r="H105" s="21">
        <v>42153</v>
      </c>
      <c r="I105" s="50">
        <v>3182</v>
      </c>
      <c r="J105" s="381">
        <f>SUM(D105:I105)</f>
        <v>233794</v>
      </c>
      <c r="K105" s="382">
        <v>1015411</v>
      </c>
    </row>
    <row r="106" spans="1:11" x14ac:dyDescent="0.2">
      <c r="A106" s="346">
        <v>102</v>
      </c>
      <c r="B106" s="553"/>
      <c r="C106" s="376" t="s">
        <v>172</v>
      </c>
      <c r="D106" s="103">
        <v>71413</v>
      </c>
      <c r="E106" s="29">
        <v>36714</v>
      </c>
      <c r="F106" s="29">
        <v>17943</v>
      </c>
      <c r="G106" s="29">
        <v>60997</v>
      </c>
      <c r="H106" s="29">
        <v>40434</v>
      </c>
      <c r="I106" s="104">
        <v>3467</v>
      </c>
      <c r="J106" s="54">
        <f>SUM(D106:I106)</f>
        <v>230968</v>
      </c>
      <c r="K106" s="395">
        <v>935767</v>
      </c>
    </row>
    <row r="107" spans="1:11" x14ac:dyDescent="0.2">
      <c r="A107" s="346">
        <v>103</v>
      </c>
      <c r="B107" s="553"/>
      <c r="C107" s="378" t="s">
        <v>173</v>
      </c>
      <c r="D107" s="55">
        <v>1.6</v>
      </c>
      <c r="E107" s="30">
        <v>1.8765094089000001</v>
      </c>
      <c r="F107" s="30">
        <v>2.0209684177999998</v>
      </c>
      <c r="G107" s="30">
        <v>2.5602448884000002</v>
      </c>
      <c r="H107" s="30">
        <v>1.9477602915000001</v>
      </c>
      <c r="I107" s="56">
        <v>1.8685801571</v>
      </c>
      <c r="J107" s="58">
        <f>((D107*D105)+(E107*E105)+(F107*F105)+(G107*G105)+(H107*H105)+(I107*I105))/J105</f>
        <v>2.0106276616458012</v>
      </c>
      <c r="K107" s="66">
        <v>1.9329709503000001</v>
      </c>
    </row>
    <row r="108" spans="1:11" ht="12.75" thickBot="1" x14ac:dyDescent="0.25">
      <c r="A108" s="359">
        <v>104</v>
      </c>
      <c r="B108" s="554"/>
      <c r="C108" s="361" t="s">
        <v>174</v>
      </c>
      <c r="D108" s="59">
        <v>1.3</v>
      </c>
      <c r="E108" s="25">
        <v>1.4497110239</v>
      </c>
      <c r="F108" s="25">
        <v>1.5508988647999999</v>
      </c>
      <c r="G108" s="25">
        <v>2.0195709415</v>
      </c>
      <c r="H108" s="25">
        <v>1.6860919402000001</v>
      </c>
      <c r="I108" s="60">
        <v>1.3646296546000001</v>
      </c>
      <c r="J108" s="62">
        <f>((D108*D106)+(E108*E106)+(F108*F106)+(G108*G106)+(H108*H106)+(I108*I106))/J106</f>
        <v>1.6018831617531069</v>
      </c>
      <c r="K108" s="373">
        <v>1.6061340690000001</v>
      </c>
    </row>
    <row r="109" spans="1:11" x14ac:dyDescent="0.2">
      <c r="A109" s="346">
        <v>105</v>
      </c>
      <c r="B109" s="552" t="s">
        <v>30</v>
      </c>
      <c r="C109" s="363" t="s">
        <v>169</v>
      </c>
      <c r="D109" s="113">
        <v>12.8</v>
      </c>
      <c r="E109" s="27">
        <v>27.962878501399999</v>
      </c>
      <c r="F109" s="27">
        <v>28.185529658099998</v>
      </c>
      <c r="G109" s="27">
        <v>47.233661046000002</v>
      </c>
      <c r="H109" s="27">
        <v>22.794278748100002</v>
      </c>
      <c r="I109" s="46">
        <v>27.866603595099999</v>
      </c>
      <c r="J109" s="68">
        <f>(J111/$J$15)*100</f>
        <v>24.880429933497254</v>
      </c>
      <c r="K109" s="69">
        <v>29.6710996001</v>
      </c>
    </row>
    <row r="110" spans="1:11" x14ac:dyDescent="0.2">
      <c r="A110" s="346">
        <v>106</v>
      </c>
      <c r="B110" s="553"/>
      <c r="C110" s="376" t="s">
        <v>170</v>
      </c>
      <c r="D110" s="111">
        <v>10.199999999999999</v>
      </c>
      <c r="E110" s="28">
        <v>29.070275605900001</v>
      </c>
      <c r="F110" s="28">
        <v>29.443008789</v>
      </c>
      <c r="G110" s="28">
        <v>44.465199419500003</v>
      </c>
      <c r="H110" s="28">
        <v>22.952580536900001</v>
      </c>
      <c r="I110" s="48">
        <v>26.689243027900002</v>
      </c>
      <c r="J110" s="49">
        <f>(J112/$J$16)*100</f>
        <v>22.552936476228524</v>
      </c>
      <c r="K110" s="67">
        <v>23.9937443725</v>
      </c>
    </row>
    <row r="111" spans="1:11" x14ac:dyDescent="0.2">
      <c r="A111" s="346">
        <v>107</v>
      </c>
      <c r="B111" s="553"/>
      <c r="C111" s="363" t="s">
        <v>171</v>
      </c>
      <c r="D111" s="112">
        <v>18795</v>
      </c>
      <c r="E111" s="21">
        <v>15986</v>
      </c>
      <c r="F111" s="21">
        <v>8488</v>
      </c>
      <c r="G111" s="21">
        <v>36199</v>
      </c>
      <c r="H111" s="21">
        <v>15158</v>
      </c>
      <c r="I111" s="50">
        <v>1300</v>
      </c>
      <c r="J111" s="381">
        <f>SUM(D111:I111)</f>
        <v>95926</v>
      </c>
      <c r="K111" s="382">
        <v>448900</v>
      </c>
    </row>
    <row r="112" spans="1:11" x14ac:dyDescent="0.2">
      <c r="A112" s="346">
        <v>108</v>
      </c>
      <c r="B112" s="553"/>
      <c r="C112" s="376" t="s">
        <v>172</v>
      </c>
      <c r="D112" s="103">
        <v>19301</v>
      </c>
      <c r="E112" s="29">
        <v>16022</v>
      </c>
      <c r="F112" s="29">
        <v>7907</v>
      </c>
      <c r="G112" s="29">
        <v>33891</v>
      </c>
      <c r="H112" s="29">
        <v>15150</v>
      </c>
      <c r="I112" s="104">
        <v>1436</v>
      </c>
      <c r="J112" s="54">
        <f>SUM(D112:I112)</f>
        <v>93707</v>
      </c>
      <c r="K112" s="395">
        <v>379106</v>
      </c>
    </row>
    <row r="113" spans="1:11" x14ac:dyDescent="0.2">
      <c r="A113" s="346">
        <v>109</v>
      </c>
      <c r="B113" s="553"/>
      <c r="C113" s="378" t="s">
        <v>173</v>
      </c>
      <c r="D113" s="55">
        <v>2</v>
      </c>
      <c r="E113" s="30">
        <v>2.1195638272999999</v>
      </c>
      <c r="F113" s="30">
        <v>2.2030498291999998</v>
      </c>
      <c r="G113" s="30">
        <v>2.7541018297000002</v>
      </c>
      <c r="H113" s="30">
        <v>2.2072495093</v>
      </c>
      <c r="I113" s="56">
        <v>2.1141009806</v>
      </c>
      <c r="J113" s="58">
        <f>((D113*D111)+(E113*E111)+(F113*F111)+(G113*G111)+(H113*H111)+(I113*I111))/J111</f>
        <v>2.3567581861385558</v>
      </c>
      <c r="K113" s="66">
        <v>2.1942794185999999</v>
      </c>
    </row>
    <row r="114" spans="1:11" ht="12.75" thickBot="1" x14ac:dyDescent="0.25">
      <c r="A114" s="359">
        <v>110</v>
      </c>
      <c r="B114" s="554"/>
      <c r="C114" s="361" t="s">
        <v>174</v>
      </c>
      <c r="D114" s="59">
        <v>1.7</v>
      </c>
      <c r="E114" s="25">
        <v>1.6511498067999999</v>
      </c>
      <c r="F114" s="25">
        <v>1.6984952482</v>
      </c>
      <c r="G114" s="25">
        <v>2.1692152474999999</v>
      </c>
      <c r="H114" s="25">
        <v>1.9750510358</v>
      </c>
      <c r="I114" s="60">
        <v>1.4872490965</v>
      </c>
      <c r="J114" s="62">
        <f>((D114*D112)+(E114*E112)+(F114*F112)+(G114*G112)+(H114*H112)+(I114*I112))/J112</f>
        <v>1.9024300316948943</v>
      </c>
      <c r="K114" s="373">
        <v>1.8803436156</v>
      </c>
    </row>
    <row r="115" spans="1:11" x14ac:dyDescent="0.2">
      <c r="A115" s="346">
        <v>111</v>
      </c>
      <c r="B115" s="552" t="s">
        <v>31</v>
      </c>
      <c r="C115" s="370" t="s">
        <v>32</v>
      </c>
      <c r="D115" s="228">
        <v>10.3</v>
      </c>
      <c r="E115" s="32">
        <v>8.3000000000000007</v>
      </c>
      <c r="F115" s="32">
        <v>6.1880655999999998</v>
      </c>
      <c r="G115" s="32">
        <v>5.8539567999999997</v>
      </c>
      <c r="H115" s="32">
        <v>6.4258933000000003</v>
      </c>
      <c r="I115" s="115">
        <v>6.8424386000000004</v>
      </c>
      <c r="J115" s="396">
        <f>((D115*D15)+(E115*E15)+(F115*F15)+(G115*G15)+(H115*H15)+(I115*I15))/J15</f>
        <v>8.1395195421104507</v>
      </c>
      <c r="K115" s="397">
        <v>7.5</v>
      </c>
    </row>
    <row r="116" spans="1:11" x14ac:dyDescent="0.2">
      <c r="A116" s="346">
        <v>112</v>
      </c>
      <c r="B116" s="553"/>
      <c r="C116" s="363" t="s">
        <v>33</v>
      </c>
      <c r="D116" s="113">
        <v>13.680242</v>
      </c>
      <c r="E116" s="27">
        <v>12.644102</v>
      </c>
      <c r="F116" s="27">
        <v>11.906656</v>
      </c>
      <c r="G116" s="27">
        <v>10.843062</v>
      </c>
      <c r="H116" s="27">
        <v>11.60736</v>
      </c>
      <c r="I116" s="46">
        <v>13.376645</v>
      </c>
      <c r="J116" s="68">
        <f>((D116*D15)+(E116*E15)+(F116*F15)+(G116*G15)+(H116*H15)+(I116*I15))/J15</f>
        <v>12.490266900551941</v>
      </c>
      <c r="K116" s="69">
        <v>12.5</v>
      </c>
    </row>
    <row r="117" spans="1:11" x14ac:dyDescent="0.2">
      <c r="A117" s="346">
        <v>113</v>
      </c>
      <c r="B117" s="553"/>
      <c r="C117" s="378" t="s">
        <v>34</v>
      </c>
      <c r="D117" s="55">
        <v>19119.774000000001</v>
      </c>
      <c r="E117" s="30">
        <v>10320.903</v>
      </c>
      <c r="F117" s="30">
        <v>9600.3130000000001</v>
      </c>
      <c r="G117" s="30">
        <v>6429.03</v>
      </c>
      <c r="H117" s="30">
        <v>8074.5901999999996</v>
      </c>
      <c r="I117" s="56">
        <v>9449.1260000000002</v>
      </c>
      <c r="J117" s="455">
        <f>((D117*D15)+(E117*E15)+(F117*F15)+(G117*G15)+(H117*H15)+(I117*I15))/J15</f>
        <v>12668.868052614982</v>
      </c>
      <c r="K117" s="66">
        <v>12598</v>
      </c>
    </row>
    <row r="118" spans="1:11" x14ac:dyDescent="0.2">
      <c r="A118" s="346">
        <v>114</v>
      </c>
      <c r="B118" s="553"/>
      <c r="C118" s="376" t="s">
        <v>35</v>
      </c>
      <c r="D118" s="111">
        <v>20736.288438845237</v>
      </c>
      <c r="E118" s="28">
        <v>11193.501636438963</v>
      </c>
      <c r="F118" s="28">
        <v>10411.988105675078</v>
      </c>
      <c r="G118" s="28">
        <v>6972.5834867080112</v>
      </c>
      <c r="H118" s="28">
        <v>8757.2704265580251</v>
      </c>
      <c r="I118" s="48">
        <v>10248.018738662493</v>
      </c>
      <c r="J118" s="67">
        <f>((D118*D16)+(E118*E16)+(F118*F16)+(G118*G16)+(H118*H16)+(I118*I16))/J16</f>
        <v>14342.531454347563</v>
      </c>
      <c r="K118" s="67">
        <v>13663.119749876347</v>
      </c>
    </row>
    <row r="119" spans="1:11" x14ac:dyDescent="0.2">
      <c r="A119" s="346">
        <v>115</v>
      </c>
      <c r="B119" s="553"/>
      <c r="C119" s="363" t="s">
        <v>36</v>
      </c>
      <c r="D119" s="113">
        <v>12.994999999999999</v>
      </c>
      <c r="E119" s="27">
        <v>11.720278</v>
      </c>
      <c r="F119" s="27">
        <v>9.6206204</v>
      </c>
      <c r="G119" s="27">
        <v>13.259923000000001</v>
      </c>
      <c r="H119" s="27">
        <v>12.814268</v>
      </c>
      <c r="I119" s="46">
        <v>13.980916000000001</v>
      </c>
      <c r="J119" s="68">
        <f>((D119*D15)+(E119*E15)+(F119*F15)+(G119*G15)+(H119*H15)+(I119*I15))/J15</f>
        <v>12.576873817378383</v>
      </c>
      <c r="K119" s="69">
        <v>10.028</v>
      </c>
    </row>
    <row r="120" spans="1:11" x14ac:dyDescent="0.2">
      <c r="A120" s="346">
        <v>116</v>
      </c>
      <c r="B120" s="553"/>
      <c r="C120" s="348" t="s">
        <v>37</v>
      </c>
      <c r="D120" s="229">
        <v>0.754</v>
      </c>
      <c r="E120" s="33">
        <v>0.62913580000000002</v>
      </c>
      <c r="F120" s="33">
        <v>0.57155968999999995</v>
      </c>
      <c r="G120" s="33">
        <v>0.53050560000000002</v>
      </c>
      <c r="H120" s="33">
        <v>0.57507266999999995</v>
      </c>
      <c r="I120" s="116">
        <v>0.63704232999999999</v>
      </c>
      <c r="J120" s="70">
        <f>((D120*D15)+(E120*E15)+(F120*F15)+(G120*G15)+(H120*H15)+(I120*I15))/J15</f>
        <v>0.64685445305072253</v>
      </c>
      <c r="K120" s="71">
        <v>0.64500000000000002</v>
      </c>
    </row>
    <row r="121" spans="1:11" x14ac:dyDescent="0.2">
      <c r="A121" s="346">
        <v>117</v>
      </c>
      <c r="B121" s="553"/>
      <c r="C121" s="348" t="s">
        <v>38</v>
      </c>
      <c r="D121" s="229">
        <v>0.81799999999999995</v>
      </c>
      <c r="E121" s="33">
        <v>0.66408911999999998</v>
      </c>
      <c r="F121" s="33">
        <v>0.65372328999999996</v>
      </c>
      <c r="G121" s="33">
        <v>0.59629496999999998</v>
      </c>
      <c r="H121" s="33">
        <v>0.62893522000000002</v>
      </c>
      <c r="I121" s="116">
        <v>0.65144986000000005</v>
      </c>
      <c r="J121" s="70">
        <f>((D121*D15)+(E121*E15)+(F121*F15)+(G121*G15)+(H121*H15)+(I121*I15))/J15</f>
        <v>0.70607955131970579</v>
      </c>
      <c r="K121" s="71">
        <v>0.71399999999999997</v>
      </c>
    </row>
    <row r="122" spans="1:11" x14ac:dyDescent="0.2">
      <c r="A122" s="346">
        <v>118</v>
      </c>
      <c r="B122" s="553"/>
      <c r="C122" s="376" t="s">
        <v>39</v>
      </c>
      <c r="D122" s="230">
        <v>0.94599999999999995</v>
      </c>
      <c r="E122" s="34">
        <v>0.87975168999999998</v>
      </c>
      <c r="F122" s="34">
        <v>0.90572627999999999</v>
      </c>
      <c r="G122" s="34">
        <v>0.86070493000000003</v>
      </c>
      <c r="H122" s="34">
        <v>0.86621808</v>
      </c>
      <c r="I122" s="117">
        <v>0.85178562000000002</v>
      </c>
      <c r="J122" s="72">
        <f>((D122*D15)+(E122*E15)+(F122*F15)+(G122*G15)+(H122*H15)+(I122*I15))/J15</f>
        <v>0.90219845718055847</v>
      </c>
      <c r="K122" s="73">
        <v>0.90100000000000002</v>
      </c>
    </row>
    <row r="123" spans="1:11" ht="12.75" thickBot="1" x14ac:dyDescent="0.25">
      <c r="A123" s="359">
        <v>119</v>
      </c>
      <c r="B123" s="554"/>
      <c r="C123" s="398" t="s">
        <v>40</v>
      </c>
      <c r="D123" s="231">
        <v>0.83499999999999996</v>
      </c>
      <c r="E123" s="35">
        <v>0.71632530000000005</v>
      </c>
      <c r="F123" s="35">
        <v>0.6968685</v>
      </c>
      <c r="G123" s="35">
        <v>0.64813949999999998</v>
      </c>
      <c r="H123" s="35">
        <v>0.67918060000000002</v>
      </c>
      <c r="I123" s="118">
        <v>0.70706590000000002</v>
      </c>
      <c r="J123" s="74">
        <f>((D123*D15)+(E123*E15)+(F123*F15)+(G123*G15)+(H123*H15)+(I123*I15))/J15</f>
        <v>0.74305668483483245</v>
      </c>
      <c r="K123" s="75">
        <v>0.746</v>
      </c>
    </row>
    <row r="124" spans="1:11" x14ac:dyDescent="0.2">
      <c r="A124" s="346">
        <v>120</v>
      </c>
      <c r="B124" s="552" t="s">
        <v>41</v>
      </c>
      <c r="C124" s="363" t="s">
        <v>42</v>
      </c>
      <c r="D124" s="112">
        <v>12</v>
      </c>
      <c r="E124" s="21">
        <v>22</v>
      </c>
      <c r="F124" s="21">
        <v>5</v>
      </c>
      <c r="G124" s="21">
        <v>4</v>
      </c>
      <c r="H124" s="21">
        <v>10</v>
      </c>
      <c r="I124" s="50">
        <v>2</v>
      </c>
      <c r="J124" s="381">
        <f>SUM(D124:I124)</f>
        <v>55</v>
      </c>
      <c r="K124" s="382">
        <v>237</v>
      </c>
    </row>
    <row r="125" spans="1:11" x14ac:dyDescent="0.2">
      <c r="A125" s="346">
        <v>121</v>
      </c>
      <c r="B125" s="553"/>
      <c r="C125" s="348" t="s">
        <v>43</v>
      </c>
      <c r="D125" s="232">
        <v>4</v>
      </c>
      <c r="E125" s="26">
        <v>2</v>
      </c>
      <c r="F125" s="26"/>
      <c r="G125" s="26"/>
      <c r="H125" s="26"/>
      <c r="I125" s="76"/>
      <c r="J125" s="276">
        <f t="shared" ref="J125:J129" si="0">SUM(D125:I125)</f>
        <v>6</v>
      </c>
      <c r="K125" s="399">
        <v>25</v>
      </c>
    </row>
    <row r="126" spans="1:11" x14ac:dyDescent="0.2">
      <c r="A126" s="346">
        <v>122</v>
      </c>
      <c r="B126" s="553"/>
      <c r="C126" s="348" t="s">
        <v>44</v>
      </c>
      <c r="D126" s="232"/>
      <c r="E126" s="26">
        <v>4</v>
      </c>
      <c r="F126" s="26"/>
      <c r="G126" s="26">
        <v>1</v>
      </c>
      <c r="H126" s="26">
        <v>1</v>
      </c>
      <c r="I126" s="76">
        <v>1</v>
      </c>
      <c r="J126" s="276">
        <f t="shared" si="0"/>
        <v>7</v>
      </c>
      <c r="K126" s="399">
        <v>8</v>
      </c>
    </row>
    <row r="127" spans="1:11" x14ac:dyDescent="0.2">
      <c r="A127" s="346">
        <v>123</v>
      </c>
      <c r="B127" s="553"/>
      <c r="C127" s="348" t="s">
        <v>45</v>
      </c>
      <c r="D127" s="232"/>
      <c r="E127" s="26"/>
      <c r="F127" s="26"/>
      <c r="G127" s="26"/>
      <c r="H127" s="26"/>
      <c r="I127" s="76"/>
      <c r="J127" s="276">
        <f t="shared" si="0"/>
        <v>0</v>
      </c>
      <c r="K127" s="399">
        <v>0</v>
      </c>
    </row>
    <row r="128" spans="1:11" x14ac:dyDescent="0.2">
      <c r="A128" s="346">
        <v>124</v>
      </c>
      <c r="B128" s="553"/>
      <c r="C128" s="348" t="s">
        <v>46</v>
      </c>
      <c r="D128" s="232"/>
      <c r="E128" s="26">
        <v>2</v>
      </c>
      <c r="F128" s="26"/>
      <c r="G128" s="26"/>
      <c r="H128" s="26"/>
      <c r="I128" s="76">
        <v>2</v>
      </c>
      <c r="J128" s="276">
        <f t="shared" si="0"/>
        <v>4</v>
      </c>
      <c r="K128" s="399">
        <v>10</v>
      </c>
    </row>
    <row r="129" spans="1:11" ht="24" x14ac:dyDescent="0.2">
      <c r="A129" s="346">
        <v>125</v>
      </c>
      <c r="B129" s="553"/>
      <c r="C129" s="376" t="s">
        <v>47</v>
      </c>
      <c r="D129" s="103"/>
      <c r="E129" s="29"/>
      <c r="F129" s="29"/>
      <c r="G129" s="29"/>
      <c r="H129" s="29">
        <v>4</v>
      </c>
      <c r="I129" s="104">
        <v>1</v>
      </c>
      <c r="J129" s="54">
        <f t="shared" si="0"/>
        <v>5</v>
      </c>
      <c r="K129" s="395">
        <v>4</v>
      </c>
    </row>
    <row r="130" spans="1:11" ht="12.75" thickBot="1" x14ac:dyDescent="0.25">
      <c r="A130" s="359">
        <v>126</v>
      </c>
      <c r="B130" s="554"/>
      <c r="C130" s="398" t="s">
        <v>48</v>
      </c>
      <c r="D130" s="233">
        <f>SUM(D124:D129)</f>
        <v>16</v>
      </c>
      <c r="E130" s="119">
        <f>SUM(E124:E129)</f>
        <v>30</v>
      </c>
      <c r="F130" s="119">
        <f>SUM(F124:F129)</f>
        <v>5</v>
      </c>
      <c r="G130" s="119">
        <f t="shared" ref="G130:I130" si="1">SUM(G124:G129)</f>
        <v>5</v>
      </c>
      <c r="H130" s="119">
        <f t="shared" si="1"/>
        <v>15</v>
      </c>
      <c r="I130" s="308">
        <f t="shared" si="1"/>
        <v>6</v>
      </c>
      <c r="J130" s="277">
        <f>SUM(D130:I130)</f>
        <v>77</v>
      </c>
      <c r="K130" s="400">
        <v>284</v>
      </c>
    </row>
    <row r="131" spans="1:11" x14ac:dyDescent="0.2">
      <c r="A131" s="346">
        <v>127</v>
      </c>
      <c r="B131" s="552" t="s">
        <v>49</v>
      </c>
      <c r="C131" s="363" t="s">
        <v>50</v>
      </c>
      <c r="D131" s="112">
        <v>396</v>
      </c>
      <c r="E131" s="21">
        <v>442</v>
      </c>
      <c r="F131" s="21">
        <v>109</v>
      </c>
      <c r="G131" s="21">
        <v>70</v>
      </c>
      <c r="H131" s="21">
        <v>238</v>
      </c>
      <c r="I131" s="50">
        <v>24</v>
      </c>
      <c r="J131" s="381">
        <f t="shared" ref="J131:J136" si="2">SUM(D131:I131)</f>
        <v>1279</v>
      </c>
      <c r="K131" s="382">
        <v>6625</v>
      </c>
    </row>
    <row r="132" spans="1:11" x14ac:dyDescent="0.2">
      <c r="A132" s="346">
        <v>128</v>
      </c>
      <c r="B132" s="553"/>
      <c r="C132" s="348" t="s">
        <v>51</v>
      </c>
      <c r="D132" s="232">
        <v>136</v>
      </c>
      <c r="E132" s="26">
        <v>20</v>
      </c>
      <c r="F132" s="26"/>
      <c r="G132" s="26"/>
      <c r="H132" s="26"/>
      <c r="I132" s="76"/>
      <c r="J132" s="276">
        <f t="shared" si="2"/>
        <v>156</v>
      </c>
      <c r="K132" s="399">
        <v>630</v>
      </c>
    </row>
    <row r="133" spans="1:11" x14ac:dyDescent="0.2">
      <c r="A133" s="346">
        <v>129</v>
      </c>
      <c r="B133" s="553"/>
      <c r="C133" s="348" t="s">
        <v>52</v>
      </c>
      <c r="D133" s="232"/>
      <c r="E133" s="26">
        <v>8</v>
      </c>
      <c r="F133" s="26"/>
      <c r="G133" s="26">
        <v>1</v>
      </c>
      <c r="H133" s="26">
        <v>7</v>
      </c>
      <c r="I133" s="76">
        <v>3</v>
      </c>
      <c r="J133" s="276">
        <f t="shared" si="2"/>
        <v>19</v>
      </c>
      <c r="K133" s="399">
        <v>58</v>
      </c>
    </row>
    <row r="134" spans="1:11" x14ac:dyDescent="0.2">
      <c r="A134" s="346">
        <v>130</v>
      </c>
      <c r="B134" s="553"/>
      <c r="C134" s="348" t="s">
        <v>53</v>
      </c>
      <c r="D134" s="232"/>
      <c r="E134" s="26"/>
      <c r="F134" s="26"/>
      <c r="G134" s="26"/>
      <c r="H134" s="26"/>
      <c r="I134" s="76"/>
      <c r="J134" s="276">
        <f t="shared" si="2"/>
        <v>0</v>
      </c>
      <c r="K134" s="399">
        <v>0</v>
      </c>
    </row>
    <row r="135" spans="1:11" x14ac:dyDescent="0.2">
      <c r="A135" s="346">
        <v>131</v>
      </c>
      <c r="B135" s="553"/>
      <c r="C135" s="348" t="s">
        <v>54</v>
      </c>
      <c r="D135" s="232"/>
      <c r="E135" s="26">
        <v>26</v>
      </c>
      <c r="F135" s="26"/>
      <c r="G135" s="26"/>
      <c r="H135" s="26"/>
      <c r="I135" s="76">
        <v>13</v>
      </c>
      <c r="J135" s="276">
        <f t="shared" si="2"/>
        <v>39</v>
      </c>
      <c r="K135" s="399">
        <v>120</v>
      </c>
    </row>
    <row r="136" spans="1:11" ht="24" x14ac:dyDescent="0.2">
      <c r="A136" s="346">
        <v>132</v>
      </c>
      <c r="B136" s="553"/>
      <c r="C136" s="376" t="s">
        <v>55</v>
      </c>
      <c r="D136" s="103"/>
      <c r="E136" s="29"/>
      <c r="F136" s="29"/>
      <c r="G136" s="29"/>
      <c r="H136" s="29">
        <v>8</v>
      </c>
      <c r="I136" s="104">
        <v>2</v>
      </c>
      <c r="J136" s="54">
        <f t="shared" si="2"/>
        <v>10</v>
      </c>
      <c r="K136" s="395">
        <v>15</v>
      </c>
    </row>
    <row r="137" spans="1:11" ht="12.75" thickBot="1" x14ac:dyDescent="0.25">
      <c r="A137" s="359">
        <v>133</v>
      </c>
      <c r="B137" s="554"/>
      <c r="C137" s="398" t="s">
        <v>56</v>
      </c>
      <c r="D137" s="233">
        <f>SUM(D131:D136)</f>
        <v>532</v>
      </c>
      <c r="E137" s="119">
        <f>SUM(E131:E136)</f>
        <v>496</v>
      </c>
      <c r="F137" s="119">
        <f>SUM(F131:F136)</f>
        <v>109</v>
      </c>
      <c r="G137" s="119">
        <f t="shared" ref="G137:I137" si="3">SUM(G131:G136)</f>
        <v>71</v>
      </c>
      <c r="H137" s="119">
        <f t="shared" si="3"/>
        <v>253</v>
      </c>
      <c r="I137" s="308">
        <f t="shared" si="3"/>
        <v>42</v>
      </c>
      <c r="J137" s="277">
        <f>SUM(D137:I137)</f>
        <v>1503</v>
      </c>
      <c r="K137" s="400">
        <v>7448</v>
      </c>
    </row>
    <row r="138" spans="1:11" x14ac:dyDescent="0.2">
      <c r="A138" s="346">
        <v>134</v>
      </c>
      <c r="B138" s="552" t="s">
        <v>57</v>
      </c>
      <c r="C138" s="363" t="s">
        <v>58</v>
      </c>
      <c r="D138" s="112"/>
      <c r="E138" s="21">
        <v>3</v>
      </c>
      <c r="F138" s="21"/>
      <c r="G138" s="21">
        <v>1</v>
      </c>
      <c r="H138" s="21"/>
      <c r="I138" s="50"/>
      <c r="J138" s="381">
        <f t="shared" ref="J138:J143" si="4">SUM(D138:I138)</f>
        <v>4</v>
      </c>
      <c r="K138" s="382">
        <v>10</v>
      </c>
    </row>
    <row r="139" spans="1:11" x14ac:dyDescent="0.2">
      <c r="A139" s="346">
        <v>135</v>
      </c>
      <c r="B139" s="553"/>
      <c r="C139" s="348" t="s">
        <v>59</v>
      </c>
      <c r="D139" s="232">
        <v>6</v>
      </c>
      <c r="E139" s="26">
        <v>5</v>
      </c>
      <c r="F139" s="26">
        <v>2</v>
      </c>
      <c r="G139" s="26"/>
      <c r="H139" s="26">
        <v>5</v>
      </c>
      <c r="I139" s="76">
        <v>1</v>
      </c>
      <c r="J139" s="276">
        <f t="shared" si="4"/>
        <v>19</v>
      </c>
      <c r="K139" s="399">
        <v>50</v>
      </c>
    </row>
    <row r="140" spans="1:11" x14ac:dyDescent="0.2">
      <c r="A140" s="346">
        <v>136</v>
      </c>
      <c r="B140" s="553"/>
      <c r="C140" s="348" t="s">
        <v>60</v>
      </c>
      <c r="D140" s="232">
        <v>6</v>
      </c>
      <c r="E140" s="26">
        <v>6</v>
      </c>
      <c r="F140" s="26">
        <v>3</v>
      </c>
      <c r="G140" s="26">
        <v>2</v>
      </c>
      <c r="H140" s="26">
        <v>5</v>
      </c>
      <c r="I140" s="76"/>
      <c r="J140" s="276">
        <f t="shared" si="4"/>
        <v>22</v>
      </c>
      <c r="K140" s="399">
        <v>67</v>
      </c>
    </row>
    <row r="141" spans="1:11" x14ac:dyDescent="0.2">
      <c r="A141" s="346">
        <v>137</v>
      </c>
      <c r="B141" s="553"/>
      <c r="C141" s="348" t="s">
        <v>61</v>
      </c>
      <c r="D141" s="232">
        <v>1</v>
      </c>
      <c r="E141" s="26"/>
      <c r="F141" s="26"/>
      <c r="G141" s="26">
        <v>1</v>
      </c>
      <c r="H141" s="26"/>
      <c r="I141" s="76">
        <v>2</v>
      </c>
      <c r="J141" s="276">
        <f t="shared" si="4"/>
        <v>4</v>
      </c>
      <c r="K141" s="399">
        <v>33</v>
      </c>
    </row>
    <row r="142" spans="1:11" x14ac:dyDescent="0.2">
      <c r="A142" s="346">
        <v>138</v>
      </c>
      <c r="B142" s="553"/>
      <c r="C142" s="348" t="s">
        <v>62</v>
      </c>
      <c r="D142" s="232"/>
      <c r="E142" s="26">
        <v>5</v>
      </c>
      <c r="F142" s="26"/>
      <c r="G142" s="26"/>
      <c r="H142" s="26"/>
      <c r="I142" s="76"/>
      <c r="J142" s="276">
        <f t="shared" si="4"/>
        <v>5</v>
      </c>
      <c r="K142" s="399">
        <v>21</v>
      </c>
    </row>
    <row r="143" spans="1:11" x14ac:dyDescent="0.2">
      <c r="A143" s="346">
        <v>139</v>
      </c>
      <c r="B143" s="553"/>
      <c r="C143" s="376" t="s">
        <v>63</v>
      </c>
      <c r="D143" s="103">
        <v>3</v>
      </c>
      <c r="E143" s="29">
        <v>3</v>
      </c>
      <c r="F143" s="29"/>
      <c r="G143" s="29">
        <v>1</v>
      </c>
      <c r="H143" s="29">
        <v>5</v>
      </c>
      <c r="I143" s="104">
        <v>3</v>
      </c>
      <c r="J143" s="54">
        <f t="shared" si="4"/>
        <v>15</v>
      </c>
      <c r="K143" s="395">
        <v>103</v>
      </c>
    </row>
    <row r="144" spans="1:11" ht="12.75" thickBot="1" x14ac:dyDescent="0.25">
      <c r="A144" s="359">
        <v>140</v>
      </c>
      <c r="B144" s="554"/>
      <c r="C144" s="398" t="s">
        <v>64</v>
      </c>
      <c r="D144" s="233">
        <f>SUM(D138:D143)</f>
        <v>16</v>
      </c>
      <c r="E144" s="119">
        <f t="shared" ref="E144:I144" si="5">SUM(E138:E143)</f>
        <v>22</v>
      </c>
      <c r="F144" s="119">
        <f t="shared" si="5"/>
        <v>5</v>
      </c>
      <c r="G144" s="119">
        <f t="shared" si="5"/>
        <v>5</v>
      </c>
      <c r="H144" s="119">
        <f t="shared" si="5"/>
        <v>15</v>
      </c>
      <c r="I144" s="308">
        <f t="shared" si="5"/>
        <v>6</v>
      </c>
      <c r="J144" s="277">
        <f>SUM(D144:I144)</f>
        <v>69</v>
      </c>
      <c r="K144" s="400">
        <v>284</v>
      </c>
    </row>
    <row r="145" spans="1:11" x14ac:dyDescent="0.2">
      <c r="A145" s="346">
        <v>141</v>
      </c>
      <c r="B145" s="552" t="s">
        <v>65</v>
      </c>
      <c r="C145" s="363" t="s">
        <v>58</v>
      </c>
      <c r="D145" s="112"/>
      <c r="E145" s="21">
        <v>3</v>
      </c>
      <c r="F145" s="21"/>
      <c r="G145" s="21">
        <v>10</v>
      </c>
      <c r="H145" s="21"/>
      <c r="I145" s="50"/>
      <c r="J145" s="381">
        <f t="shared" ref="J145:J150" si="6">SUM(D145:I145)</f>
        <v>13</v>
      </c>
      <c r="K145" s="382">
        <v>689</v>
      </c>
    </row>
    <row r="146" spans="1:11" x14ac:dyDescent="0.2">
      <c r="A146" s="346">
        <v>142</v>
      </c>
      <c r="B146" s="553"/>
      <c r="C146" s="348" t="s">
        <v>59</v>
      </c>
      <c r="D146" s="232">
        <v>197</v>
      </c>
      <c r="E146" s="26">
        <v>155</v>
      </c>
      <c r="F146" s="26">
        <v>51</v>
      </c>
      <c r="G146" s="26"/>
      <c r="H146" s="26">
        <v>163</v>
      </c>
      <c r="I146" s="76">
        <v>8</v>
      </c>
      <c r="J146" s="276">
        <f t="shared" si="6"/>
        <v>574</v>
      </c>
      <c r="K146" s="399">
        <v>2234</v>
      </c>
    </row>
    <row r="147" spans="1:11" x14ac:dyDescent="0.2">
      <c r="A147" s="346">
        <v>143</v>
      </c>
      <c r="B147" s="553"/>
      <c r="C147" s="348" t="s">
        <v>60</v>
      </c>
      <c r="D147" s="232">
        <v>168</v>
      </c>
      <c r="E147" s="26">
        <v>140</v>
      </c>
      <c r="F147" s="26">
        <v>58</v>
      </c>
      <c r="G147" s="26">
        <v>44</v>
      </c>
      <c r="H147" s="26">
        <v>75</v>
      </c>
      <c r="I147" s="76"/>
      <c r="J147" s="276">
        <f t="shared" si="6"/>
        <v>485</v>
      </c>
      <c r="K147" s="399">
        <v>1724</v>
      </c>
    </row>
    <row r="148" spans="1:11" x14ac:dyDescent="0.2">
      <c r="A148" s="346">
        <v>144</v>
      </c>
      <c r="B148" s="553"/>
      <c r="C148" s="348" t="s">
        <v>61</v>
      </c>
      <c r="D148" s="232">
        <v>24</v>
      </c>
      <c r="E148" s="26"/>
      <c r="F148" s="26"/>
      <c r="G148" s="26">
        <v>16</v>
      </c>
      <c r="H148" s="26"/>
      <c r="I148" s="76">
        <v>19</v>
      </c>
      <c r="J148" s="276">
        <f t="shared" si="6"/>
        <v>59</v>
      </c>
      <c r="K148" s="399">
        <v>667</v>
      </c>
    </row>
    <row r="149" spans="1:11" x14ac:dyDescent="0.2">
      <c r="A149" s="346">
        <v>145</v>
      </c>
      <c r="B149" s="553"/>
      <c r="C149" s="348" t="s">
        <v>62</v>
      </c>
      <c r="D149" s="232"/>
      <c r="E149" s="26">
        <v>160</v>
      </c>
      <c r="F149" s="26"/>
      <c r="G149" s="26"/>
      <c r="H149" s="26"/>
      <c r="I149" s="76"/>
      <c r="J149" s="276">
        <f t="shared" si="6"/>
        <v>160</v>
      </c>
      <c r="K149" s="399">
        <v>413</v>
      </c>
    </row>
    <row r="150" spans="1:11" x14ac:dyDescent="0.2">
      <c r="A150" s="346">
        <v>146</v>
      </c>
      <c r="B150" s="553"/>
      <c r="C150" s="376" t="s">
        <v>63</v>
      </c>
      <c r="D150" s="103">
        <v>142</v>
      </c>
      <c r="E150" s="29">
        <v>38</v>
      </c>
      <c r="F150" s="29"/>
      <c r="G150" s="29">
        <v>1</v>
      </c>
      <c r="H150" s="29">
        <v>15</v>
      </c>
      <c r="I150" s="104">
        <v>15</v>
      </c>
      <c r="J150" s="54">
        <f t="shared" si="6"/>
        <v>211</v>
      </c>
      <c r="K150" s="395">
        <v>1721</v>
      </c>
    </row>
    <row r="151" spans="1:11" ht="12.75" thickBot="1" x14ac:dyDescent="0.25">
      <c r="A151" s="359">
        <v>147</v>
      </c>
      <c r="B151" s="554"/>
      <c r="C151" s="398" t="s">
        <v>66</v>
      </c>
      <c r="D151" s="233">
        <f>SUM(D145:D150)</f>
        <v>531</v>
      </c>
      <c r="E151" s="119">
        <f t="shared" ref="E151:I151" si="7">SUM(E145:E150)</f>
        <v>496</v>
      </c>
      <c r="F151" s="119">
        <f t="shared" si="7"/>
        <v>109</v>
      </c>
      <c r="G151" s="119">
        <f t="shared" si="7"/>
        <v>71</v>
      </c>
      <c r="H151" s="119">
        <f t="shared" si="7"/>
        <v>253</v>
      </c>
      <c r="I151" s="308">
        <f t="shared" si="7"/>
        <v>42</v>
      </c>
      <c r="J151" s="277">
        <f>SUM(D151:I151)</f>
        <v>1502</v>
      </c>
      <c r="K151" s="400">
        <v>7448</v>
      </c>
    </row>
    <row r="152" spans="1:11" ht="12.75" thickBot="1" x14ac:dyDescent="0.25">
      <c r="A152" s="402">
        <v>148</v>
      </c>
      <c r="B152" s="403"/>
      <c r="C152" s="358" t="s">
        <v>67</v>
      </c>
      <c r="D152" s="234">
        <v>145</v>
      </c>
      <c r="E152" s="121">
        <v>65</v>
      </c>
      <c r="F152" s="121">
        <v>19</v>
      </c>
      <c r="G152" s="121">
        <v>17</v>
      </c>
      <c r="H152" s="121">
        <v>30</v>
      </c>
      <c r="I152" s="122">
        <v>7</v>
      </c>
      <c r="J152" s="312">
        <f>SUM(D152:I152)</f>
        <v>283</v>
      </c>
      <c r="K152" s="404"/>
    </row>
    <row r="153" spans="1:11" x14ac:dyDescent="0.2">
      <c r="A153" s="346">
        <v>149</v>
      </c>
      <c r="B153" s="347" t="s">
        <v>166</v>
      </c>
      <c r="C153" s="363" t="s">
        <v>68</v>
      </c>
      <c r="D153" s="112">
        <v>451</v>
      </c>
      <c r="E153" s="21"/>
      <c r="F153" s="21">
        <v>3</v>
      </c>
      <c r="G153" s="21"/>
      <c r="H153" s="21">
        <v>5</v>
      </c>
      <c r="I153" s="50"/>
      <c r="J153" s="381">
        <f>SUM(D153:I153)</f>
        <v>459</v>
      </c>
      <c r="K153" s="382">
        <v>1575</v>
      </c>
    </row>
    <row r="154" spans="1:11" x14ac:dyDescent="0.2">
      <c r="A154" s="346">
        <v>150</v>
      </c>
      <c r="B154" s="347"/>
      <c r="C154" s="348" t="s">
        <v>69</v>
      </c>
      <c r="D154" s="232">
        <v>32</v>
      </c>
      <c r="E154" s="26">
        <v>24</v>
      </c>
      <c r="F154" s="26"/>
      <c r="G154" s="26"/>
      <c r="H154" s="26"/>
      <c r="I154" s="76"/>
      <c r="J154" s="276">
        <f>SUM(D154:I154)</f>
        <v>56</v>
      </c>
      <c r="K154" s="399">
        <v>152</v>
      </c>
    </row>
    <row r="155" spans="1:11" x14ac:dyDescent="0.2">
      <c r="A155" s="346">
        <v>151</v>
      </c>
      <c r="B155" s="347"/>
      <c r="C155" s="348" t="s">
        <v>70</v>
      </c>
      <c r="D155" s="232">
        <v>179</v>
      </c>
      <c r="E155" s="26"/>
      <c r="F155" s="26"/>
      <c r="G155" s="26"/>
      <c r="H155" s="26"/>
      <c r="I155" s="76">
        <v>1</v>
      </c>
      <c r="J155" s="276">
        <f t="shared" ref="J155:J218" si="8">SUM(D155:I155)</f>
        <v>180</v>
      </c>
      <c r="K155" s="399">
        <v>480</v>
      </c>
    </row>
    <row r="156" spans="1:11" x14ac:dyDescent="0.2">
      <c r="A156" s="346">
        <v>152</v>
      </c>
      <c r="B156" s="347"/>
      <c r="C156" s="348" t="s">
        <v>71</v>
      </c>
      <c r="D156" s="232">
        <v>43</v>
      </c>
      <c r="E156" s="26"/>
      <c r="F156" s="26"/>
      <c r="G156" s="26"/>
      <c r="H156" s="26">
        <v>1</v>
      </c>
      <c r="I156" s="76"/>
      <c r="J156" s="276">
        <f t="shared" si="8"/>
        <v>44</v>
      </c>
      <c r="K156" s="399">
        <v>90</v>
      </c>
    </row>
    <row r="157" spans="1:11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/>
      <c r="I157" s="76"/>
      <c r="J157" s="276">
        <f t="shared" si="8"/>
        <v>0</v>
      </c>
      <c r="K157" s="399"/>
    </row>
    <row r="158" spans="1:11" x14ac:dyDescent="0.2">
      <c r="A158" s="346">
        <v>154</v>
      </c>
      <c r="B158" s="347"/>
      <c r="C158" s="348" t="s">
        <v>73</v>
      </c>
      <c r="D158" s="232">
        <v>90</v>
      </c>
      <c r="E158" s="26">
        <v>12</v>
      </c>
      <c r="F158" s="26"/>
      <c r="G158" s="26">
        <v>25</v>
      </c>
      <c r="H158" s="26">
        <v>4</v>
      </c>
      <c r="I158" s="76"/>
      <c r="J158" s="276">
        <f t="shared" si="8"/>
        <v>131</v>
      </c>
      <c r="K158" s="399">
        <v>282</v>
      </c>
    </row>
    <row r="159" spans="1:11" x14ac:dyDescent="0.2">
      <c r="A159" s="346">
        <v>155</v>
      </c>
      <c r="B159" s="347"/>
      <c r="C159" s="348" t="s">
        <v>74</v>
      </c>
      <c r="D159" s="232"/>
      <c r="E159" s="26"/>
      <c r="F159" s="26"/>
      <c r="G159" s="26">
        <v>16</v>
      </c>
      <c r="H159" s="26"/>
      <c r="I159" s="76"/>
      <c r="J159" s="276">
        <f t="shared" si="8"/>
        <v>16</v>
      </c>
      <c r="K159" s="399">
        <v>25</v>
      </c>
    </row>
    <row r="160" spans="1:11" x14ac:dyDescent="0.2">
      <c r="A160" s="346">
        <v>156</v>
      </c>
      <c r="B160" s="347"/>
      <c r="C160" s="348" t="s">
        <v>75</v>
      </c>
      <c r="D160" s="232"/>
      <c r="E160" s="26"/>
      <c r="F160" s="26"/>
      <c r="G160" s="26"/>
      <c r="H160" s="26">
        <v>1</v>
      </c>
      <c r="I160" s="76"/>
      <c r="J160" s="276">
        <f t="shared" si="8"/>
        <v>1</v>
      </c>
      <c r="K160" s="399">
        <v>46</v>
      </c>
    </row>
    <row r="161" spans="1:11" x14ac:dyDescent="0.2">
      <c r="A161" s="346">
        <v>157</v>
      </c>
      <c r="B161" s="347"/>
      <c r="C161" s="348" t="s">
        <v>76</v>
      </c>
      <c r="D161" s="232">
        <v>138</v>
      </c>
      <c r="E161" s="26"/>
      <c r="F161" s="26"/>
      <c r="G161" s="26"/>
      <c r="H161" s="26"/>
      <c r="I161" s="76"/>
      <c r="J161" s="276">
        <f t="shared" si="8"/>
        <v>138</v>
      </c>
      <c r="K161" s="399">
        <v>543</v>
      </c>
    </row>
    <row r="162" spans="1:11" x14ac:dyDescent="0.2">
      <c r="A162" s="346">
        <v>158</v>
      </c>
      <c r="B162" s="347"/>
      <c r="C162" s="348" t="s">
        <v>77</v>
      </c>
      <c r="D162" s="232"/>
      <c r="E162" s="26"/>
      <c r="F162" s="26"/>
      <c r="G162" s="26"/>
      <c r="H162" s="26"/>
      <c r="I162" s="76"/>
      <c r="J162" s="276">
        <f t="shared" si="8"/>
        <v>0</v>
      </c>
      <c r="K162" s="399">
        <v>15</v>
      </c>
    </row>
    <row r="163" spans="1:11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76"/>
      <c r="J163" s="276">
        <f t="shared" si="8"/>
        <v>0</v>
      </c>
      <c r="K163" s="399">
        <v>16</v>
      </c>
    </row>
    <row r="164" spans="1:11" x14ac:dyDescent="0.2">
      <c r="A164" s="346">
        <v>160</v>
      </c>
      <c r="B164" s="347"/>
      <c r="C164" s="348" t="s">
        <v>79</v>
      </c>
      <c r="D164" s="232">
        <v>33</v>
      </c>
      <c r="E164" s="26"/>
      <c r="F164" s="26"/>
      <c r="G164" s="26">
        <v>49</v>
      </c>
      <c r="H164" s="26"/>
      <c r="I164" s="76"/>
      <c r="J164" s="276">
        <f t="shared" si="8"/>
        <v>82</v>
      </c>
      <c r="K164" s="399">
        <v>207</v>
      </c>
    </row>
    <row r="165" spans="1:11" x14ac:dyDescent="0.2">
      <c r="A165" s="346">
        <v>161</v>
      </c>
      <c r="B165" s="347"/>
      <c r="C165" s="348" t="s">
        <v>80</v>
      </c>
      <c r="D165" s="232"/>
      <c r="E165" s="26">
        <v>35</v>
      </c>
      <c r="F165" s="26"/>
      <c r="G165" s="26"/>
      <c r="H165" s="26"/>
      <c r="I165" s="76"/>
      <c r="J165" s="276">
        <f t="shared" si="8"/>
        <v>35</v>
      </c>
      <c r="K165" s="399">
        <v>230</v>
      </c>
    </row>
    <row r="166" spans="1:11" x14ac:dyDescent="0.2">
      <c r="A166" s="346">
        <v>162</v>
      </c>
      <c r="B166" s="347"/>
      <c r="C166" s="348" t="s">
        <v>81</v>
      </c>
      <c r="D166" s="232"/>
      <c r="E166" s="26"/>
      <c r="F166" s="26"/>
      <c r="G166" s="26"/>
      <c r="H166" s="26"/>
      <c r="I166" s="76"/>
      <c r="J166" s="276">
        <f t="shared" si="8"/>
        <v>0</v>
      </c>
      <c r="K166" s="399">
        <v>20</v>
      </c>
    </row>
    <row r="167" spans="1:11" x14ac:dyDescent="0.2">
      <c r="A167" s="346">
        <v>163</v>
      </c>
      <c r="B167" s="347"/>
      <c r="C167" s="348" t="s">
        <v>82</v>
      </c>
      <c r="D167" s="232">
        <v>40</v>
      </c>
      <c r="E167" s="26"/>
      <c r="F167" s="26"/>
      <c r="G167" s="26"/>
      <c r="H167" s="26"/>
      <c r="I167" s="76"/>
      <c r="J167" s="276">
        <f t="shared" si="8"/>
        <v>40</v>
      </c>
      <c r="K167" s="399">
        <v>50</v>
      </c>
    </row>
    <row r="168" spans="1:11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76"/>
      <c r="J168" s="276">
        <f t="shared" si="8"/>
        <v>0</v>
      </c>
      <c r="K168" s="399">
        <v>18</v>
      </c>
    </row>
    <row r="169" spans="1:11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26"/>
      <c r="I169" s="76"/>
      <c r="J169" s="276">
        <f t="shared" si="8"/>
        <v>0</v>
      </c>
      <c r="K169" s="399">
        <v>22</v>
      </c>
    </row>
    <row r="170" spans="1:11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76"/>
      <c r="J170" s="276">
        <f t="shared" si="8"/>
        <v>0</v>
      </c>
      <c r="K170" s="399"/>
    </row>
    <row r="171" spans="1:11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76"/>
      <c r="J171" s="276">
        <f t="shared" si="8"/>
        <v>0</v>
      </c>
      <c r="K171" s="399"/>
    </row>
    <row r="172" spans="1:11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76"/>
      <c r="J172" s="276">
        <f t="shared" si="8"/>
        <v>0</v>
      </c>
      <c r="K172" s="399"/>
    </row>
    <row r="173" spans="1:11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76"/>
      <c r="J173" s="276">
        <f t="shared" si="8"/>
        <v>0</v>
      </c>
      <c r="K173" s="399"/>
    </row>
    <row r="174" spans="1:11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76"/>
      <c r="J174" s="276">
        <f t="shared" si="8"/>
        <v>0</v>
      </c>
      <c r="K174" s="399"/>
    </row>
    <row r="175" spans="1:11" x14ac:dyDescent="0.2">
      <c r="A175" s="346">
        <v>171</v>
      </c>
      <c r="B175" s="347"/>
      <c r="C175" s="348" t="s">
        <v>90</v>
      </c>
      <c r="D175" s="232">
        <v>125</v>
      </c>
      <c r="E175" s="26">
        <v>138</v>
      </c>
      <c r="F175" s="26"/>
      <c r="G175" s="26"/>
      <c r="H175" s="26">
        <v>5</v>
      </c>
      <c r="I175" s="76">
        <v>1</v>
      </c>
      <c r="J175" s="276">
        <f t="shared" si="8"/>
        <v>269</v>
      </c>
      <c r="K175" s="399">
        <v>1855</v>
      </c>
    </row>
    <row r="176" spans="1:11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76"/>
      <c r="J176" s="276">
        <f t="shared" si="8"/>
        <v>0</v>
      </c>
      <c r="K176" s="399"/>
    </row>
    <row r="177" spans="1:11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76"/>
      <c r="J177" s="276">
        <f t="shared" si="8"/>
        <v>0</v>
      </c>
      <c r="K177" s="399">
        <v>753</v>
      </c>
    </row>
    <row r="178" spans="1:11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76"/>
      <c r="J178" s="276">
        <f t="shared" si="8"/>
        <v>0</v>
      </c>
      <c r="K178" s="399"/>
    </row>
    <row r="179" spans="1:11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76"/>
      <c r="J179" s="276">
        <f t="shared" si="8"/>
        <v>0</v>
      </c>
      <c r="K179" s="399">
        <v>19</v>
      </c>
    </row>
    <row r="180" spans="1:11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76"/>
      <c r="J180" s="276">
        <f t="shared" si="8"/>
        <v>0</v>
      </c>
      <c r="K180" s="399">
        <v>2</v>
      </c>
    </row>
    <row r="181" spans="1:11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76"/>
      <c r="J181" s="276">
        <f t="shared" si="8"/>
        <v>0</v>
      </c>
      <c r="K181" s="399">
        <v>6</v>
      </c>
    </row>
    <row r="182" spans="1:11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76"/>
      <c r="J182" s="276">
        <f t="shared" si="8"/>
        <v>0</v>
      </c>
      <c r="K182" s="399"/>
    </row>
    <row r="183" spans="1:11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76"/>
      <c r="J183" s="276">
        <f t="shared" si="8"/>
        <v>0</v>
      </c>
      <c r="K183" s="399"/>
    </row>
    <row r="184" spans="1:11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76"/>
      <c r="J184" s="276">
        <f t="shared" si="8"/>
        <v>0</v>
      </c>
      <c r="K184" s="399"/>
    </row>
    <row r="185" spans="1:11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76"/>
      <c r="J185" s="276">
        <f t="shared" si="8"/>
        <v>0</v>
      </c>
      <c r="K185" s="399"/>
    </row>
    <row r="186" spans="1:11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76"/>
      <c r="J186" s="276">
        <f t="shared" si="8"/>
        <v>0</v>
      </c>
      <c r="K186" s="399">
        <v>78</v>
      </c>
    </row>
    <row r="187" spans="1:11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76"/>
      <c r="J187" s="276">
        <f t="shared" si="8"/>
        <v>0</v>
      </c>
      <c r="K187" s="399"/>
    </row>
    <row r="188" spans="1:11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76"/>
      <c r="J188" s="276">
        <f t="shared" si="8"/>
        <v>0</v>
      </c>
      <c r="K188" s="399"/>
    </row>
    <row r="189" spans="1:11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76"/>
      <c r="J189" s="276">
        <f t="shared" si="8"/>
        <v>0</v>
      </c>
      <c r="K189" s="399"/>
    </row>
    <row r="190" spans="1:11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76"/>
      <c r="J190" s="276">
        <f t="shared" si="8"/>
        <v>0</v>
      </c>
      <c r="K190" s="399"/>
    </row>
    <row r="191" spans="1:11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76"/>
      <c r="J191" s="276">
        <f t="shared" si="8"/>
        <v>0</v>
      </c>
      <c r="K191" s="399"/>
    </row>
    <row r="192" spans="1:11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76"/>
      <c r="J192" s="276">
        <f t="shared" si="8"/>
        <v>0</v>
      </c>
      <c r="K192" s="399"/>
    </row>
    <row r="193" spans="1:11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76"/>
      <c r="J193" s="276">
        <f t="shared" si="8"/>
        <v>0</v>
      </c>
      <c r="K193" s="399"/>
    </row>
    <row r="194" spans="1:11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76"/>
      <c r="J194" s="276">
        <f t="shared" si="8"/>
        <v>0</v>
      </c>
      <c r="K194" s="399"/>
    </row>
    <row r="195" spans="1:11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76"/>
      <c r="J195" s="276">
        <f t="shared" si="8"/>
        <v>0</v>
      </c>
      <c r="K195" s="399"/>
    </row>
    <row r="196" spans="1:11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76"/>
      <c r="J196" s="276">
        <f t="shared" si="8"/>
        <v>0</v>
      </c>
      <c r="K196" s="399"/>
    </row>
    <row r="197" spans="1:11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76"/>
      <c r="J197" s="276">
        <f t="shared" si="8"/>
        <v>0</v>
      </c>
      <c r="K197" s="399"/>
    </row>
    <row r="198" spans="1:11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76"/>
      <c r="J198" s="276">
        <f t="shared" si="8"/>
        <v>0</v>
      </c>
      <c r="K198" s="399"/>
    </row>
    <row r="199" spans="1:11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76"/>
      <c r="J199" s="276">
        <f t="shared" si="8"/>
        <v>0</v>
      </c>
      <c r="K199" s="399"/>
    </row>
    <row r="200" spans="1:11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76"/>
      <c r="J200" s="276">
        <f t="shared" si="8"/>
        <v>0</v>
      </c>
      <c r="K200" s="399"/>
    </row>
    <row r="201" spans="1:11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76"/>
      <c r="J201" s="276">
        <f t="shared" si="8"/>
        <v>0</v>
      </c>
      <c r="K201" s="399"/>
    </row>
    <row r="202" spans="1:11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76"/>
      <c r="J202" s="276">
        <f t="shared" si="8"/>
        <v>0</v>
      </c>
      <c r="K202" s="399"/>
    </row>
    <row r="203" spans="1:11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76"/>
      <c r="J203" s="276">
        <f t="shared" si="8"/>
        <v>0</v>
      </c>
      <c r="K203" s="399"/>
    </row>
    <row r="204" spans="1:11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76"/>
      <c r="J204" s="276">
        <f t="shared" si="8"/>
        <v>0</v>
      </c>
      <c r="K204" s="399"/>
    </row>
    <row r="205" spans="1:11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76"/>
      <c r="J205" s="276">
        <f t="shared" si="8"/>
        <v>0</v>
      </c>
      <c r="K205" s="399"/>
    </row>
    <row r="206" spans="1:11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76"/>
      <c r="J206" s="276">
        <f t="shared" si="8"/>
        <v>0</v>
      </c>
      <c r="K206" s="399"/>
    </row>
    <row r="207" spans="1:11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76"/>
      <c r="J207" s="276">
        <f t="shared" si="8"/>
        <v>0</v>
      </c>
      <c r="K207" s="399"/>
    </row>
    <row r="208" spans="1:11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76"/>
      <c r="J208" s="276">
        <f t="shared" si="8"/>
        <v>0</v>
      </c>
      <c r="K208" s="399"/>
    </row>
    <row r="209" spans="1:11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76"/>
      <c r="J209" s="276">
        <f t="shared" si="8"/>
        <v>0</v>
      </c>
      <c r="K209" s="399"/>
    </row>
    <row r="210" spans="1:11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76"/>
      <c r="J210" s="276">
        <f t="shared" si="8"/>
        <v>0</v>
      </c>
      <c r="K210" s="399"/>
    </row>
    <row r="211" spans="1:11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76"/>
      <c r="J211" s="276">
        <f t="shared" si="8"/>
        <v>0</v>
      </c>
      <c r="K211" s="399"/>
    </row>
    <row r="212" spans="1:11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76"/>
      <c r="J212" s="276">
        <f t="shared" si="8"/>
        <v>0</v>
      </c>
      <c r="K212" s="399"/>
    </row>
    <row r="213" spans="1:11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76"/>
      <c r="J213" s="276">
        <f t="shared" si="8"/>
        <v>0</v>
      </c>
      <c r="K213" s="399"/>
    </row>
    <row r="214" spans="1:11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76"/>
      <c r="J214" s="276">
        <f>SUM(D214:I214)</f>
        <v>0</v>
      </c>
      <c r="K214" s="399"/>
    </row>
    <row r="215" spans="1:11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/>
      <c r="I215" s="76"/>
      <c r="J215" s="276">
        <f t="shared" si="8"/>
        <v>0</v>
      </c>
      <c r="K215" s="399"/>
    </row>
    <row r="216" spans="1:11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/>
      <c r="I216" s="76"/>
      <c r="J216" s="276">
        <f t="shared" si="8"/>
        <v>0</v>
      </c>
      <c r="K216" s="399"/>
    </row>
    <row r="217" spans="1:11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76"/>
      <c r="J217" s="276">
        <f t="shared" si="8"/>
        <v>0</v>
      </c>
      <c r="K217" s="399"/>
    </row>
    <row r="218" spans="1:11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>
        <v>46</v>
      </c>
      <c r="I218" s="104"/>
      <c r="J218" s="405">
        <f t="shared" si="8"/>
        <v>46</v>
      </c>
      <c r="K218" s="395"/>
    </row>
    <row r="219" spans="1:11" ht="12.75" thickBot="1" x14ac:dyDescent="0.25">
      <c r="A219" s="359">
        <v>215</v>
      </c>
      <c r="B219" s="360"/>
      <c r="C219" s="398" t="s">
        <v>134</v>
      </c>
      <c r="D219" s="233">
        <f>SUM(D153:D218)</f>
        <v>1131</v>
      </c>
      <c r="E219" s="119">
        <f t="shared" ref="E219:I219" si="9">SUM(E153:E218)</f>
        <v>209</v>
      </c>
      <c r="F219" s="119">
        <f t="shared" si="9"/>
        <v>3</v>
      </c>
      <c r="G219" s="119">
        <f t="shared" si="9"/>
        <v>90</v>
      </c>
      <c r="H219" s="119">
        <f t="shared" si="9"/>
        <v>62</v>
      </c>
      <c r="I219" s="119">
        <f t="shared" si="9"/>
        <v>2</v>
      </c>
      <c r="J219" s="447">
        <f>SUM(D219:I219)</f>
        <v>1497</v>
      </c>
      <c r="K219" s="400">
        <f>SUM(K153:K218)</f>
        <v>6484</v>
      </c>
    </row>
    <row r="220" spans="1:11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123" t="s">
        <v>155</v>
      </c>
      <c r="J220" s="406">
        <f>COUNTA(D220:I220)</f>
        <v>6</v>
      </c>
      <c r="K220" s="407"/>
    </row>
    <row r="221" spans="1:11" x14ac:dyDescent="0.2">
      <c r="A221" s="346">
        <v>217</v>
      </c>
      <c r="B221" s="553"/>
      <c r="C221" s="376" t="s">
        <v>137</v>
      </c>
      <c r="D221" s="236"/>
      <c r="E221" s="39"/>
      <c r="F221" s="39" t="s">
        <v>632</v>
      </c>
      <c r="G221" s="39"/>
      <c r="H221" s="39"/>
      <c r="I221" s="124" t="s">
        <v>632</v>
      </c>
      <c r="J221" s="279"/>
      <c r="K221" s="310"/>
    </row>
    <row r="222" spans="1:11" x14ac:dyDescent="0.2">
      <c r="A222" s="346">
        <v>218</v>
      </c>
      <c r="B222" s="553"/>
      <c r="C222" s="378" t="s">
        <v>138</v>
      </c>
      <c r="D222" s="237" t="s">
        <v>156</v>
      </c>
      <c r="E222" s="40" t="s">
        <v>156</v>
      </c>
      <c r="F222" s="40" t="s">
        <v>156</v>
      </c>
      <c r="G222" s="40" t="s">
        <v>156</v>
      </c>
      <c r="H222" s="40" t="s">
        <v>156</v>
      </c>
      <c r="I222" s="125" t="s">
        <v>156</v>
      </c>
      <c r="J222" s="280"/>
      <c r="K222" s="309"/>
    </row>
    <row r="223" spans="1:11" ht="12.75" thickBot="1" x14ac:dyDescent="0.25">
      <c r="A223" s="346">
        <v>219</v>
      </c>
      <c r="B223" s="554"/>
      <c r="C223" s="363" t="s">
        <v>139</v>
      </c>
      <c r="D223" s="238" t="s">
        <v>222</v>
      </c>
      <c r="E223" s="41" t="s">
        <v>255</v>
      </c>
      <c r="F223" s="41" t="s">
        <v>158</v>
      </c>
      <c r="G223" s="41" t="s">
        <v>158</v>
      </c>
      <c r="H223" s="42">
        <v>2012</v>
      </c>
      <c r="I223" s="126" t="s">
        <v>201</v>
      </c>
      <c r="J223" s="456"/>
      <c r="K223" s="410"/>
    </row>
    <row r="224" spans="1:11" ht="12.75" thickBot="1" x14ac:dyDescent="0.25">
      <c r="A224" s="402">
        <v>220</v>
      </c>
      <c r="B224" s="403"/>
      <c r="C224" s="411" t="s">
        <v>140</v>
      </c>
      <c r="D224" s="239"/>
      <c r="E224" s="36"/>
      <c r="F224" s="36"/>
      <c r="G224" s="36"/>
      <c r="H224" s="36" t="s">
        <v>642</v>
      </c>
      <c r="I224" s="77">
        <v>1</v>
      </c>
      <c r="J224" s="282">
        <f>SUM(D224:I224)</f>
        <v>1</v>
      </c>
      <c r="K224" s="412"/>
    </row>
    <row r="225" spans="1:11" x14ac:dyDescent="0.2">
      <c r="A225" s="346">
        <v>221</v>
      </c>
      <c r="B225" s="552" t="s">
        <v>141</v>
      </c>
      <c r="C225" s="370" t="s">
        <v>142</v>
      </c>
      <c r="D225" s="240">
        <v>1</v>
      </c>
      <c r="E225" s="43">
        <v>1</v>
      </c>
      <c r="F225" s="43"/>
      <c r="G225" s="43">
        <v>2</v>
      </c>
      <c r="H225" s="43">
        <v>0</v>
      </c>
      <c r="I225" s="127">
        <v>3</v>
      </c>
      <c r="J225" s="283">
        <f>SUM(D225:I225)</f>
        <v>7</v>
      </c>
      <c r="K225" s="413"/>
    </row>
    <row r="226" spans="1:11" ht="12.75" thickBot="1" x14ac:dyDescent="0.25">
      <c r="A226" s="346">
        <v>222</v>
      </c>
      <c r="B226" s="554"/>
      <c r="C226" s="363" t="s">
        <v>143</v>
      </c>
      <c r="D226" s="235">
        <v>4</v>
      </c>
      <c r="E226" s="38">
        <v>3</v>
      </c>
      <c r="F226" s="38"/>
      <c r="G226" s="38">
        <v>2</v>
      </c>
      <c r="H226" s="38">
        <v>1</v>
      </c>
      <c r="I226" s="123">
        <v>3</v>
      </c>
      <c r="J226" s="406">
        <f>SUM(D226:I226)</f>
        <v>13</v>
      </c>
      <c r="K226" s="407"/>
    </row>
    <row r="227" spans="1:11" ht="12.75" thickBot="1" x14ac:dyDescent="0.25">
      <c r="A227" s="402">
        <v>223</v>
      </c>
      <c r="B227" s="403"/>
      <c r="C227" s="411" t="s">
        <v>659</v>
      </c>
      <c r="D227" s="239">
        <v>2</v>
      </c>
      <c r="E227" s="36">
        <v>1</v>
      </c>
      <c r="F227" s="36"/>
      <c r="G227" s="36"/>
      <c r="H227" s="36">
        <v>1</v>
      </c>
      <c r="I227" s="77">
        <v>1</v>
      </c>
      <c r="J227" s="282">
        <f>SUM(D227:I227)</f>
        <v>5</v>
      </c>
      <c r="K227" s="412"/>
    </row>
    <row r="228" spans="1:11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147">
        <v>1</v>
      </c>
      <c r="G228" s="147">
        <v>1</v>
      </c>
      <c r="H228" s="147"/>
      <c r="I228" s="147">
        <v>1</v>
      </c>
      <c r="J228" s="451">
        <v>1</v>
      </c>
      <c r="K228" s="417">
        <v>1</v>
      </c>
    </row>
    <row r="229" spans="1:11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148">
        <v>1</v>
      </c>
      <c r="G229" s="148">
        <v>1</v>
      </c>
      <c r="H229" s="148">
        <v>1</v>
      </c>
      <c r="I229" s="148">
        <v>1</v>
      </c>
      <c r="J229" s="419">
        <v>1</v>
      </c>
      <c r="K229" s="420">
        <v>1</v>
      </c>
    </row>
    <row r="230" spans="1:11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1</v>
      </c>
      <c r="F230" s="149">
        <v>1</v>
      </c>
      <c r="G230" s="149">
        <v>1</v>
      </c>
      <c r="H230" s="149">
        <v>1</v>
      </c>
      <c r="I230" s="149">
        <v>1</v>
      </c>
      <c r="J230" s="421">
        <v>1</v>
      </c>
      <c r="K230" s="438">
        <v>0.66</v>
      </c>
    </row>
  </sheetData>
  <mergeCells count="24"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45:B151"/>
    <mergeCell ref="B220:B223"/>
    <mergeCell ref="B225:B226"/>
    <mergeCell ref="B103:B108"/>
    <mergeCell ref="B109:B114"/>
    <mergeCell ref="B115:B123"/>
    <mergeCell ref="B131:B137"/>
    <mergeCell ref="B138:B144"/>
  </mergeCells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-0.249977111117893"/>
  </sheetPr>
  <dimension ref="A2:E227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16.28515625" style="78" customWidth="1"/>
    <col min="6" max="16384" width="11.42578125" style="78"/>
  </cols>
  <sheetData>
    <row r="2" spans="1:5" ht="12.75" x14ac:dyDescent="0.2">
      <c r="A2" s="331" t="s">
        <v>626</v>
      </c>
      <c r="B2" s="331"/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52" t="s">
        <v>162</v>
      </c>
      <c r="D4" s="426" t="s">
        <v>532</v>
      </c>
      <c r="E4" s="312" t="s">
        <v>533</v>
      </c>
    </row>
    <row r="5" spans="1:5" x14ac:dyDescent="0.2">
      <c r="A5" s="338">
        <v>1</v>
      </c>
      <c r="B5" s="339"/>
      <c r="C5" s="340" t="s">
        <v>534</v>
      </c>
      <c r="D5" s="452">
        <v>121</v>
      </c>
      <c r="E5" s="528"/>
    </row>
    <row r="6" spans="1:5" x14ac:dyDescent="0.2">
      <c r="A6" s="346">
        <v>2</v>
      </c>
      <c r="B6" s="347"/>
      <c r="C6" s="348" t="s">
        <v>1</v>
      </c>
      <c r="D6" s="453">
        <v>8</v>
      </c>
      <c r="E6" s="135">
        <v>8</v>
      </c>
    </row>
    <row r="7" spans="1:5" x14ac:dyDescent="0.2">
      <c r="A7" s="346">
        <v>3</v>
      </c>
      <c r="B7" s="347"/>
      <c r="C7" s="348" t="s">
        <v>2</v>
      </c>
      <c r="D7" s="453">
        <v>8</v>
      </c>
      <c r="E7" s="135">
        <v>39</v>
      </c>
    </row>
    <row r="8" spans="1:5" x14ac:dyDescent="0.2">
      <c r="A8" s="346">
        <v>4</v>
      </c>
      <c r="B8" s="347"/>
      <c r="C8" s="348" t="s">
        <v>3</v>
      </c>
      <c r="D8" s="453"/>
      <c r="E8" s="135"/>
    </row>
    <row r="9" spans="1:5" x14ac:dyDescent="0.2">
      <c r="A9" s="346">
        <v>5</v>
      </c>
      <c r="B9" s="347"/>
      <c r="C9" s="348" t="s">
        <v>4</v>
      </c>
      <c r="D9" s="453">
        <v>31</v>
      </c>
      <c r="E9" s="135">
        <v>32</v>
      </c>
    </row>
    <row r="10" spans="1:5" x14ac:dyDescent="0.2">
      <c r="A10" s="346">
        <v>6</v>
      </c>
      <c r="B10" s="347" t="s">
        <v>5</v>
      </c>
      <c r="C10" s="348" t="s">
        <v>535</v>
      </c>
      <c r="D10" s="453">
        <v>21</v>
      </c>
      <c r="E10" s="135">
        <v>74</v>
      </c>
    </row>
    <row r="11" spans="1:5" x14ac:dyDescent="0.2">
      <c r="A11" s="346">
        <v>7</v>
      </c>
      <c r="B11" s="347"/>
      <c r="C11" s="348" t="s">
        <v>7</v>
      </c>
      <c r="D11" s="453"/>
      <c r="E11" s="135"/>
    </row>
    <row r="12" spans="1:5" ht="12.75" thickBot="1" x14ac:dyDescent="0.25">
      <c r="A12" s="346">
        <v>8</v>
      </c>
      <c r="B12" s="347"/>
      <c r="C12" s="353" t="s">
        <v>536</v>
      </c>
      <c r="D12" s="462">
        <v>123</v>
      </c>
      <c r="E12" s="276">
        <v>2458</v>
      </c>
    </row>
    <row r="13" spans="1:5" ht="12.75" thickBot="1" x14ac:dyDescent="0.25">
      <c r="A13" s="346">
        <v>9</v>
      </c>
      <c r="B13" s="347"/>
      <c r="C13" s="358" t="s">
        <v>194</v>
      </c>
      <c r="D13" s="426"/>
      <c r="E13" s="312"/>
    </row>
    <row r="14" spans="1:5" ht="12.75" thickBot="1" x14ac:dyDescent="0.25">
      <c r="A14" s="359">
        <v>10</v>
      </c>
      <c r="B14" s="360"/>
      <c r="C14" s="361" t="s">
        <v>9</v>
      </c>
      <c r="D14" s="529">
        <v>2</v>
      </c>
      <c r="E14" s="530">
        <v>4</v>
      </c>
    </row>
    <row r="15" spans="1:5" x14ac:dyDescent="0.2">
      <c r="A15" s="346">
        <v>11</v>
      </c>
      <c r="B15" s="552" t="s">
        <v>13</v>
      </c>
      <c r="C15" s="363" t="s">
        <v>165</v>
      </c>
      <c r="D15" s="51">
        <v>7359265</v>
      </c>
      <c r="E15" s="52">
        <v>114539271</v>
      </c>
    </row>
    <row r="16" spans="1:5" x14ac:dyDescent="0.2">
      <c r="A16" s="346">
        <v>12</v>
      </c>
      <c r="B16" s="553"/>
      <c r="C16" s="365" t="s">
        <v>164</v>
      </c>
      <c r="D16" s="248">
        <v>7582256</v>
      </c>
      <c r="E16" s="367">
        <v>121368751</v>
      </c>
    </row>
    <row r="17" spans="1:5" ht="12.75" thickBot="1" x14ac:dyDescent="0.25">
      <c r="A17" s="359">
        <v>13</v>
      </c>
      <c r="B17" s="554"/>
      <c r="C17" s="361" t="s">
        <v>10</v>
      </c>
      <c r="D17" s="99">
        <f>(D16/D15)-1</f>
        <v>3.0300716172063424E-2</v>
      </c>
      <c r="E17" s="161">
        <f>(E16/E15)-1</f>
        <v>5.9625663236498205E-2</v>
      </c>
    </row>
    <row r="18" spans="1:5" x14ac:dyDescent="0.2">
      <c r="A18" s="369">
        <v>14</v>
      </c>
      <c r="B18" s="552" t="s">
        <v>168</v>
      </c>
      <c r="C18" s="370" t="s">
        <v>537</v>
      </c>
      <c r="D18" s="249">
        <v>176194.27999999997</v>
      </c>
      <c r="E18" s="428">
        <v>1964375</v>
      </c>
    </row>
    <row r="19" spans="1:5" ht="12.75" thickBot="1" x14ac:dyDescent="0.25">
      <c r="A19" s="359">
        <v>15</v>
      </c>
      <c r="B19" s="557"/>
      <c r="C19" s="361" t="s">
        <v>11</v>
      </c>
      <c r="D19" s="250">
        <v>43.033496887640176</v>
      </c>
      <c r="E19" s="62">
        <v>61.784919376391983</v>
      </c>
    </row>
    <row r="20" spans="1:5" x14ac:dyDescent="0.2">
      <c r="A20" s="346">
        <v>16</v>
      </c>
      <c r="B20" s="558" t="s">
        <v>175</v>
      </c>
      <c r="C20" s="363" t="s">
        <v>12</v>
      </c>
      <c r="D20" s="51">
        <f>[1]Ags!G20+[1]B.C.!D20+[1]B.C.S.!F20+[1]Camp!D20+[1]Coah!K20+[1]Col!D20+[1]Chis!H20+[1]Chih!G20+[1]Dgo!F20+[1]Gto!J20+[1]Gro!D20+[1]Hgo!J20+[1]Jal!L20+[1]Mex!N20+[1]Mich!L20+[1]Mor!F20+[1]Nay!G20+[1]NL!G20+[1]Oax!I20+[1]Pue!N20+[1]Qro!J20+[1]QRoo!G20+[1]SLP!G20+[1]Sin!H20+[1]Son!F20+[1]Tab!D20+[1]Tam!F20+[1]Tlax!F20+[1]Ver!J20+[1]Yuc!F20+[1]Zac!J20</f>
        <v>17681</v>
      </c>
      <c r="E20" s="52">
        <f>[1]Ags!H20+[1]B.C.!E20+[1]B.C.S.!G20+[1]Camp!E20+[1]Coah!L20+[1]Col!E20+[1]Chis!I20+[1]Chih!H20+[1]Dgo!G20+[1]Gto!K20+[1]Gro!E20+[1]Hgo!K20+[1]Jal!M20+[1]Mex!O20+[1]Mich!M20+[1]Mor!G20+[1]Nay!H20+[1]NL!H20+[1]Oax!J20+[1]Pue!O20+[1]Qro!K20+[1]QRoo!H20+[1]SLP!H20+[1]Sin!I20+[1]Son!G20+[1]Tab!E20+[1]Tam!G20+[1]Tlax!G20+[1]Ver!K20+[1]Yuc!G20+[1]Zac!K20</f>
        <v>332121</v>
      </c>
    </row>
    <row r="21" spans="1:5" x14ac:dyDescent="0.2">
      <c r="A21" s="346">
        <v>17</v>
      </c>
      <c r="B21" s="553"/>
      <c r="C21" s="348" t="s">
        <v>176</v>
      </c>
      <c r="D21" s="251">
        <f>[1]Ags!G21+[1]B.C.!D21+[1]B.C.S.!F21+[1]Camp!D21+[1]Coah!K21+[1]Col!D21+[1]Chis!H21+[1]Chih!G21+[1]Dgo!F21+[1]Gto!J21+[1]Gro!D21+[1]Hgo!J21+[1]Jal!L21+[1]Mex!N21+[1]Mich!L21+[1]Mor!F21+[1]Nay!G21+[1]NL!G21+[1]Oax!I21+[1]Pue!N21+[1]Qro!J21+[1]QRoo!G21+[1]SLP!G21+[1]Sin!H21+[1]Son!F21+[1]Tab!D21+[1]Tam!F21+[1]Tlax!F21+[1]Ver!J21+[1]Yuc!F21+[1]Zac!J21</f>
        <v>3254549</v>
      </c>
      <c r="E21" s="276"/>
    </row>
    <row r="22" spans="1:5" ht="12.75" thickBot="1" x14ac:dyDescent="0.25">
      <c r="A22" s="359">
        <v>18</v>
      </c>
      <c r="B22" s="554"/>
      <c r="C22" s="361" t="s">
        <v>538</v>
      </c>
      <c r="D22" s="99">
        <f>D21/D16</f>
        <v>0.42923227598751612</v>
      </c>
      <c r="E22" s="161"/>
    </row>
    <row r="23" spans="1:5" x14ac:dyDescent="0.2">
      <c r="A23" s="346">
        <v>19</v>
      </c>
      <c r="B23" s="552" t="s">
        <v>15</v>
      </c>
      <c r="C23" s="363" t="s">
        <v>169</v>
      </c>
      <c r="D23" s="435">
        <v>0.53877989174190632</v>
      </c>
      <c r="E23" s="281">
        <v>0.46109091265300617</v>
      </c>
    </row>
    <row r="24" spans="1:5" x14ac:dyDescent="0.2">
      <c r="A24" s="346">
        <v>20</v>
      </c>
      <c r="B24" s="553"/>
      <c r="C24" s="376" t="s">
        <v>170</v>
      </c>
      <c r="D24" s="531">
        <v>0.50414507239006434</v>
      </c>
      <c r="E24" s="532">
        <v>0.43978128274550671</v>
      </c>
    </row>
    <row r="25" spans="1:5" x14ac:dyDescent="0.2">
      <c r="A25" s="346">
        <v>21</v>
      </c>
      <c r="B25" s="553"/>
      <c r="C25" s="363" t="s">
        <v>171</v>
      </c>
      <c r="D25" s="51">
        <v>3965024</v>
      </c>
      <c r="E25" s="52">
        <v>52813017</v>
      </c>
    </row>
    <row r="26" spans="1:5" x14ac:dyDescent="0.2">
      <c r="A26" s="346">
        <v>22</v>
      </c>
      <c r="B26" s="553"/>
      <c r="C26" s="376" t="s">
        <v>172</v>
      </c>
      <c r="D26" s="53">
        <v>3822557</v>
      </c>
      <c r="E26" s="54">
        <v>53375705</v>
      </c>
    </row>
    <row r="27" spans="1:5" x14ac:dyDescent="0.2">
      <c r="A27" s="346">
        <v>23</v>
      </c>
      <c r="B27" s="553"/>
      <c r="C27" s="378" t="s">
        <v>173</v>
      </c>
      <c r="D27" s="57">
        <f>(([1]Ags!G27*[1]Ags!G25)+([1]B.C.!D27+[1]B.C.!D25)+([1]B.C.S.!F27*[1]B.C.S.!F25)+([1]Camp!D27*[1]Camp!D25)+([1]Coah!K27*[1]Coah!K25)+([1]Col!D27*[1]Col!D25)+([1]Chis!H27*[1]Chis!H25)+([1]Chih!G27*[1]Chih!G25)+([1]Dgo!F27*[1]Dgo!F25)+([1]Gto!J27*[1]Gto!J25)+([1]Gro!D27*[1]Gro!D25)+([1]Hgo!J27*[1]Hgo!J25)+([1]Jal!L27*[1]Jal!L25)+([1]Mex!N27*[1]Mex!N25)+([1]Mich!L27*[1]Mich!L25)+([1]Mor!F27*[1]Mor!F25)+([1]Nay!G27*[1]Nay!G25)+([1]NL!G27*[1]NL!G25)+([1]Oax!I27*[1]Oax!I25)+([1]Pue!N27*[1]Pue!N25)+([1]Qro!J27*[1]Qro!J25)+([1]QRoo!G27*[1]QRoo!G25)+([1]SLP!G27*[1]SLP!G25)+([1]Sin!H27*[1]Sin!H25)+([1]Son!F27*[1]Son!F25)+([1]Tab!D27*[1]Tab!D25)+([1]Tam!F27*[1]Tam!F25)+([1]Tlax!F27*[1]Tlax!F25)+([1]Ver!J27*[1]Ver!J25)+([1]Yuc!F27*[1]Yuc!F25)+([1]Zac!J27*[1]Zac!J25))/D25</f>
        <v>2.5965628163446715</v>
      </c>
      <c r="E27" s="58">
        <f>(([1]Ags!H27*[1]Ags!H25)+([1]B.C.!E27+[1]B.C.!E25)+([1]B.C.S.!G27*[1]B.C.S.!G25)+([1]Camp!E27*[1]Camp!E25)+([1]Coah!L27*[1]Coah!L25)+([1]Col!E27*[1]Col!E25)+([1]Chis!I27*[1]Chis!I25)+([1]Chih!H27*[1]Chih!H25)+([1]Dgo!G27*[1]Dgo!G25)+([1]Gto!K27*[1]Gto!K25)+([1]Gro!E27*[1]Gro!E25)+([1]Hgo!K27*[1]Hgo!K25)+([1]Jal!M27*[1]Jal!M25)+([1]Mex!O27*[1]Mex!O25)+([1]Mich!M27*[1]Mich!M25)+([1]Mor!G27*[1]Mor!G25)+([1]Nay!H27*[1]Nay!H25)+([1]NL!H27*[1]NL!H25)+([1]Oax!J27*[1]Oax!J25)+([1]Pue!O27*[1]Pue!O25)+([1]Qro!K27*[1]Qro!K25)+([1]QRoo!H27*[1]QRoo!H25)+([1]SLP!H27*[1]SLP!H25)+([1]Sin!I27*[1]Sin!I25)+([1]Son!G27*[1]Son!G25)+([1]Tab!E27*[1]Tab!E25)+([1]Tam!G27*[1]Tam!G25)+([1]Tlax!G27*[1]Tlax!G25)+([1]Ver!K27*[1]Ver!K25)+([1]Yuc!G27*[1]Yuc!G25)+([1]Zac!K27*[1]Zac!K25))/E25</f>
        <v>2.4643078189759375</v>
      </c>
    </row>
    <row r="28" spans="1:5" ht="12.75" thickBot="1" x14ac:dyDescent="0.25">
      <c r="A28" s="359">
        <v>24</v>
      </c>
      <c r="B28" s="554"/>
      <c r="C28" s="361" t="s">
        <v>174</v>
      </c>
      <c r="D28" s="250">
        <f>(([1]Ags!G28*[1]Ags!G26)+([1]B.C.!D28+[1]B.C.!D26)+([1]B.C.S.!F28*[1]B.C.S.!F26)+([1]Camp!D28*[1]Camp!D26)+([1]Coah!K28*[1]Coah!K26)+([1]Col!D28*[1]Col!D26)+([1]Chis!H28*[1]Chis!H26)+([1]Chih!G28*[1]Chih!G26)+([1]Dgo!F28*[1]Dgo!F26)+([1]Gto!J28*[1]Gto!J26)+([1]Gro!D28*[1]Gro!D26)+([1]Hgo!J28*[1]Hgo!J26)+([1]Jal!L28*[1]Jal!L26)+([1]Mex!N28*[1]Mex!N26)+([1]Mich!L28*[1]Mich!L26)+([1]Mor!F28*[1]Mor!F26)+([1]Nay!G28*[1]Nay!G26)+([1]NL!G28*[1]NL!G26)+([1]Oax!I28*[1]Oax!I26)+([1]Pue!N28*[1]Pue!N26)+([1]Qro!J28*[1]Qro!J26)+([1]QRoo!G28*[1]QRoo!G26)+([1]SLP!G28*[1]SLP!G26)+([1]Sin!H28*[1]Sin!H26)+([1]Son!F28*[1]Son!F26)+([1]Tab!D28*[1]Tab!D26)+([1]Tam!F28*[1]Tam!F26)+([1]Tlax!F28*[1]Tlax!F26)+([1]Ver!J28*[1]Ver!J26)+([1]Yuc!F28*[1]Yuc!F26)+([1]Zac!J28*[1]Zac!J26))/D26</f>
        <v>2.2273701464401148</v>
      </c>
      <c r="E28" s="62">
        <f>(([1]Ags!H28*[1]Ags!H26)+([1]B.C.!E28+[1]B.C.!E26)+([1]B.C.S.!G28*[1]B.C.S.!G26)+([1]Camp!E28*[1]Camp!E26)+([1]Coah!L28*[1]Coah!L26)+([1]Col!E28*[1]Col!E26)+([1]Chis!I28*[1]Chis!I26)+([1]Chih!H28*[1]Chih!H26)+([1]Dgo!G28*[1]Dgo!G26)+([1]Gto!K28*[1]Gto!K26)+([1]Gro!E28*[1]Gro!E26)+([1]Hgo!K28*[1]Hgo!K26)+([1]Jal!M28*[1]Jal!M26)+([1]Mex!O28*[1]Mex!O26)+([1]Mich!M28*[1]Mich!M26)+([1]Mor!G28*[1]Mor!G26)+([1]Nay!H28*[1]Nay!H26)+([1]NL!H28*[1]NL!H26)+([1]Oax!J28*[1]Oax!J26)+([1]Pue!O28*[1]Pue!O26)+([1]Qro!K28*[1]Qro!K26)+([1]QRoo!H28*[1]QRoo!H26)+([1]SLP!H28*[1]SLP!H26)+([1]Sin!I28*[1]Sin!I26)+([1]Son!G28*[1]Son!G26)+([1]Tab!E28*[1]Tab!E26)+([1]Tam!G28*[1]Tam!G26)+([1]Tlax!G28*[1]Tlax!G26)+([1]Ver!K28*[1]Ver!K26)+([1]Yuc!G28*[1]Yuc!G26)+([1]Zac!K28*[1]Zac!K26))/E26</f>
        <v>2.1337927426435201</v>
      </c>
    </row>
    <row r="29" spans="1:5" x14ac:dyDescent="0.2">
      <c r="A29" s="346">
        <v>25</v>
      </c>
      <c r="B29" s="347" t="s">
        <v>16</v>
      </c>
      <c r="C29" s="363" t="s">
        <v>169</v>
      </c>
      <c r="D29" s="435">
        <v>0.13535916969969147</v>
      </c>
      <c r="E29" s="281">
        <v>0.11318977226596806</v>
      </c>
    </row>
    <row r="30" spans="1:5" x14ac:dyDescent="0.2">
      <c r="A30" s="346">
        <v>26</v>
      </c>
      <c r="B30" s="347"/>
      <c r="C30" s="376" t="s">
        <v>170</v>
      </c>
      <c r="D30" s="531">
        <v>8.7271914849617313E-2</v>
      </c>
      <c r="E30" s="532">
        <v>7.9602911955483496E-2</v>
      </c>
    </row>
    <row r="31" spans="1:5" x14ac:dyDescent="0.2">
      <c r="A31" s="346">
        <v>27</v>
      </c>
      <c r="B31" s="347"/>
      <c r="C31" s="363" t="s">
        <v>171</v>
      </c>
      <c r="D31" s="51">
        <v>996144</v>
      </c>
      <c r="E31" s="52">
        <v>12964674</v>
      </c>
    </row>
    <row r="32" spans="1:5" x14ac:dyDescent="0.2">
      <c r="A32" s="346">
        <v>28</v>
      </c>
      <c r="B32" s="347"/>
      <c r="C32" s="376" t="s">
        <v>172</v>
      </c>
      <c r="D32" s="53">
        <v>661718</v>
      </c>
      <c r="E32" s="54">
        <v>9661306</v>
      </c>
    </row>
    <row r="33" spans="1:5" x14ac:dyDescent="0.2">
      <c r="A33" s="346">
        <v>29</v>
      </c>
      <c r="B33" s="347"/>
      <c r="C33" s="378" t="s">
        <v>173</v>
      </c>
      <c r="D33" s="57">
        <f>(([1]Ags!G33*[1]Ags!G31)+([1]B.C.!D33+[1]B.C.!D31)+([1]B.C.S.!F33*[1]B.C.S.!F31)+([1]Camp!D33*[1]Camp!D31)+([1]Coah!K33*[1]Coah!K31)+([1]Col!D33*[1]Col!D31)+([1]Chis!H33*[1]Chis!H31)+([1]Chih!G33*[1]Chih!G31)+([1]Dgo!F33*[1]Dgo!F31)+([1]Gto!J33*[1]Gto!J31)+([1]Gro!D33*[1]Gro!D31)+([1]Hgo!J33*[1]Hgo!J31)+([1]Jal!L33*[1]Jal!L31)+([1]Mex!N33*[1]Mex!N31)+([1]Mich!L33*[1]Mich!L31)+([1]Mor!F33*[1]Mor!F31)+([1]Nay!G33*[1]Nay!G31)+([1]NL!G33*[1]NL!G31)+([1]Oax!I33*[1]Oax!I31)+([1]Pue!N33*[1]Pue!N31)+([1]Qro!J33*[1]Qro!J31)+([1]QRoo!G33*[1]QRoo!G31)+([1]SLP!G33*[1]SLP!G31)+([1]Sin!H33*[1]Sin!H31)+([1]Son!F33*[1]Son!F31)+([1]Tab!D33*[1]Tab!D31)+([1]Tam!F33*[1]Tam!F31)+([1]Tlax!F33*[1]Tlax!F31)+([1]Ver!J33*[1]Ver!J31)+([1]Yuc!F33*[1]Yuc!F31)+([1]Zac!J33*[1]Zac!J31))/D31</f>
        <v>3.7669765502756252</v>
      </c>
      <c r="E33" s="58">
        <f>(([1]Ags!H33*[1]Ags!H31)+([1]B.C.!E33+[1]B.C.!E31)+([1]B.C.S.!G33*[1]B.C.S.!G31)+([1]Camp!E33*[1]Camp!E31)+([1]Coah!L33*[1]Coah!L31)+([1]Col!E33*[1]Col!E31)+([1]Chis!I33*[1]Chis!I31)+([1]Chih!H33*[1]Chih!H31)+([1]Dgo!G33*[1]Dgo!G31)+([1]Gto!K33*[1]Gto!K31)+([1]Gro!E33*[1]Gro!E31)+([1]Hgo!K33*[1]Hgo!K31)+([1]Jal!M33*[1]Jal!M31)+([1]Mex!O33*[1]Mex!O31)+([1]Mich!M33*[1]Mich!M31)+([1]Mor!G33*[1]Mor!G31)+([1]Nay!H33*[1]Nay!H31)+([1]NL!H33*[1]NL!H31)+([1]Oax!J33*[1]Oax!J31)+([1]Pue!O33*[1]Pue!O31)+([1]Qro!K33*[1]Qro!K31)+([1]QRoo!H33*[1]QRoo!H31)+([1]SLP!H33*[1]SLP!H31)+([1]Sin!I33*[1]Sin!I31)+([1]Son!G33*[1]Son!G31)+([1]Tab!E33*[1]Tab!E31)+([1]Tam!G33*[1]Tam!G31)+([1]Tlax!G33*[1]Tlax!G31)+([1]Ver!K33*[1]Ver!K31)+([1]Yuc!G33*[1]Yuc!G31)+([1]Zac!K33*[1]Zac!K31))/E31</f>
        <v>3.748028372168188</v>
      </c>
    </row>
    <row r="34" spans="1:5" ht="12.75" thickBot="1" x14ac:dyDescent="0.25">
      <c r="A34" s="359">
        <v>30</v>
      </c>
      <c r="B34" s="360"/>
      <c r="C34" s="361" t="s">
        <v>174</v>
      </c>
      <c r="D34" s="250">
        <f>(([1]Ags!G34*[1]Ags!G32)+([1]B.C.!D34+[1]B.C.!D32)+([1]B.C.S.!F34*[1]B.C.S.!F32)+([1]Camp!D34*[1]Camp!D32)+([1]Coah!K34*[1]Coah!K32)+([1]Col!D34*[1]Col!D32)+([1]Chis!H34*[1]Chis!H32)+([1]Chih!G34*[1]Chih!G32)+([1]Dgo!F34*[1]Dgo!F32)+([1]Gto!J34*[1]Gto!J32)+([1]Gro!D34*[1]Gro!D32)+([1]Hgo!J34*[1]Hgo!J32)+([1]Jal!L34*[1]Jal!L32)+([1]Mex!N34*[1]Mex!N32)+([1]Mich!L34*[1]Mich!L32)+([1]Mor!F34*[1]Mor!F32)+([1]Nay!G34*[1]Nay!G32)+([1]NL!G34*[1]NL!G32)+([1]Oax!I34*[1]Oax!I32)+([1]Pue!N34*[1]Pue!N32)+([1]Qro!J34*[1]Qro!J32)+([1]QRoo!G34*[1]QRoo!G32)+([1]SLP!G34*[1]SLP!G32)+([1]Sin!H34*[1]Sin!H32)+([1]Son!F34*[1]Son!F32)+([1]Tab!D34*[1]Tab!D32)+([1]Tam!F34*[1]Tam!F32)+([1]Tlax!F34*[1]Tlax!F32)+([1]Ver!J34*[1]Ver!J32)+([1]Yuc!F34*[1]Yuc!F32)+([1]Zac!J34*[1]Zac!J32))/D32</f>
        <v>3.572711027590513</v>
      </c>
      <c r="E34" s="62">
        <f>(([1]Ags!H34*[1]Ags!H32)+([1]B.C.!E34+[1]B.C.!E32)+([1]B.C.S.!G34*[1]B.C.S.!G32)+([1]Camp!E34*[1]Camp!E32)+([1]Coah!L34*[1]Coah!L32)+([1]Col!E34*[1]Col!E32)+([1]Chis!I34*[1]Chis!I32)+([1]Chih!H34*[1]Chih!H32)+([1]Dgo!G34*[1]Dgo!G32)+([1]Gto!K34*[1]Gto!K32)+([1]Gro!E34*[1]Gro!E32)+([1]Hgo!K34*[1]Hgo!K32)+([1]Jal!M34*[1]Jal!M32)+([1]Mex!O34*[1]Mex!O32)+([1]Mich!M34*[1]Mich!M32)+([1]Mor!G34*[1]Mor!G32)+([1]Nay!H34*[1]Nay!H32)+([1]NL!H34*[1]NL!H32)+([1]Oax!J34*[1]Oax!J32)+([1]Pue!O34*[1]Pue!O32)+([1]Qro!K34*[1]Qro!K32)+([1]QRoo!H34*[1]QRoo!H32)+([1]SLP!H34*[1]SLP!H32)+([1]Sin!I34*[1]Sin!I32)+([1]Son!G34*[1]Son!G32)+([1]Tab!E34*[1]Tab!E32)+([1]Tam!G34*[1]Tam!G32)+([1]Tlax!G34*[1]Tlax!G32)+([1]Ver!K34*[1]Ver!K32)+([1]Yuc!G34*[1]Yuc!G32)+([1]Zac!K34*[1]Zac!K32))/E32</f>
        <v>3.5246263917909526</v>
      </c>
    </row>
    <row r="35" spans="1:5" x14ac:dyDescent="0.2">
      <c r="A35" s="346">
        <v>31</v>
      </c>
      <c r="B35" s="347" t="s">
        <v>17</v>
      </c>
      <c r="C35" s="363" t="s">
        <v>169</v>
      </c>
      <c r="D35" s="435">
        <v>0.40341990674340439</v>
      </c>
      <c r="E35" s="281">
        <v>0.34790097450506735</v>
      </c>
    </row>
    <row r="36" spans="1:5" x14ac:dyDescent="0.2">
      <c r="A36" s="346">
        <v>32</v>
      </c>
      <c r="B36" s="347"/>
      <c r="C36" s="376" t="s">
        <v>170</v>
      </c>
      <c r="D36" s="531">
        <v>0.41687315754044707</v>
      </c>
      <c r="E36" s="532">
        <v>0.36017832135390437</v>
      </c>
    </row>
    <row r="37" spans="1:5" x14ac:dyDescent="0.2">
      <c r="A37" s="346">
        <v>33</v>
      </c>
      <c r="B37" s="347"/>
      <c r="C37" s="363" t="s">
        <v>171</v>
      </c>
      <c r="D37" s="51">
        <v>2968874</v>
      </c>
      <c r="E37" s="52">
        <v>39848324</v>
      </c>
    </row>
    <row r="38" spans="1:5" x14ac:dyDescent="0.2">
      <c r="A38" s="346">
        <v>34</v>
      </c>
      <c r="B38" s="347"/>
      <c r="C38" s="376" t="s">
        <v>172</v>
      </c>
      <c r="D38" s="53">
        <v>3160839</v>
      </c>
      <c r="E38" s="54">
        <v>43714393</v>
      </c>
    </row>
    <row r="39" spans="1:5" x14ac:dyDescent="0.2">
      <c r="A39" s="346">
        <v>35</v>
      </c>
      <c r="B39" s="347"/>
      <c r="C39" s="378" t="s">
        <v>173</v>
      </c>
      <c r="D39" s="57">
        <f>(([1]Ags!G39*[1]Ags!G37)+([1]B.C.!D39+[1]B.C.!D37)+([1]B.C.S.!F39*[1]B.C.S.!F37)+([1]Camp!D39*[1]Camp!D37)+([1]Coah!K39*[1]Coah!K37)+([1]Col!D39*[1]Col!D37)+([1]Chis!H39*[1]Chis!H37)+([1]Chih!G39*[1]Chih!G37)+([1]Dgo!F39*[1]Dgo!F37)+([1]Gto!J39*[1]Gto!J37)+([1]Gro!D39*[1]Gro!D37)+([1]Hgo!J39*[1]Hgo!J37)+([1]Jal!L39*[1]Jal!L37)+([1]Mex!N39*[1]Mex!N37)+([1]Mich!L39*[1]Mich!L37)+([1]Mor!F39*[1]Mor!F37)+([1]Nay!G39*[1]Nay!G37)+([1]NL!G39*[1]NL!G37)+([1]Oax!I39*[1]Oax!I37)+([1]Pue!N39*[1]Pue!N37)+([1]Qro!J39*[1]Qro!J37)+([1]QRoo!G39*[1]QRoo!G37)+([1]SLP!G39*[1]SLP!G37)+([1]Sin!H39*[1]Sin!H37)+([1]Son!F39*[1]Son!F37)+([1]Tab!D39*[1]Tab!D37)+([1]Tam!F39*[1]Tam!F37)+([1]Tlax!F39*[1]Tlax!F37)+([1]Ver!J39*[1]Ver!J37)+([1]Yuc!F39*[1]Yuc!F37)+([1]Zac!J39*[1]Zac!J37))/D37</f>
        <v>2.2033233431511552</v>
      </c>
      <c r="E39" s="58">
        <f>(([1]Ags!H39*[1]Ags!H37)+([1]B.C.!E39+[1]B.C.!E37)+([1]B.C.S.!G39*[1]B.C.S.!G37)+([1]Camp!E39*[1]Camp!E37)+([1]Coah!L39*[1]Coah!L37)+([1]Col!E39*[1]Col!E37)+([1]Chis!I39*[1]Chis!I37)+([1]Chih!H39*[1]Chih!H37)+([1]Dgo!G39*[1]Dgo!G37)+([1]Gto!K39*[1]Gto!K37)+([1]Gro!E39*[1]Gro!E37)+([1]Hgo!K39*[1]Hgo!K37)+([1]Jal!M39*[1]Jal!M37)+([1]Mex!O39*[1]Mex!O37)+([1]Mich!M39*[1]Mich!M37)+([1]Mor!G39*[1]Mor!G37)+([1]Nay!H39*[1]Nay!H37)+([1]NL!H39*[1]NL!H37)+([1]Oax!J39*[1]Oax!J37)+([1]Pue!O39*[1]Pue!O37)+([1]Qro!K39*[1]Qro!K37)+([1]QRoo!H39*[1]QRoo!H37)+([1]SLP!H39*[1]SLP!H37)+([1]Sin!I39*[1]Sin!I37)+([1]Son!G39*[1]Son!G37)+([1]Tab!E39*[1]Tab!E37)+([1]Tam!G39*[1]Tam!G37)+([1]Tlax!G39*[1]Tlax!G37)+([1]Ver!K39*[1]Ver!K37)+([1]Yuc!G39*[1]Yuc!G37)+([1]Zac!K39*[1]Zac!K37))/E37</f>
        <v>2.0466265671472623</v>
      </c>
    </row>
    <row r="40" spans="1:5" ht="12.75" thickBot="1" x14ac:dyDescent="0.25">
      <c r="A40" s="359">
        <v>36</v>
      </c>
      <c r="B40" s="360"/>
      <c r="C40" s="361" t="s">
        <v>174</v>
      </c>
      <c r="D40" s="250">
        <f>(([1]Ags!G40*[1]Ags!G38)+([1]B.C.!D40+[1]B.C.!D38)+([1]B.C.S.!F40*[1]B.C.S.!F38)+([1]Camp!D40*[1]Camp!D38)+([1]Coah!K40*[1]Coah!K38)+([1]Col!D40*[1]Col!D38)+([1]Chis!H40*[1]Chis!H38)+([1]Chih!G40*[1]Chih!G38)+([1]Dgo!F40*[1]Dgo!F38)+([1]Gto!J40*[1]Gto!J38)+([1]Gro!D40*[1]Gro!D38)+([1]Hgo!J40*[1]Hgo!J38)+([1]Jal!L40*[1]Jal!L38)+([1]Mex!N40*[1]Mex!N38)+([1]Mich!L40*[1]Mich!L38)+([1]Mor!F40*[1]Mor!F38)+([1]Nay!G40*[1]Nay!G38)+([1]NL!G40*[1]NL!G38)+([1]Oax!I40*[1]Oax!I38)+([1]Pue!N40*[1]Pue!N38)+([1]Qro!J40*[1]Qro!J38)+([1]QRoo!G40*[1]QRoo!G38)+([1]SLP!G40*[1]SLP!G38)+([1]Sin!H40*[1]Sin!H38)+([1]Son!F40*[1]Son!F38)+([1]Tab!D40*[1]Tab!D38)+([1]Tam!F40*[1]Tam!F38)+([1]Tlax!F40*[1]Tlax!F38)+([1]Ver!J40*[1]Ver!J38)+([1]Yuc!F40*[1]Yuc!F38)+([1]Zac!J40*[1]Zac!J38))/D38</f>
        <v>1.9455611283708356</v>
      </c>
      <c r="E40" s="62">
        <f>(([1]Ags!H40*[1]Ags!H38)+([1]B.C.!E40+[1]B.C.!E38)+([1]B.C.S.!G40*[1]B.C.S.!G38)+([1]Camp!E40*[1]Camp!E38)+([1]Coah!L40*[1]Coah!L38)+([1]Col!E40*[1]Col!E38)+([1]Chis!I40*[1]Chis!I38)+([1]Chih!H40*[1]Chih!H38)+([1]Dgo!G40*[1]Dgo!G38)+([1]Gto!K40*[1]Gto!K38)+([1]Gro!E40*[1]Gro!E38)+([1]Hgo!K40*[1]Hgo!K38)+([1]Jal!M40*[1]Jal!M38)+([1]Mex!O40*[1]Mex!O38)+([1]Mich!M40*[1]Mich!M38)+([1]Mor!G40*[1]Mor!G38)+([1]Nay!H40*[1]Nay!H38)+([1]NL!H40*[1]NL!H38)+([1]Oax!J40*[1]Oax!J38)+([1]Pue!O40*[1]Pue!O38)+([1]Qro!K40*[1]Qro!K38)+([1]QRoo!H40*[1]QRoo!H38)+([1]SLP!H40*[1]SLP!H38)+([1]Sin!I40*[1]Sin!I38)+([1]Son!G40*[1]Son!G38)+([1]Tab!E40*[1]Tab!E38)+([1]Tam!G40*[1]Tam!G38)+([1]Tlax!G40*[1]Tlax!G38)+([1]Ver!K40*[1]Ver!K38)+([1]Yuc!G40*[1]Yuc!G38)+([1]Zac!K40*[1]Zac!K38))/E38</f>
        <v>1.8263985845997885</v>
      </c>
    </row>
    <row r="41" spans="1:5" x14ac:dyDescent="0.2">
      <c r="A41" s="346">
        <v>37</v>
      </c>
      <c r="B41" s="552" t="s">
        <v>18</v>
      </c>
      <c r="C41" s="363" t="s">
        <v>169</v>
      </c>
      <c r="D41" s="435">
        <v>0.27330473899227709</v>
      </c>
      <c r="E41" s="281">
        <v>0.28057693854189103</v>
      </c>
    </row>
    <row r="42" spans="1:5" x14ac:dyDescent="0.2">
      <c r="A42" s="346">
        <v>38</v>
      </c>
      <c r="B42" s="553"/>
      <c r="C42" s="376" t="s">
        <v>170</v>
      </c>
      <c r="D42" s="531">
        <v>0.273710753105672</v>
      </c>
      <c r="E42" s="532">
        <v>0.26588956987783452</v>
      </c>
    </row>
    <row r="43" spans="1:5" x14ac:dyDescent="0.2">
      <c r="A43" s="346">
        <v>39</v>
      </c>
      <c r="B43" s="553"/>
      <c r="C43" s="363" t="s">
        <v>171</v>
      </c>
      <c r="D43" s="51">
        <v>2011322</v>
      </c>
      <c r="E43" s="52">
        <v>32137078</v>
      </c>
    </row>
    <row r="44" spans="1:5" x14ac:dyDescent="0.2">
      <c r="A44" s="346">
        <v>40</v>
      </c>
      <c r="B44" s="553"/>
      <c r="C44" s="376" t="s">
        <v>172</v>
      </c>
      <c r="D44" s="53">
        <v>2075345</v>
      </c>
      <c r="E44" s="54">
        <v>32270685</v>
      </c>
    </row>
    <row r="45" spans="1:5" x14ac:dyDescent="0.2">
      <c r="A45" s="346">
        <v>41</v>
      </c>
      <c r="B45" s="553"/>
      <c r="C45" s="378" t="s">
        <v>173</v>
      </c>
      <c r="D45" s="57">
        <f>(([1]Ags!G45*[1]Ags!G43)+([1]B.C.!D45+[1]B.C.!D43)+([1]B.C.S.!F45*[1]B.C.S.!F43)+([1]Camp!D45*[1]Camp!D43)+([1]Coah!K45*[1]Coah!K43)+([1]Col!D45*[1]Col!D43)+([1]Chis!H45*[1]Chis!H43)+([1]Chih!G45*[1]Chih!G43)+([1]Dgo!F45*[1]Dgo!F43)+([1]Gto!J45*[1]Gto!J43)+([1]Gro!D45*[1]Gro!D43)+([1]Hgo!J45*[1]Hgo!J43)+([1]Jal!L45*[1]Jal!L43)+([1]Mex!N45*[1]Mex!N43)+([1]Mich!L45*[1]Mich!L43)+([1]Mor!F45*[1]Mor!F43)+([1]Nay!G45*[1]Nay!G43)+([1]NL!G45*[1]NL!G43)+([1]Oax!I45*[1]Oax!I43)+([1]Pue!N45*[1]Pue!N43)+([1]Qro!J45*[1]Qro!J43)+([1]QRoo!G45*[1]QRoo!G43)+([1]SLP!G45*[1]SLP!G43)+([1]Sin!H45*[1]Sin!H43)+([1]Son!F45*[1]Son!F43)+([1]Tab!D45*[1]Tab!D43)+([1]Tam!F45*[1]Tam!F43)+([1]Tlax!F45*[1]Tlax!F43)+([1]Ver!J45*[1]Ver!J43)+([1]Yuc!F45*[1]Yuc!F43)+([1]Zac!J45*[1]Zac!J43))/D43</f>
        <v>2.0195860187647234</v>
      </c>
      <c r="E45" s="58">
        <f>(([1]Ags!H45*[1]Ags!H43)+([1]B.C.!E45+[1]B.C.!E43)+([1]B.C.S.!G45*[1]B.C.S.!G43)+([1]Camp!E45*[1]Camp!E43)+([1]Coah!L45*[1]Coah!L43)+([1]Col!E45*[1]Col!E43)+([1]Chis!I45*[1]Chis!I43)+([1]Chih!H45*[1]Chih!H43)+([1]Dgo!G45*[1]Dgo!G43)+([1]Gto!K45*[1]Gto!K43)+([1]Gro!E45*[1]Gro!E43)+([1]Hgo!K45*[1]Hgo!K43)+([1]Jal!M45*[1]Jal!M43)+([1]Mex!O45*[1]Mex!O43)+([1]Mich!M45*[1]Mich!M43)+([1]Mor!G45*[1]Mor!G43)+([1]Nay!H45*[1]Nay!H43)+([1]NL!H45*[1]NL!H43)+([1]Oax!J45*[1]Oax!J43)+([1]Pue!O45*[1]Pue!O43)+([1]Qro!K45*[1]Qro!K43)+([1]QRoo!H45*[1]QRoo!H43)+([1]SLP!H45*[1]SLP!H43)+([1]Sin!I45*[1]Sin!I43)+([1]Son!G45*[1]Son!G43)+([1]Tab!E45*[1]Tab!E43)+([1]Tam!G45*[1]Tam!G43)+([1]Tlax!G45*[1]Tlax!G43)+([1]Ver!K45*[1]Ver!K43)+([1]Yuc!G45*[1]Yuc!G43)+([1]Zac!K45*[1]Zac!K43))/E43</f>
        <v>1.7337352034783422</v>
      </c>
    </row>
    <row r="46" spans="1:5" ht="12.75" thickBot="1" x14ac:dyDescent="0.25">
      <c r="A46" s="359">
        <v>42</v>
      </c>
      <c r="B46" s="554"/>
      <c r="C46" s="361" t="s">
        <v>174</v>
      </c>
      <c r="D46" s="250">
        <f>(([1]Ags!G46*[1]Ags!G44)+([1]B.C.!D46+[1]B.C.!D44)+([1]B.C.S.!F46*[1]B.C.S.!F44)+([1]Camp!D46*[1]Camp!D44)+([1]Coah!K46*[1]Coah!K44)+([1]Col!D46*[1]Col!D44)+([1]Chis!H46*[1]Chis!H44)+([1]Chih!G46*[1]Chih!G44)+([1]Dgo!F46*[1]Dgo!F44)+([1]Gto!J46*[1]Gto!J44)+([1]Gro!D46*[1]Gro!D44)+([1]Hgo!J46*[1]Hgo!J44)+([1]Jal!L46*[1]Jal!L44)+([1]Mex!N46*[1]Mex!N44)+([1]Mich!L46*[1]Mich!L44)+([1]Mor!F46*[1]Mor!F44)+([1]Nay!G46*[1]Nay!G44)+([1]NL!G46*[1]NL!G44)+([1]Oax!I46*[1]Oax!I44)+([1]Pue!N46*[1]Pue!N44)+([1]Qro!J46*[1]Qro!J44)+([1]QRoo!G46*[1]QRoo!G44)+([1]SLP!G46*[1]SLP!G44)+([1]Sin!H46*[1]Sin!H44)+([1]Son!F46*[1]Son!F44)+([1]Tab!D46*[1]Tab!D44)+([1]Tam!F46*[1]Tam!F44)+([1]Tlax!F46*[1]Tlax!F44)+([1]Ver!J46*[1]Ver!J44)+([1]Yuc!F46*[1]Yuc!F44)+([1]Zac!J46*[1]Zac!J44))/D44</f>
        <v>1.8150233704881971</v>
      </c>
      <c r="E46" s="62">
        <f>(([1]Ags!H46*[1]Ags!H44)+([1]B.C.!E46+[1]B.C.!E44)+([1]B.C.S.!G46*[1]B.C.S.!G44)+([1]Camp!E46*[1]Camp!E44)+([1]Coah!L46*[1]Coah!L44)+([1]Col!E46*[1]Col!E44)+([1]Chis!I46*[1]Chis!I44)+([1]Chih!H46*[1]Chih!H44)+([1]Dgo!G46*[1]Dgo!G44)+([1]Gto!K46*[1]Gto!K44)+([1]Gro!E46*[1]Gro!E44)+([1]Hgo!K46*[1]Hgo!K44)+([1]Jal!M46*[1]Jal!M44)+([1]Mex!O46*[1]Mex!O44)+([1]Mich!M46*[1]Mich!M44)+([1]Mor!G46*[1]Mor!G44)+([1]Nay!H46*[1]Nay!H44)+([1]NL!H46*[1]NL!H44)+([1]Oax!J46*[1]Oax!J44)+([1]Pue!O46*[1]Pue!O44)+([1]Qro!K46*[1]Qro!K44)+([1]QRoo!H46*[1]QRoo!H44)+([1]SLP!H46*[1]SLP!H44)+([1]Sin!I46*[1]Sin!I44)+([1]Son!G46*[1]Son!G44)+([1]Tab!E46*[1]Tab!E44)+([1]Tam!G46*[1]Tam!G44)+([1]Tlax!G46*[1]Tlax!G44)+([1]Ver!K46*[1]Ver!K44)+([1]Yuc!G46*[1]Yuc!G44)+([1]Zac!K46*[1]Zac!K44))/E44</f>
        <v>1.632003749716789</v>
      </c>
    </row>
    <row r="47" spans="1:5" x14ac:dyDescent="0.2">
      <c r="A47" s="346">
        <v>43</v>
      </c>
      <c r="B47" s="347" t="s">
        <v>19</v>
      </c>
      <c r="C47" s="363" t="s">
        <v>169</v>
      </c>
      <c r="D47" s="435">
        <v>4.6765539765180351E-2</v>
      </c>
      <c r="E47" s="281">
        <v>5.8888151994611525E-2</v>
      </c>
    </row>
    <row r="48" spans="1:5" x14ac:dyDescent="0.2">
      <c r="A48" s="346">
        <v>44</v>
      </c>
      <c r="B48" s="347"/>
      <c r="C48" s="348" t="s">
        <v>170</v>
      </c>
      <c r="D48" s="533">
        <v>6.6128339639284134E-2</v>
      </c>
      <c r="E48" s="534">
        <v>7.7350454071987609E-2</v>
      </c>
    </row>
    <row r="49" spans="1:5" x14ac:dyDescent="0.2">
      <c r="A49" s="346">
        <v>45</v>
      </c>
      <c r="B49" s="347"/>
      <c r="C49" s="348" t="s">
        <v>171</v>
      </c>
      <c r="D49" s="251">
        <v>344160</v>
      </c>
      <c r="E49" s="276">
        <v>6745006</v>
      </c>
    </row>
    <row r="50" spans="1:5" ht="12.75" thickBot="1" x14ac:dyDescent="0.25">
      <c r="A50" s="359">
        <v>46</v>
      </c>
      <c r="B50" s="360"/>
      <c r="C50" s="361" t="s">
        <v>172</v>
      </c>
      <c r="D50" s="482">
        <v>501402</v>
      </c>
      <c r="E50" s="434">
        <v>9387928</v>
      </c>
    </row>
    <row r="51" spans="1:5" x14ac:dyDescent="0.2">
      <c r="A51" s="346">
        <v>47</v>
      </c>
      <c r="B51" s="552" t="s">
        <v>20</v>
      </c>
      <c r="C51" s="363" t="s">
        <v>169</v>
      </c>
      <c r="D51" s="435">
        <v>0.14114996538377134</v>
      </c>
      <c r="E51" s="281">
        <v>0.19944385712041068</v>
      </c>
    </row>
    <row r="52" spans="1:5" x14ac:dyDescent="0.2">
      <c r="A52" s="346">
        <v>48</v>
      </c>
      <c r="B52" s="553"/>
      <c r="C52" s="348" t="s">
        <v>170</v>
      </c>
      <c r="D52" s="533">
        <v>0.15601649429932199</v>
      </c>
      <c r="E52" s="534">
        <v>0.21697842964537059</v>
      </c>
    </row>
    <row r="53" spans="1:5" x14ac:dyDescent="0.2">
      <c r="A53" s="346">
        <v>49</v>
      </c>
      <c r="B53" s="553"/>
      <c r="C53" s="348" t="s">
        <v>171</v>
      </c>
      <c r="D53" s="251">
        <v>1038760</v>
      </c>
      <c r="E53" s="276">
        <v>22844154</v>
      </c>
    </row>
    <row r="54" spans="1:5" ht="12.75" thickBot="1" x14ac:dyDescent="0.25">
      <c r="A54" s="359">
        <v>50</v>
      </c>
      <c r="B54" s="554"/>
      <c r="C54" s="361" t="s">
        <v>172</v>
      </c>
      <c r="D54" s="482">
        <v>1182957</v>
      </c>
      <c r="E54" s="434">
        <v>26334401</v>
      </c>
    </row>
    <row r="55" spans="1:5" x14ac:dyDescent="0.2">
      <c r="A55" s="346">
        <v>51</v>
      </c>
      <c r="B55" s="552" t="s">
        <v>21</v>
      </c>
      <c r="C55" s="363" t="s">
        <v>169</v>
      </c>
      <c r="D55" s="435">
        <v>0.23955082470871752</v>
      </c>
      <c r="E55" s="281">
        <v>0.20666719626668481</v>
      </c>
    </row>
    <row r="56" spans="1:5" x14ac:dyDescent="0.2">
      <c r="A56" s="346">
        <v>52</v>
      </c>
      <c r="B56" s="553"/>
      <c r="C56" s="376" t="s">
        <v>170</v>
      </c>
      <c r="D56" s="531">
        <v>0.20664931387175531</v>
      </c>
      <c r="E56" s="532">
        <v>0.17766681969067968</v>
      </c>
    </row>
    <row r="57" spans="1:5" x14ac:dyDescent="0.2">
      <c r="A57" s="346">
        <v>53</v>
      </c>
      <c r="B57" s="553"/>
      <c r="C57" s="363" t="s">
        <v>171</v>
      </c>
      <c r="D57" s="51">
        <v>1762918</v>
      </c>
      <c r="E57" s="52">
        <v>23671510</v>
      </c>
    </row>
    <row r="58" spans="1:5" x14ac:dyDescent="0.2">
      <c r="A58" s="346">
        <v>54</v>
      </c>
      <c r="B58" s="553"/>
      <c r="C58" s="376" t="s">
        <v>172</v>
      </c>
      <c r="D58" s="53">
        <v>1566868</v>
      </c>
      <c r="E58" s="54">
        <v>21563200</v>
      </c>
    </row>
    <row r="59" spans="1:5" x14ac:dyDescent="0.2">
      <c r="A59" s="346">
        <v>55</v>
      </c>
      <c r="B59" s="553"/>
      <c r="C59" s="378" t="s">
        <v>173</v>
      </c>
      <c r="D59" s="57">
        <f>(([1]Ags!G59*[1]Ags!G57)+([1]B.C.!D59+[1]B.C.!D57)+([1]B.C.S.!F59*[1]B.C.S.!F57)+([1]Camp!D59*[1]Camp!D57)+([1]Coah!K59*[1]Coah!K57)+([1]Col!D59*[1]Col!D57)+([1]Chis!H59*[1]Chis!H57)+([1]Chih!G59*[1]Chih!G57)+([1]Dgo!F59*[1]Dgo!F57)+([1]Gto!J59*[1]Gto!J57)+([1]Gro!D59*[1]Gro!D57)+([1]Hgo!J59*[1]Hgo!J57)+([1]Jal!L59*[1]Jal!L57)+([1]Mex!N59*[1]Mex!N57)+([1]Mich!L59*[1]Mich!L57)+([1]Mor!F59*[1]Mor!F57)+([1]Nay!G59*[1]Nay!G57)+([1]NL!G59*[1]NL!G57)+([1]Oax!I59*[1]Oax!I57)+([1]Pue!N59*[1]Pue!N57)+([1]Qro!J59*[1]Qro!J57)+([1]QRoo!G59*[1]QRoo!G57)+([1]SLP!G59*[1]SLP!G57)+([1]Sin!H59*[1]Sin!H57)+([1]Son!F59*[1]Son!F57)+([1]Tab!D59*[1]Tab!D57)+([1]Tam!F59*[1]Tam!F57)+([1]Tlax!F59*[1]Tlax!F57)+([1]Ver!J59*[1]Ver!J57)+([1]Yuc!F59*[1]Yuc!F57)+([1]Zac!J59*[1]Zac!J57))/D57</f>
        <v>3.1423066795225778</v>
      </c>
      <c r="E59" s="58">
        <f>(([1]Ags!H59*[1]Ags!H57)+([1]B.C.!E59+[1]B.C.!E57)+([1]B.C.S.!G59*[1]B.C.S.!G57)+([1]Camp!E59*[1]Camp!E57)+([1]Coah!L59*[1]Coah!L57)+([1]Col!E59*[1]Col!E57)+([1]Chis!I59*[1]Chis!I57)+([1]Chih!H59*[1]Chih!H57)+([1]Dgo!G59*[1]Dgo!G57)+([1]Gto!K59*[1]Gto!K57)+([1]Gro!E59*[1]Gro!E57)+([1]Hgo!K59*[1]Hgo!K57)+([1]Jal!M59*[1]Jal!M57)+([1]Mex!O59*[1]Mex!O57)+([1]Mich!M59*[1]Mich!M57)+([1]Mor!G59*[1]Mor!G57)+([1]Nay!H59*[1]Nay!H57)+([1]NL!H59*[1]NL!H57)+([1]Oax!J59*[1]Oax!J57)+([1]Pue!O59*[1]Pue!O57)+([1]Qro!K59*[1]Qro!K57)+([1]QRoo!H59*[1]QRoo!H57)+([1]SLP!H59*[1]SLP!H57)+([1]Sin!I59*[1]Sin!I57)+([1]Son!G59*[1]Son!G57)+([1]Tab!E59*[1]Tab!E57)+([1]Tam!G59*[1]Tam!G57)+([1]Tlax!G59*[1]Tlax!G57)+([1]Ver!K59*[1]Ver!K57)+([1]Yuc!G59*[1]Yuc!G57)+([1]Zac!K59*[1]Zac!K57))/E57</f>
        <v>2.937881511292967</v>
      </c>
    </row>
    <row r="60" spans="1:5" ht="12.75" thickBot="1" x14ac:dyDescent="0.25">
      <c r="A60" s="359">
        <v>56</v>
      </c>
      <c r="B60" s="554"/>
      <c r="C60" s="361" t="s">
        <v>174</v>
      </c>
      <c r="D60" s="250">
        <f>(([1]Ags!G60*[1]Ags!G58)+([1]B.C.!D60+[1]B.C.!D58)+([1]B.C.S.!F60*[1]B.C.S.!F58)+([1]Camp!D60*[1]Camp!D58)+([1]Coah!K60*[1]Coah!K58)+([1]Col!D60*[1]Col!D58)+([1]Chis!H60*[1]Chis!H58)+([1]Chih!G60*[1]Chih!G58)+([1]Dgo!F60*[1]Dgo!F58)+([1]Gto!J60*[1]Gto!J58)+([1]Gro!D60*[1]Gro!D58)+([1]Hgo!J60*[1]Hgo!J58)+([1]Jal!L60*[1]Jal!L58)+([1]Mex!N60*[1]Mex!N58)+([1]Mich!L60*[1]Mich!L58)+([1]Mor!F60*[1]Mor!F58)+([1]Nay!G60*[1]Nay!G58)+([1]NL!G60*[1]NL!G58)+([1]Oax!I60*[1]Oax!I58)+([1]Pue!N60*[1]Pue!N58)+([1]Qro!J60*[1]Qro!J58)+([1]QRoo!G60*[1]QRoo!G58)+([1]SLP!G60*[1]SLP!G58)+([1]Sin!H60*[1]Sin!H58)+([1]Son!F60*[1]Son!F58)+([1]Tab!D60*[1]Tab!D58)+([1]Tam!F60*[1]Tam!F58)+([1]Tlax!F60*[1]Tlax!F58)+([1]Ver!J60*[1]Ver!J58)+([1]Yuc!F60*[1]Yuc!F58)+([1]Zac!J60*[1]Zac!J58))/D58</f>
        <v>2.7914104732877494</v>
      </c>
      <c r="E60" s="62">
        <f>(([1]Ags!H60*[1]Ags!H58)+([1]B.C.!E60+[1]B.C.!E58)+([1]B.C.S.!G60*[1]B.C.S.!G58)+([1]Camp!E60*[1]Camp!E58)+([1]Coah!L60*[1]Coah!L58)+([1]Col!E60*[1]Col!E58)+([1]Chis!I60*[1]Chis!I58)+([1]Chih!H60*[1]Chih!H58)+([1]Dgo!G60*[1]Dgo!G58)+([1]Gto!K60*[1]Gto!K58)+([1]Gro!E60*[1]Gro!E58)+([1]Hgo!K60*[1]Hgo!K58)+([1]Jal!M60*[1]Jal!M58)+([1]Mex!O60*[1]Mex!O58)+([1]Mich!M60*[1]Mich!M58)+([1]Mor!G60*[1]Mor!G58)+([1]Nay!H60*[1]Nay!H58)+([1]NL!H60*[1]NL!H58)+([1]Oax!J60*[1]Oax!J58)+([1]Pue!O60*[1]Pue!O58)+([1]Qro!K60*[1]Qro!K58)+([1]QRoo!H60*[1]QRoo!H58)+([1]SLP!H60*[1]SLP!H58)+([1]Sin!I60*[1]Sin!I58)+([1]Son!G60*[1]Son!G58)+([1]Tab!E60*[1]Tab!E58)+([1]Tam!G60*[1]Tam!G58)+([1]Tlax!G60*[1]Tlax!G58)+([1]Ver!K60*[1]Ver!K58)+([1]Yuc!G60*[1]Yuc!G58)+([1]Zac!K60*[1]Zac!K58))/E58</f>
        <v>2.6497331308227938</v>
      </c>
    </row>
    <row r="61" spans="1:5" x14ac:dyDescent="0.2">
      <c r="A61" s="346">
        <v>57</v>
      </c>
      <c r="B61" s="552" t="s">
        <v>22</v>
      </c>
      <c r="C61" s="363" t="s">
        <v>169</v>
      </c>
      <c r="D61" s="435">
        <v>0.28153939286056417</v>
      </c>
      <c r="E61" s="281">
        <v>0.2922818235852051</v>
      </c>
    </row>
    <row r="62" spans="1:5" x14ac:dyDescent="0.2">
      <c r="A62" s="346">
        <v>58</v>
      </c>
      <c r="B62" s="553"/>
      <c r="C62" s="376" t="s">
        <v>170</v>
      </c>
      <c r="D62" s="531">
        <v>0.15713660947348651</v>
      </c>
      <c r="E62" s="532">
        <v>0.168704150214086</v>
      </c>
    </row>
    <row r="63" spans="1:5" x14ac:dyDescent="0.2">
      <c r="A63" s="346">
        <v>59</v>
      </c>
      <c r="B63" s="553"/>
      <c r="C63" s="363" t="s">
        <v>171</v>
      </c>
      <c r="D63" s="51">
        <v>2071923</v>
      </c>
      <c r="E63" s="52">
        <v>33477747</v>
      </c>
    </row>
    <row r="64" spans="1:5" x14ac:dyDescent="0.2">
      <c r="A64" s="346">
        <v>60</v>
      </c>
      <c r="B64" s="553"/>
      <c r="C64" s="376" t="s">
        <v>172</v>
      </c>
      <c r="D64" s="53">
        <v>1191450</v>
      </c>
      <c r="E64" s="54">
        <v>20475412</v>
      </c>
    </row>
    <row r="65" spans="1:5" x14ac:dyDescent="0.2">
      <c r="A65" s="346">
        <v>61</v>
      </c>
      <c r="B65" s="553"/>
      <c r="C65" s="378" t="s">
        <v>173</v>
      </c>
      <c r="D65" s="57">
        <f>(([1]Ags!G65*[1]Ags!G63)+([1]B.C.!D65+[1]B.C.!D63)+([1]B.C.S.!F65*[1]B.C.S.!F63)+([1]Camp!D65*[1]Camp!D63)+([1]Coah!K65*[1]Coah!K63)+([1]Col!D65*[1]Col!D63)+([1]Chis!H65*[1]Chis!H63)+([1]Chih!G65*[1]Chih!G63)+([1]Dgo!F65*[1]Dgo!F63)+([1]Gto!J65*[1]Gto!J63)+([1]Gro!D65*[1]Gro!D63)+([1]Hgo!J65*[1]Hgo!J63)+([1]Jal!L65*[1]Jal!L63)+([1]Mex!N65*[1]Mex!N63)+([1]Mich!L65*[1]Mich!L63)+([1]Mor!F65*[1]Mor!F63)+([1]Nay!G65*[1]Nay!G63)+([1]NL!G65*[1]NL!G63)+([1]Oax!I65*[1]Oax!I63)+([1]Pue!N65*[1]Pue!N63)+([1]Qro!J65*[1]Qro!J63)+([1]QRoo!G65*[1]QRoo!G63)+([1]SLP!G65*[1]SLP!G63)+([1]Sin!H65*[1]Sin!H63)+([1]Son!F65*[1]Son!F63)+([1]Tab!D65*[1]Tab!D63)+([1]Tam!F65*[1]Tam!F63)+([1]Tlax!F65*[1]Tlax!F63)+([1]Ver!J65*[1]Ver!J63)+([1]Yuc!F65*[1]Yuc!F63)+([1]Zac!J65*[1]Zac!J63))/D63</f>
        <v>3.0405369445688244</v>
      </c>
      <c r="E65" s="58">
        <f>(([1]Ags!H65*[1]Ags!H63)+([1]B.C.!E65+[1]B.C.!E63)+([1]B.C.S.!G65*[1]B.C.S.!G63)+([1]Camp!E65*[1]Camp!E63)+([1]Coah!L65*[1]Coah!L63)+([1]Col!E65*[1]Col!E63)+([1]Chis!I65*[1]Chis!I63)+([1]Chih!H65*[1]Chih!H63)+([1]Dgo!G65*[1]Dgo!G63)+([1]Gto!K65*[1]Gto!K63)+([1]Gro!E65*[1]Gro!E63)+([1]Hgo!K65*[1]Hgo!K63)+([1]Jal!M65*[1]Jal!M63)+([1]Mex!O65*[1]Mex!O63)+([1]Mich!M65*[1]Mich!M63)+([1]Mor!G65*[1]Mor!G63)+([1]Nay!H65*[1]Nay!H63)+([1]NL!H65*[1]NL!H63)+([1]Oax!J65*[1]Oax!J63)+([1]Pue!O65*[1]Pue!O63)+([1]Qro!K65*[1]Qro!K63)+([1]QRoo!H65*[1]QRoo!H63)+([1]SLP!H65*[1]SLP!H63)+([1]Sin!I65*[1]Sin!I63)+([1]Son!G65*[1]Son!G63)+([1]Tab!E65*[1]Tab!E63)+([1]Tam!G65*[1]Tam!G63)+([1]Tlax!G65*[1]Tlax!G63)+([1]Ver!K65*[1]Ver!K63)+([1]Yuc!G65*[1]Yuc!G63)+([1]Zac!K65*[1]Zac!K63))/E63</f>
        <v>2.6770554797734709</v>
      </c>
    </row>
    <row r="66" spans="1:5" ht="12.75" thickBot="1" x14ac:dyDescent="0.25">
      <c r="A66" s="359">
        <v>62</v>
      </c>
      <c r="B66" s="554"/>
      <c r="C66" s="361" t="s">
        <v>174</v>
      </c>
      <c r="D66" s="250">
        <f>(([1]Ags!G66*[1]Ags!G64)+([1]B.C.!D66+[1]B.C.!D64)+([1]B.C.S.!F66*[1]B.C.S.!F64)+([1]Camp!D66*[1]Camp!D64)+([1]Coah!K66*[1]Coah!K64)+([1]Col!D66*[1]Col!D64)+([1]Chis!H66*[1]Chis!H64)+([1]Chih!G66*[1]Chih!G64)+([1]Dgo!F66*[1]Dgo!F64)+([1]Gto!J66*[1]Gto!J64)+([1]Gro!D66*[1]Gro!D64)+([1]Hgo!J66*[1]Hgo!J64)+([1]Jal!L66*[1]Jal!L64)+([1]Mex!N66*[1]Mex!N64)+([1]Mich!L66*[1]Mich!L64)+([1]Mor!F66*[1]Mor!F64)+([1]Nay!G66*[1]Nay!G64)+([1]NL!G66*[1]NL!G64)+([1]Oax!I66*[1]Oax!I64)+([1]Pue!N66*[1]Pue!N64)+([1]Qro!J66*[1]Qro!J64)+([1]QRoo!G66*[1]QRoo!G64)+([1]SLP!G66*[1]SLP!G64)+([1]Sin!H66*[1]Sin!H64)+([1]Son!F66*[1]Son!F64)+([1]Tab!D66*[1]Tab!D64)+([1]Tam!F66*[1]Tam!F64)+([1]Tlax!F66*[1]Tlax!F64)+([1]Ver!J66*[1]Ver!J64)+([1]Yuc!F66*[1]Yuc!F64)+([1]Zac!J66*[1]Zac!J64))/D64</f>
        <v>2.7898891818168323</v>
      </c>
      <c r="E66" s="62">
        <f>(([1]Ags!H66*[1]Ags!H64)+([1]B.C.!E66+[1]B.C.!E64)+([1]B.C.S.!G66*[1]B.C.S.!G64)+([1]Camp!E66*[1]Camp!E64)+([1]Coah!L66*[1]Coah!L64)+([1]Col!E66*[1]Col!E64)+([1]Chis!I66*[1]Chis!I64)+([1]Chih!H66*[1]Chih!H64)+([1]Dgo!G66*[1]Dgo!G64)+([1]Gto!K66*[1]Gto!K64)+([1]Gro!E66*[1]Gro!E64)+([1]Hgo!K66*[1]Hgo!K64)+([1]Jal!M66*[1]Jal!M64)+([1]Mex!O66*[1]Mex!O64)+([1]Mich!M66*[1]Mich!M64)+([1]Mor!G66*[1]Mor!G64)+([1]Nay!H66*[1]Nay!H64)+([1]NL!H66*[1]NL!H64)+([1]Oax!J66*[1]Oax!J64)+([1]Pue!O66*[1]Pue!O64)+([1]Qro!K66*[1]Qro!K64)+([1]QRoo!H66*[1]QRoo!H64)+([1]SLP!H66*[1]SLP!H64)+([1]Sin!I66*[1]Sin!I64)+([1]Son!G66*[1]Son!G64)+([1]Tab!E66*[1]Tab!E64)+([1]Tam!G66*[1]Tam!G64)+([1]Tlax!G66*[1]Tlax!G64)+([1]Ver!K66*[1]Ver!K64)+([1]Yuc!G66*[1]Yuc!G64)+([1]Zac!K66*[1]Zac!K64))/E64</f>
        <v>2.468222611694816</v>
      </c>
    </row>
    <row r="67" spans="1:5" x14ac:dyDescent="0.2">
      <c r="A67" s="346">
        <v>63</v>
      </c>
      <c r="B67" s="552" t="s">
        <v>23</v>
      </c>
      <c r="C67" s="363" t="s">
        <v>169</v>
      </c>
      <c r="D67" s="435">
        <v>0.69236601753028326</v>
      </c>
      <c r="E67" s="281">
        <v>0.60739964025089699</v>
      </c>
    </row>
    <row r="68" spans="1:5" x14ac:dyDescent="0.2">
      <c r="A68" s="346">
        <v>64</v>
      </c>
      <c r="B68" s="553"/>
      <c r="C68" s="376" t="s">
        <v>170</v>
      </c>
      <c r="D68" s="531">
        <v>0.65083452734911618</v>
      </c>
      <c r="E68" s="532">
        <v>0.56553024921546735</v>
      </c>
    </row>
    <row r="69" spans="1:5" x14ac:dyDescent="0.2">
      <c r="A69" s="346">
        <v>65</v>
      </c>
      <c r="B69" s="553"/>
      <c r="C69" s="363" t="s">
        <v>171</v>
      </c>
      <c r="D69" s="51">
        <v>5095305</v>
      </c>
      <c r="E69" s="52">
        <v>69571112</v>
      </c>
    </row>
    <row r="70" spans="1:5" x14ac:dyDescent="0.2">
      <c r="A70" s="346">
        <v>66</v>
      </c>
      <c r="B70" s="553"/>
      <c r="C70" s="376" t="s">
        <v>172</v>
      </c>
      <c r="D70" s="53">
        <v>4934794</v>
      </c>
      <c r="E70" s="54">
        <v>68637700</v>
      </c>
    </row>
    <row r="71" spans="1:5" x14ac:dyDescent="0.2">
      <c r="A71" s="346">
        <v>67</v>
      </c>
      <c r="B71" s="553"/>
      <c r="C71" s="378" t="s">
        <v>173</v>
      </c>
      <c r="D71" s="57">
        <f>(([1]Ags!G71*[1]Ags!G69)+([1]B.C.!D71+[1]B.C.!D69)+([1]B.C.S.!F71*[1]B.C.S.!F69)+([1]Camp!D71*[1]Camp!D69)+([1]Coah!K71*[1]Coah!K69)+([1]Col!D71*[1]Col!D69)+([1]Chis!H71*[1]Chis!H69)+([1]Chih!G71*[1]Chih!G69)+([1]Dgo!F71*[1]Dgo!F69)+([1]Gto!J71*[1]Gto!J69)+([1]Gro!D71*[1]Gro!D69)+([1]Hgo!J71*[1]Hgo!J69)+([1]Jal!L71*[1]Jal!L69)+([1]Mex!N71*[1]Mex!N69)+([1]Mich!L71*[1]Mich!L69)+([1]Mor!F71*[1]Mor!F69)+([1]Nay!G71*[1]Nay!G69)+([1]NL!G71*[1]NL!G69)+([1]Oax!I71*[1]Oax!I69)+([1]Pue!N71*[1]Pue!N69)+([1]Qro!J71*[1]Qro!J69)+([1]QRoo!G71*[1]QRoo!G69)+([1]SLP!G71*[1]SLP!G69)+([1]Sin!H71*[1]Sin!H69)+([1]Son!F71*[1]Son!F69)+([1]Tab!D71*[1]Tab!D69)+([1]Tam!F71*[1]Tam!F69)+([1]Tlax!F71*[1]Tlax!F69)+([1]Ver!J71*[1]Ver!J69)+([1]Yuc!F71*[1]Yuc!F69)+([1]Zac!J71*[1]Zac!J69))/D69</f>
        <v>2.5598528773617453</v>
      </c>
      <c r="E71" s="58">
        <f>(([1]Ags!H71*[1]Ags!H69)+([1]B.C.!E71+[1]B.C.!E69)+([1]B.C.S.!G71*[1]B.C.S.!G69)+([1]Camp!E71*[1]Camp!E69)+([1]Coah!L71*[1]Coah!L69)+([1]Col!E71*[1]Col!E69)+([1]Chis!I71*[1]Chis!I69)+([1]Chih!H71*[1]Chih!H69)+([1]Dgo!G71*[1]Dgo!G69)+([1]Gto!K71*[1]Gto!K69)+([1]Gro!E71*[1]Gro!E69)+([1]Hgo!K71*[1]Hgo!K69)+([1]Jal!M71*[1]Jal!M69)+([1]Mex!O71*[1]Mex!O69)+([1]Mich!M71*[1]Mich!M69)+([1]Mor!G71*[1]Mor!G69)+([1]Nay!H71*[1]Nay!H69)+([1]NL!H71*[1]NL!H69)+([1]Oax!J71*[1]Oax!J69)+([1]Pue!O71*[1]Pue!O69)+([1]Qro!K71*[1]Qro!K69)+([1]QRoo!H71*[1]QRoo!H69)+([1]SLP!H71*[1]SLP!H69)+([1]Sin!I71*[1]Sin!I69)+([1]Son!G71*[1]Son!G69)+([1]Tab!E71*[1]Tab!E69)+([1]Tam!G71*[1]Tam!G69)+([1]Tlax!G71*[1]Tlax!G69)+([1]Ver!K71*[1]Ver!K69)+([1]Yuc!G71*[1]Yuc!G69)+([1]Zac!K71*[1]Zac!K69))/E69</f>
        <v>2.3693170693699215</v>
      </c>
    </row>
    <row r="72" spans="1:5" ht="12.75" thickBot="1" x14ac:dyDescent="0.25">
      <c r="A72" s="359">
        <v>68</v>
      </c>
      <c r="B72" s="554"/>
      <c r="C72" s="361" t="s">
        <v>174</v>
      </c>
      <c r="D72" s="250">
        <f>(([1]Ags!G72*[1]Ags!G70)+([1]B.C.!D72+[1]B.C.!D70)+([1]B.C.S.!F72*[1]B.C.S.!F70)+([1]Camp!D72*[1]Camp!D70)+([1]Coah!K72*[1]Coah!K70)+([1]Col!D72*[1]Col!D70)+([1]Chis!H72*[1]Chis!H70)+([1]Chih!G72*[1]Chih!G70)+([1]Dgo!F72*[1]Dgo!F70)+([1]Gto!J72*[1]Gto!J70)+([1]Gro!D72*[1]Gro!D70)+([1]Hgo!J72*[1]Hgo!J70)+([1]Jal!L72*[1]Jal!L70)+([1]Mex!N72*[1]Mex!N70)+([1]Mich!L72*[1]Mich!L70)+([1]Mor!F72*[1]Mor!F70)+([1]Nay!G72*[1]Nay!G70)+([1]NL!G72*[1]NL!G70)+([1]Oax!I72*[1]Oax!I70)+([1]Pue!N72*[1]Pue!N70)+([1]Qro!J72*[1]Qro!J70)+([1]QRoo!G72*[1]QRoo!G70)+([1]SLP!G72*[1]SLP!G70)+([1]Sin!H72*[1]Sin!H70)+([1]Son!F72*[1]Son!F70)+([1]Tab!D72*[1]Tab!D70)+([1]Tam!F72*[1]Tam!F70)+([1]Tlax!F72*[1]Tlax!F70)+([1]Ver!J72*[1]Ver!J70)+([1]Yuc!F72*[1]Yuc!F70)+([1]Zac!J72*[1]Zac!J70))/D70</f>
        <v>2.1984791500516576</v>
      </c>
      <c r="E72" s="62">
        <f>(([1]Ags!H72*[1]Ags!H70)+([1]B.C.!E72+[1]B.C.!E70)+([1]B.C.S.!G72*[1]B.C.S.!G70)+([1]Camp!E72*[1]Camp!E70)+([1]Coah!L72*[1]Coah!L70)+([1]Col!E72*[1]Col!E70)+([1]Chis!I72*[1]Chis!I70)+([1]Chih!H72*[1]Chih!H70)+([1]Dgo!G72*[1]Dgo!G70)+([1]Gto!K72*[1]Gto!K70)+([1]Gro!E72*[1]Gro!E70)+([1]Hgo!K72*[1]Hgo!K70)+([1]Jal!M72*[1]Jal!M70)+([1]Mex!O72*[1]Mex!O70)+([1]Mich!M72*[1]Mich!M70)+([1]Mor!G72*[1]Mor!G70)+([1]Nay!H72*[1]Nay!H70)+([1]NL!H72*[1]NL!H70)+([1]Oax!J72*[1]Oax!J70)+([1]Pue!O72*[1]Pue!O70)+([1]Qro!K72*[1]Qro!K70)+([1]QRoo!H72*[1]QRoo!H70)+([1]SLP!H72*[1]SLP!H70)+([1]Sin!I72*[1]Sin!I70)+([1]Son!G72*[1]Son!G70)+([1]Tab!E72*[1]Tab!E70)+([1]Tam!G72*[1]Tam!G70)+([1]Tlax!G72*[1]Tlax!G70)+([1]Ver!K72*[1]Ver!K70)+([1]Yuc!G72*[1]Yuc!G70)+([1]Zac!K72*[1]Zac!K70))/E70</f>
        <v>2.0915741444958766</v>
      </c>
    </row>
    <row r="73" spans="1:5" x14ac:dyDescent="0.2">
      <c r="A73" s="346">
        <v>69</v>
      </c>
      <c r="B73" s="552" t="s">
        <v>24</v>
      </c>
      <c r="C73" s="363" t="s">
        <v>169</v>
      </c>
      <c r="D73" s="435">
        <v>0.16296749743350727</v>
      </c>
      <c r="E73" s="281">
        <v>0.15175339294764675</v>
      </c>
    </row>
    <row r="74" spans="1:5" x14ac:dyDescent="0.2">
      <c r="A74" s="346">
        <v>70</v>
      </c>
      <c r="B74" s="553"/>
      <c r="C74" s="376" t="s">
        <v>170</v>
      </c>
      <c r="D74" s="531">
        <v>0.13245371826010624</v>
      </c>
      <c r="E74" s="532">
        <v>0.12054719093220297</v>
      </c>
    </row>
    <row r="75" spans="1:5" x14ac:dyDescent="0.2">
      <c r="A75" s="346">
        <v>71</v>
      </c>
      <c r="B75" s="553"/>
      <c r="C75" s="363" t="s">
        <v>171</v>
      </c>
      <c r="D75" s="51">
        <v>1199321</v>
      </c>
      <c r="E75" s="52">
        <v>17381723</v>
      </c>
    </row>
    <row r="76" spans="1:5" x14ac:dyDescent="0.2">
      <c r="A76" s="346">
        <v>72</v>
      </c>
      <c r="B76" s="553"/>
      <c r="C76" s="376" t="s">
        <v>172</v>
      </c>
      <c r="D76" s="53">
        <v>1004298</v>
      </c>
      <c r="E76" s="54">
        <v>14630662</v>
      </c>
    </row>
    <row r="77" spans="1:5" x14ac:dyDescent="0.2">
      <c r="A77" s="346">
        <v>73</v>
      </c>
      <c r="B77" s="553"/>
      <c r="C77" s="378" t="s">
        <v>173</v>
      </c>
      <c r="D77" s="57">
        <f>(([1]Ags!G77*[1]Ags!G75)+([1]B.C.!D77+[1]B.C.!D75)+([1]B.C.S.!F77*[1]B.C.S.!F75)+([1]Camp!D77*[1]Camp!D75)+([1]Coah!K77*[1]Coah!K75)+([1]Col!D77*[1]Col!D75)+([1]Chis!H77*[1]Chis!H75)+([1]Chih!G77*[1]Chih!G75)+([1]Dgo!F77*[1]Dgo!F75)+([1]Gto!J77*[1]Gto!J75)+([1]Gro!D77*[1]Gro!D75)+([1]Hgo!J77*[1]Hgo!J75)+([1]Jal!L77*[1]Jal!L75)+([1]Mex!N77*[1]Mex!N75)+([1]Mich!L77*[1]Mich!L75)+([1]Mor!F77*[1]Mor!F75)+([1]Nay!G77*[1]Nay!G75)+([1]NL!G77*[1]NL!G75)+([1]Oax!I77*[1]Oax!I75)+([1]Pue!N77*[1]Pue!N75)+([1]Qro!J77*[1]Qro!J75)+([1]QRoo!G77*[1]QRoo!G75)+([1]SLP!G77*[1]SLP!G75)+([1]Sin!H77*[1]Sin!H75)+([1]Son!F77*[1]Son!F75)+([1]Tab!D77*[1]Tab!D75)+([1]Tam!F77*[1]Tam!F75)+([1]Tlax!F77*[1]Tlax!F75)+([1]Ver!J77*[1]Ver!J75)+([1]Yuc!F77*[1]Yuc!F75)+([1]Zac!J77*[1]Zac!J75))/D75</f>
        <v>3.7131867848345332</v>
      </c>
      <c r="E77" s="58">
        <f>(([1]Ags!H77*[1]Ags!H75)+([1]B.C.!E77+[1]B.C.!E75)+([1]B.C.S.!G77*[1]B.C.S.!G75)+([1]Camp!E77*[1]Camp!E75)+([1]Coah!L77*[1]Coah!L75)+([1]Col!E77*[1]Col!E75)+([1]Chis!I77*[1]Chis!I75)+([1]Chih!H77*[1]Chih!H75)+([1]Dgo!G77*[1]Dgo!G75)+([1]Gto!K77*[1]Gto!K75)+([1]Gro!E77*[1]Gro!E75)+([1]Hgo!K77*[1]Hgo!K75)+([1]Jal!M77*[1]Jal!M75)+([1]Mex!O77*[1]Mex!O75)+([1]Mich!M77*[1]Mich!M75)+([1]Mor!G77*[1]Mor!G75)+([1]Nay!H77*[1]Nay!H75)+([1]NL!H77*[1]NL!H75)+([1]Oax!J77*[1]Oax!J75)+([1]Pue!O77*[1]Pue!O75)+([1]Qro!K77*[1]Qro!K75)+([1]QRoo!H77*[1]QRoo!H75)+([1]SLP!H77*[1]SLP!H75)+([1]Sin!I77*[1]Sin!I75)+([1]Son!G77*[1]Son!G75)+([1]Tab!E77*[1]Tab!E75)+([1]Tam!G77*[1]Tam!G75)+([1]Tlax!G77*[1]Tlax!G75)+([1]Ver!K77*[1]Ver!K75)+([1]Yuc!G77*[1]Yuc!G75)+([1]Zac!K77*[1]Zac!K75))/E75</f>
        <v>3.4829285945908479</v>
      </c>
    </row>
    <row r="78" spans="1:5" ht="12.75" thickBot="1" x14ac:dyDescent="0.25">
      <c r="A78" s="359">
        <v>74</v>
      </c>
      <c r="B78" s="554"/>
      <c r="C78" s="361" t="s">
        <v>174</v>
      </c>
      <c r="D78" s="250">
        <f>(([1]Ags!G78*[1]Ags!G76)+([1]B.C.!D78+[1]B.C.!D76)+([1]B.C.S.!F78*[1]B.C.S.!F76)+([1]Camp!D78*[1]Camp!D76)+([1]Coah!K78*[1]Coah!K76)+([1]Col!D78*[1]Col!D76)+([1]Chis!H78*[1]Chis!H76)+([1]Chih!G78*[1]Chih!G76)+([1]Dgo!F78*[1]Dgo!F76)+([1]Gto!J78*[1]Gto!J76)+([1]Gro!D78*[1]Gro!D76)+([1]Hgo!J78*[1]Hgo!J76)+([1]Jal!L78*[1]Jal!L76)+([1]Mex!N78*[1]Mex!N76)+([1]Mich!L78*[1]Mich!L76)+([1]Mor!F78*[1]Mor!F76)+([1]Nay!G78*[1]Nay!G76)+([1]NL!G78*[1]NL!G76)+([1]Oax!I78*[1]Oax!I76)+([1]Pue!N78*[1]Pue!N76)+([1]Qro!J78*[1]Qro!J76)+([1]QRoo!G78*[1]QRoo!G76)+([1]SLP!G78*[1]SLP!G76)+([1]Sin!H78*[1]Sin!H76)+([1]Son!F78*[1]Son!F76)+([1]Tab!D78*[1]Tab!D76)+([1]Tam!F78*[1]Tam!F76)+([1]Tlax!F78*[1]Tlax!F76)+([1]Ver!J78*[1]Ver!J76)+([1]Yuc!F78*[1]Yuc!F76)+([1]Zac!J78*[1]Zac!J76))/D76</f>
        <v>3.2700992453405715</v>
      </c>
      <c r="E78" s="62">
        <f>(([1]Ags!H78*[1]Ags!H76)+([1]B.C.!E78+[1]B.C.!E76)+([1]B.C.S.!G78*[1]B.C.S.!G76)+([1]Camp!E78*[1]Camp!E76)+([1]Coah!L78*[1]Coah!L76)+([1]Col!E78*[1]Col!E76)+([1]Chis!I78*[1]Chis!I76)+([1]Chih!H78*[1]Chih!H76)+([1]Dgo!G78*[1]Dgo!G76)+([1]Gto!K78*[1]Gto!K76)+([1]Gro!E78*[1]Gro!E76)+([1]Hgo!K78*[1]Hgo!K76)+([1]Jal!M78*[1]Jal!M76)+([1]Mex!O78*[1]Mex!O76)+([1]Mich!M78*[1]Mich!M76)+([1]Mor!G78*[1]Mor!G76)+([1]Nay!H78*[1]Nay!H76)+([1]NL!H78*[1]NL!H76)+([1]Oax!J78*[1]Oax!J76)+([1]Pue!O78*[1]Pue!O76)+([1]Qro!K78*[1]Qro!K76)+([1]QRoo!H78*[1]QRoo!H76)+([1]SLP!H78*[1]SLP!H76)+([1]Sin!I78*[1]Sin!I76)+([1]Son!G78*[1]Son!G76)+([1]Tab!E78*[1]Tab!E76)+([1]Tam!G78*[1]Tam!G76)+([1]Tlax!G78*[1]Tlax!G76)+([1]Ver!K78*[1]Ver!K76)+([1]Yuc!G78*[1]Yuc!G76)+([1]Zac!K78*[1]Zac!K76))/E76</f>
        <v>3.1170553291732324</v>
      </c>
    </row>
    <row r="79" spans="1:5" x14ac:dyDescent="0.2">
      <c r="A79" s="346">
        <v>75</v>
      </c>
      <c r="B79" s="552" t="s">
        <v>25</v>
      </c>
      <c r="C79" s="363" t="s">
        <v>169</v>
      </c>
      <c r="D79" s="435">
        <v>0.29975330416828311</v>
      </c>
      <c r="E79" s="281">
        <v>0.22929472809373827</v>
      </c>
    </row>
    <row r="80" spans="1:5" x14ac:dyDescent="0.2">
      <c r="A80" s="346">
        <v>76</v>
      </c>
      <c r="B80" s="553"/>
      <c r="C80" s="376" t="s">
        <v>170</v>
      </c>
      <c r="D80" s="531">
        <v>0.2582096937903442</v>
      </c>
      <c r="E80" s="532">
        <v>0.20382742506759421</v>
      </c>
    </row>
    <row r="81" spans="1:5" x14ac:dyDescent="0.2">
      <c r="A81" s="346">
        <v>77</v>
      </c>
      <c r="B81" s="553"/>
      <c r="C81" s="363" t="s">
        <v>171</v>
      </c>
      <c r="D81" s="51">
        <v>2205964</v>
      </c>
      <c r="E81" s="52">
        <v>26263251</v>
      </c>
    </row>
    <row r="82" spans="1:5" x14ac:dyDescent="0.2">
      <c r="A82" s="346">
        <v>78</v>
      </c>
      <c r="B82" s="553"/>
      <c r="C82" s="376" t="s">
        <v>172</v>
      </c>
      <c r="D82" s="53">
        <v>1957812</v>
      </c>
      <c r="E82" s="54">
        <v>24738280</v>
      </c>
    </row>
    <row r="83" spans="1:5" x14ac:dyDescent="0.2">
      <c r="A83" s="346">
        <v>79</v>
      </c>
      <c r="B83" s="553"/>
      <c r="C83" s="378" t="s">
        <v>173</v>
      </c>
      <c r="D83" s="57">
        <f>(([1]Ags!G83*[1]Ags!G81)+([1]B.C.!D83+[1]B.C.!D81)+([1]B.C.S.!F83*[1]B.C.S.!F81)+([1]Camp!D83*[1]Camp!D81)+([1]Coah!K83*[1]Coah!K81)+([1]Col!D83*[1]Col!D81)+([1]Chis!H83*[1]Chis!H81)+([1]Chih!G83*[1]Chih!G81)+([1]Dgo!F83*[1]Dgo!F81)+([1]Gto!J83*[1]Gto!J81)+([1]Gro!D83*[1]Gro!D81)+([1]Hgo!J83*[1]Hgo!J81)+([1]Jal!L83*[1]Jal!L81)+([1]Mex!N83*[1]Mex!N81)+([1]Mich!L83*[1]Mich!L81)+([1]Mor!F83*[1]Mor!F81)+([1]Nay!G83*[1]Nay!G81)+([1]NL!G83*[1]NL!G81)+([1]Oax!I83*[1]Oax!I81)+([1]Pue!N83*[1]Pue!N81)+([1]Qro!J83*[1]Qro!J81)+([1]QRoo!G83*[1]QRoo!G81)+([1]SLP!G83*[1]SLP!G81)+([1]Sin!H83*[1]Sin!H81)+([1]Son!F83*[1]Son!F81)+([1]Tab!D83*[1]Tab!D81)+([1]Tam!F83*[1]Tam!F81)+([1]Tlax!F83*[1]Tlax!F81)+([1]Ver!J83*[1]Ver!J81)+([1]Yuc!F83*[1]Yuc!F81)+([1]Zac!J83*[1]Zac!J81))/D81</f>
        <v>3.2901500342701411</v>
      </c>
      <c r="E83" s="58">
        <f>(([1]Ags!H83*[1]Ags!H81)+([1]B.C.!E83+[1]B.C.!E81)+([1]B.C.S.!G83*[1]B.C.S.!G81)+([1]Camp!E83*[1]Camp!E81)+([1]Coah!L83*[1]Coah!L81)+([1]Col!E83*[1]Col!E81)+([1]Chis!I83*[1]Chis!I81)+([1]Chih!H83*[1]Chih!H81)+([1]Dgo!G83*[1]Dgo!G81)+([1]Gto!K83*[1]Gto!K81)+([1]Gro!E83*[1]Gro!E81)+([1]Hgo!K83*[1]Hgo!K81)+([1]Jal!M83*[1]Jal!M81)+([1]Mex!O83*[1]Mex!O81)+([1]Mich!M83*[1]Mich!M81)+([1]Mor!G83*[1]Mor!G81)+([1]Nay!H83*[1]Nay!H81)+([1]NL!H83*[1]NL!H81)+([1]Oax!J83*[1]Oax!J81)+([1]Pue!O83*[1]Pue!O81)+([1]Qro!K83*[1]Qro!K81)+([1]QRoo!H83*[1]QRoo!H81)+([1]SLP!H83*[1]SLP!H81)+([1]Sin!I83*[1]Sin!I81)+([1]Son!G83*[1]Son!G81)+([1]Tab!E83*[1]Tab!E81)+([1]Tam!G83*[1]Tam!G81)+([1]Tlax!G83*[1]Tlax!G81)+([1]Ver!K83*[1]Ver!K81)+([1]Yuc!G83*[1]Yuc!G81)+([1]Zac!K83*[1]Zac!K81))/E81</f>
        <v>3.2879975207926115</v>
      </c>
    </row>
    <row r="84" spans="1:5" ht="12.75" thickBot="1" x14ac:dyDescent="0.25">
      <c r="A84" s="359">
        <v>80</v>
      </c>
      <c r="B84" s="554"/>
      <c r="C84" s="361" t="s">
        <v>174</v>
      </c>
      <c r="D84" s="250">
        <f>(([1]Ags!G84*[1]Ags!G82)+([1]B.C.!D84+[1]B.C.!D82)+([1]B.C.S.!F84*[1]B.C.S.!F82)+([1]Camp!D84*[1]Camp!D82)+([1]Coah!K84*[1]Coah!K82)+([1]Col!D84*[1]Col!D82)+([1]Chis!H84*[1]Chis!H82)+([1]Chih!G84*[1]Chih!G82)+([1]Dgo!F84*[1]Dgo!F82)+([1]Gto!J84*[1]Gto!J82)+([1]Gro!D84*[1]Gro!D82)+([1]Hgo!J84*[1]Hgo!J82)+([1]Jal!L84*[1]Jal!L82)+([1]Mex!N84*[1]Mex!N82)+([1]Mich!L84*[1]Mich!L82)+([1]Mor!F84*[1]Mor!F82)+([1]Nay!G84*[1]Nay!G82)+([1]NL!G84*[1]NL!G82)+([1]Oax!I84*[1]Oax!I82)+([1]Pue!N84*[1]Pue!N82)+([1]Qro!J84*[1]Qro!J82)+([1]QRoo!G84*[1]QRoo!G82)+([1]SLP!G84*[1]SLP!G82)+([1]Sin!H84*[1]Sin!H82)+([1]Son!F84*[1]Son!F82)+([1]Tab!D84*[1]Tab!D82)+([1]Tam!F84*[1]Tam!F82)+([1]Tlax!F84*[1]Tlax!F82)+([1]Ver!J84*[1]Ver!J82)+([1]Yuc!F84*[1]Yuc!F82)+([1]Zac!J84*[1]Zac!J82))/D82</f>
        <v>2.9720168996216509</v>
      </c>
      <c r="E84" s="62">
        <f>(([1]Ags!H84*[1]Ags!H82)+([1]B.C.!E84+[1]B.C.!E82)+([1]B.C.S.!G84*[1]B.C.S.!G82)+([1]Camp!E84*[1]Camp!E82)+([1]Coah!L84*[1]Coah!L82)+([1]Col!E84*[1]Col!E82)+([1]Chis!I84*[1]Chis!I82)+([1]Chih!H84*[1]Chih!H82)+([1]Dgo!G84*[1]Dgo!G82)+([1]Gto!K84*[1]Gto!K82)+([1]Gro!E84*[1]Gro!E82)+([1]Hgo!K84*[1]Hgo!K82)+([1]Jal!M84*[1]Jal!M82)+([1]Mex!O84*[1]Mex!O82)+([1]Mich!M84*[1]Mich!M82)+([1]Mor!G84*[1]Mor!G82)+([1]Nay!H84*[1]Nay!H82)+([1]NL!H84*[1]NL!H82)+([1]Oax!J84*[1]Oax!J82)+([1]Pue!O84*[1]Pue!O82)+([1]Qro!K84*[1]Qro!K82)+([1]QRoo!H84*[1]QRoo!H82)+([1]SLP!H84*[1]SLP!H82)+([1]Sin!I84*[1]Sin!I82)+([1]Son!G84*[1]Son!G82)+([1]Tab!E84*[1]Tab!E82)+([1]Tam!G84*[1]Tam!G82)+([1]Tlax!G84*[1]Tlax!G82)+([1]Ver!K84*[1]Ver!K82)+([1]Yuc!G84*[1]Yuc!G82)+([1]Zac!K84*[1]Zac!K82))/E82</f>
        <v>2.9665145521792748</v>
      </c>
    </row>
    <row r="85" spans="1:5" x14ac:dyDescent="0.2">
      <c r="A85" s="346">
        <v>81</v>
      </c>
      <c r="B85" s="552" t="s">
        <v>26</v>
      </c>
      <c r="C85" s="363" t="s">
        <v>169</v>
      </c>
      <c r="D85" s="435">
        <v>0.28178398250368752</v>
      </c>
      <c r="E85" s="281">
        <v>0.24829674356841333</v>
      </c>
    </row>
    <row r="86" spans="1:5" x14ac:dyDescent="0.2">
      <c r="A86" s="346">
        <v>82</v>
      </c>
      <c r="B86" s="553"/>
      <c r="C86" s="376" t="s">
        <v>170</v>
      </c>
      <c r="D86" s="531">
        <v>0.22145546127696031</v>
      </c>
      <c r="E86" s="532">
        <v>0.21613195146088304</v>
      </c>
    </row>
    <row r="87" spans="1:5" x14ac:dyDescent="0.2">
      <c r="A87" s="346">
        <v>83</v>
      </c>
      <c r="B87" s="553"/>
      <c r="C87" s="363" t="s">
        <v>171</v>
      </c>
      <c r="D87" s="51">
        <v>2073723</v>
      </c>
      <c r="E87" s="52">
        <v>28439728</v>
      </c>
    </row>
    <row r="88" spans="1:5" x14ac:dyDescent="0.2">
      <c r="A88" s="346">
        <v>84</v>
      </c>
      <c r="B88" s="553"/>
      <c r="C88" s="376" t="s">
        <v>172</v>
      </c>
      <c r="D88" s="53">
        <v>1679132</v>
      </c>
      <c r="E88" s="54">
        <v>26231665</v>
      </c>
    </row>
    <row r="89" spans="1:5" x14ac:dyDescent="0.2">
      <c r="A89" s="346">
        <v>85</v>
      </c>
      <c r="B89" s="553"/>
      <c r="C89" s="378" t="s">
        <v>173</v>
      </c>
      <c r="D89" s="57">
        <f>(([1]Ags!G89*[1]Ags!G87)+([1]B.C.!D89+[1]B.C.!D87)+([1]B.C.S.!F89*[1]B.C.S.!F87)+([1]Camp!D89*[1]Camp!D87)+([1]Coah!K89*[1]Coah!K87)+([1]Col!D89*[1]Col!D87)+([1]Chis!H89*[1]Chis!H87)+([1]Chih!G89*[1]Chih!G87)+([1]Dgo!F89*[1]Dgo!F87)+([1]Gto!J89*[1]Gto!J87)+([1]Gro!D89*[1]Gro!D87)+([1]Hgo!J89*[1]Hgo!J87)+([1]Jal!L89*[1]Jal!L87)+([1]Mex!N89*[1]Mex!N87)+([1]Mich!L89*[1]Mich!L87)+([1]Mor!F89*[1]Mor!F87)+([1]Nay!G89*[1]Nay!G87)+([1]NL!G89*[1]NL!G87)+([1]Oax!I89*[1]Oax!I87)+([1]Pue!N89*[1]Pue!N87)+([1]Qro!J89*[1]Qro!J87)+([1]QRoo!G89*[1]QRoo!G87)+([1]SLP!G89*[1]SLP!G87)+([1]Sin!H89*[1]Sin!H87)+([1]Son!F89*[1]Son!F87)+([1]Tab!D89*[1]Tab!D87)+([1]Tam!F89*[1]Tam!F87)+([1]Tlax!F89*[1]Tlax!F87)+([1]Ver!J89*[1]Ver!J87)+([1]Yuc!F89*[1]Yuc!F87)+([1]Zac!J89*[1]Zac!J87))/D87</f>
        <v>3.2645490103144943</v>
      </c>
      <c r="E89" s="58">
        <f>(([1]Ags!H89*[1]Ags!H87)+([1]B.C.!E89+[1]B.C.!E87)+([1]B.C.S.!G89*[1]B.C.S.!G87)+([1]Camp!E89*[1]Camp!E87)+([1]Coah!L89*[1]Coah!L87)+([1]Col!E89*[1]Col!E87)+([1]Chis!I89*[1]Chis!I87)+([1]Chih!H89*[1]Chih!H87)+([1]Dgo!G89*[1]Dgo!G87)+([1]Gto!K89*[1]Gto!K87)+([1]Gro!E89*[1]Gro!E87)+([1]Hgo!K89*[1]Hgo!K87)+([1]Jal!M89*[1]Jal!M87)+([1]Mex!O89*[1]Mex!O87)+([1]Mich!M89*[1]Mich!M87)+([1]Mor!G89*[1]Mor!G87)+([1]Nay!H89*[1]Nay!H87)+([1]NL!H89*[1]NL!H87)+([1]Oax!J89*[1]Oax!J87)+([1]Pue!O89*[1]Pue!O87)+([1]Qro!K89*[1]Qro!K87)+([1]QRoo!H89*[1]QRoo!H87)+([1]SLP!H89*[1]SLP!H87)+([1]Sin!I89*[1]Sin!I87)+([1]Son!G89*[1]Son!G87)+([1]Tab!E89*[1]Tab!E87)+([1]Tam!G89*[1]Tam!G87)+([1]Tlax!G89*[1]Tlax!G87)+([1]Ver!K89*[1]Ver!K87)+([1]Yuc!G89*[1]Yuc!G87)+([1]Zac!K89*[1]Zac!K87))/E87</f>
        <v>3.0298086536393849</v>
      </c>
    </row>
    <row r="90" spans="1:5" ht="12.75" thickBot="1" x14ac:dyDescent="0.25">
      <c r="A90" s="359">
        <v>86</v>
      </c>
      <c r="B90" s="554"/>
      <c r="C90" s="361" t="s">
        <v>174</v>
      </c>
      <c r="D90" s="250">
        <f>(([1]Ags!G90*[1]Ags!G88)+([1]B.C.!D90+[1]B.C.!D88)+([1]B.C.S.!F90*[1]B.C.S.!F88)+([1]Camp!D90*[1]Camp!D88)+([1]Coah!K90*[1]Coah!K88)+([1]Col!D90*[1]Col!D88)+([1]Chis!H90*[1]Chis!H88)+([1]Chih!G90*[1]Chih!G88)+([1]Dgo!F90*[1]Dgo!F88)+([1]Gto!J90*[1]Gto!J88)+([1]Gro!D90*[1]Gro!D88)+([1]Hgo!J90*[1]Hgo!J88)+([1]Jal!L90*[1]Jal!L88)+([1]Mex!N90*[1]Mex!N88)+([1]Mich!L90*[1]Mich!L88)+([1]Mor!F90*[1]Mor!F88)+([1]Nay!G90*[1]Nay!G88)+([1]NL!G90*[1]NL!G88)+([1]Oax!I90*[1]Oax!I88)+([1]Pue!N90*[1]Pue!N88)+([1]Qro!J90*[1]Qro!J88)+([1]QRoo!G90*[1]QRoo!G88)+([1]SLP!G90*[1]SLP!G88)+([1]Sin!H90*[1]Sin!H88)+([1]Son!F90*[1]Son!F88)+([1]Tab!D90*[1]Tab!D88)+([1]Tam!F90*[1]Tam!F88)+([1]Tlax!F90*[1]Tlax!F88)+([1]Ver!J90*[1]Ver!J88)+([1]Yuc!F90*[1]Yuc!F88)+([1]Zac!J90*[1]Zac!J88))/D88</f>
        <v>2.8420385179887773</v>
      </c>
      <c r="E90" s="62">
        <f>(([1]Ags!H90*[1]Ags!H88)+([1]B.C.!E90+[1]B.C.!E88)+([1]B.C.S.!G90*[1]B.C.S.!G88)+([1]Camp!E90*[1]Camp!E88)+([1]Coah!L90*[1]Coah!L88)+([1]Col!E90*[1]Col!E88)+([1]Chis!I90*[1]Chis!I88)+([1]Chih!H90*[1]Chih!H88)+([1]Dgo!G90*[1]Dgo!G88)+([1]Gto!K90*[1]Gto!K88)+([1]Gro!E90*[1]Gro!E88)+([1]Hgo!K90*[1]Hgo!K88)+([1]Jal!M90*[1]Jal!M88)+([1]Mex!O90*[1]Mex!O88)+([1]Mich!M90*[1]Mich!M88)+([1]Mor!G90*[1]Mor!G88)+([1]Nay!H90*[1]Nay!H88)+([1]NL!H90*[1]NL!H88)+([1]Oax!J90*[1]Oax!J88)+([1]Pue!O90*[1]Pue!O88)+([1]Qro!K90*[1]Qro!K88)+([1]QRoo!H90*[1]QRoo!H88)+([1]SLP!H90*[1]SLP!H88)+([1]Sin!I90*[1]Sin!I88)+([1]Son!G90*[1]Son!G88)+([1]Tab!E90*[1]Tab!E88)+([1]Tam!G90*[1]Tam!G88)+([1]Tlax!G90*[1]Tlax!G88)+([1]Ver!K90*[1]Ver!K88)+([1]Yuc!G90*[1]Yuc!G88)+([1]Zac!K90*[1]Zac!K88))/E88</f>
        <v>2.5874559639076464</v>
      </c>
    </row>
    <row r="91" spans="1:5" x14ac:dyDescent="0.2">
      <c r="A91" s="346">
        <v>87</v>
      </c>
      <c r="B91" s="552" t="s">
        <v>27</v>
      </c>
      <c r="C91" s="363" t="s">
        <v>169</v>
      </c>
      <c r="D91" s="435">
        <v>0.81208517426672366</v>
      </c>
      <c r="E91" s="281">
        <v>0.74166805199938801</v>
      </c>
    </row>
    <row r="92" spans="1:5" x14ac:dyDescent="0.2">
      <c r="A92" s="346">
        <v>88</v>
      </c>
      <c r="B92" s="553"/>
      <c r="C92" s="376" t="s">
        <v>170</v>
      </c>
      <c r="D92" s="531">
        <v>0.7778570124775529</v>
      </c>
      <c r="E92" s="532">
        <v>0.70567114924005436</v>
      </c>
    </row>
    <row r="93" spans="1:5" x14ac:dyDescent="0.2">
      <c r="A93" s="346">
        <v>89</v>
      </c>
      <c r="B93" s="553"/>
      <c r="C93" s="363" t="s">
        <v>171</v>
      </c>
      <c r="D93" s="51">
        <v>5976350</v>
      </c>
      <c r="E93" s="52">
        <v>84950118</v>
      </c>
    </row>
    <row r="94" spans="1:5" x14ac:dyDescent="0.2">
      <c r="A94" s="346">
        <v>90</v>
      </c>
      <c r="B94" s="553"/>
      <c r="C94" s="376" t="s">
        <v>172</v>
      </c>
      <c r="D94" s="53">
        <v>5897911</v>
      </c>
      <c r="E94" s="54">
        <v>85646426</v>
      </c>
    </row>
    <row r="95" spans="1:5" x14ac:dyDescent="0.2">
      <c r="A95" s="346">
        <v>91</v>
      </c>
      <c r="B95" s="553"/>
      <c r="C95" s="378" t="s">
        <v>173</v>
      </c>
      <c r="D95" s="57">
        <f>(([1]Ags!G95*[1]Ags!G93)+([1]B.C.!D95+[1]B.C.!D93)+([1]B.C.S.!F95*[1]B.C.S.!F93)+([1]Camp!D95*[1]Camp!D93)+([1]Coah!K95*[1]Coah!K93)+([1]Col!D95*[1]Col!D93)+([1]Chis!H95*[1]Chis!H93)+([1]Chih!G95*[1]Chih!G93)+([1]Dgo!F95*[1]Dgo!F93)+([1]Gto!J95*[1]Gto!J93)+([1]Gro!D95*[1]Gro!D93)+([1]Hgo!J95*[1]Hgo!J93)+([1]Jal!L95*[1]Jal!L93)+([1]Mex!N95*[1]Mex!N93)+([1]Mich!L95*[1]Mich!L93)+([1]Mor!F95*[1]Mor!F93)+([1]Nay!G95*[1]Nay!G93)+([1]NL!G95*[1]NL!G93)+([1]Oax!I95*[1]Oax!I93)+([1]Pue!N95*[1]Pue!N93)+([1]Qro!J95*[1]Qro!J93)+([1]QRoo!G95*[1]QRoo!G93)+([1]SLP!G95*[1]SLP!G93)+([1]Sin!H95*[1]Sin!H93)+([1]Son!F95*[1]Son!F93)+([1]Tab!D95*[1]Tab!D93)+([1]Tam!F95*[1]Tam!F93)+([1]Tlax!F95*[1]Tlax!F93)+([1]Ver!J95*[1]Ver!J93)+([1]Yuc!F95*[1]Yuc!F93)+([1]Zac!J95*[1]Zac!J93))/D93</f>
        <v>2.4024799559707062</v>
      </c>
      <c r="E95" s="58">
        <f>(([1]Ags!H95*[1]Ags!H93)+([1]B.C.!E95+[1]B.C.!E93)+([1]B.C.S.!G95*[1]B.C.S.!G93)+([1]Camp!E95*[1]Camp!E93)+([1]Coah!L95*[1]Coah!L93)+([1]Col!E95*[1]Col!E93)+([1]Chis!I95*[1]Chis!I93)+([1]Chih!H95*[1]Chih!H93)+([1]Dgo!G95*[1]Dgo!G93)+([1]Gto!K95*[1]Gto!K93)+([1]Gro!E95*[1]Gro!E93)+([1]Hgo!K95*[1]Hgo!K93)+([1]Jal!M95*[1]Jal!M93)+([1]Mex!O95*[1]Mex!O93)+([1]Mich!M95*[1]Mich!M93)+([1]Mor!G95*[1]Mor!G93)+([1]Nay!H95*[1]Nay!H93)+([1]NL!H95*[1]NL!H93)+([1]Oax!J95*[1]Oax!J93)+([1]Pue!O95*[1]Pue!O93)+([1]Qro!K95*[1]Qro!K93)+([1]QRoo!H95*[1]QRoo!H93)+([1]SLP!H95*[1]SLP!H93)+([1]Sin!I95*[1]Sin!I93)+([1]Son!G95*[1]Son!G93)+([1]Tab!E95*[1]Tab!E93)+([1]Tam!G95*[1]Tam!G93)+([1]Tlax!G95*[1]Tlax!G93)+([1]Ver!K95*[1]Ver!K93)+([1]Yuc!G95*[1]Yuc!G93)+([1]Zac!K95*[1]Zac!K93))/E93</f>
        <v>2.1879270562173576</v>
      </c>
    </row>
    <row r="96" spans="1:5" ht="12.75" thickBot="1" x14ac:dyDescent="0.25">
      <c r="A96" s="359">
        <v>92</v>
      </c>
      <c r="B96" s="554"/>
      <c r="C96" s="361" t="s">
        <v>174</v>
      </c>
      <c r="D96" s="250">
        <f>(([1]Ags!G96*[1]Ags!G94)+([1]B.C.!D96+[1]B.C.!D94)+([1]B.C.S.!F96*[1]B.C.S.!F94)+([1]Camp!D96*[1]Camp!D94)+([1]Coah!K96*[1]Coah!K94)+([1]Col!D96*[1]Col!D94)+([1]Chis!H96*[1]Chis!H94)+([1]Chih!G96*[1]Chih!G94)+([1]Dgo!F96*[1]Dgo!F94)+([1]Gto!J96*[1]Gto!J94)+([1]Gro!D96*[1]Gro!D94)+([1]Hgo!J96*[1]Hgo!J94)+([1]Jal!L96*[1]Jal!L94)+([1]Mex!N96*[1]Mex!N94)+([1]Mich!L96*[1]Mich!L94)+([1]Mor!F96*[1]Mor!F94)+([1]Nay!G96*[1]Nay!G94)+([1]NL!G96*[1]NL!G94)+([1]Oax!I96*[1]Oax!I94)+([1]Pue!N96*[1]Pue!N94)+([1]Qro!J96*[1]Qro!J94)+([1]QRoo!G96*[1]QRoo!G94)+([1]SLP!G96*[1]SLP!G94)+([1]Sin!H96*[1]Sin!H94)+([1]Son!F96*[1]Son!F94)+([1]Tab!D96*[1]Tab!D94)+([1]Tam!F96*[1]Tam!F94)+([1]Tlax!F96*[1]Tlax!F94)+([1]Ver!J96*[1]Ver!J94)+([1]Yuc!F96*[1]Yuc!F94)+([1]Zac!J96*[1]Zac!J94))/D94</f>
        <v>2.08234240142</v>
      </c>
      <c r="E96" s="62">
        <f>(([1]Ags!H96*[1]Ags!H94)+([1]B.C.!E96+[1]B.C.!E94)+([1]B.C.S.!G96*[1]B.C.S.!G94)+([1]Camp!E96*[1]Camp!E94)+([1]Coah!L96*[1]Coah!L94)+([1]Col!E96*[1]Col!E94)+([1]Chis!I96*[1]Chis!I94)+([1]Chih!H96*[1]Chih!H94)+([1]Dgo!G96*[1]Dgo!G94)+([1]Gto!K96*[1]Gto!K94)+([1]Gro!E96*[1]Gro!E94)+([1]Hgo!K96*[1]Hgo!K94)+([1]Jal!M96*[1]Jal!M94)+([1]Mex!O96*[1]Mex!O94)+([1]Mich!M96*[1]Mich!M94)+([1]Mor!G96*[1]Mor!G94)+([1]Nay!H96*[1]Nay!H94)+([1]NL!H96*[1]NL!H94)+([1]Oax!J96*[1]Oax!J94)+([1]Pue!O96*[1]Pue!O94)+([1]Qro!K96*[1]Qro!K94)+([1]QRoo!H96*[1]QRoo!H94)+([1]SLP!H96*[1]SLP!H94)+([1]Sin!I96*[1]Sin!I94)+([1]Son!G96*[1]Son!G94)+([1]Tab!E96*[1]Tab!E94)+([1]Tam!G96*[1]Tam!G94)+([1]Tlax!G96*[1]Tlax!G94)+([1]Ver!K96*[1]Ver!K94)+([1]Yuc!G96*[1]Yuc!G94)+([1]Zac!K96*[1]Zac!K94))/E94</f>
        <v>1.9447244740864029</v>
      </c>
    </row>
    <row r="97" spans="1:5" x14ac:dyDescent="0.2">
      <c r="A97" s="346">
        <v>93</v>
      </c>
      <c r="B97" s="552" t="s">
        <v>28</v>
      </c>
      <c r="C97" s="363" t="s">
        <v>169</v>
      </c>
      <c r="D97" s="435">
        <v>0.33566653735121649</v>
      </c>
      <c r="E97" s="281">
        <v>0.28244008991466341</v>
      </c>
    </row>
    <row r="98" spans="1:5" x14ac:dyDescent="0.2">
      <c r="A98" s="346">
        <v>94</v>
      </c>
      <c r="B98" s="553"/>
      <c r="C98" s="376" t="s">
        <v>170</v>
      </c>
      <c r="D98" s="531">
        <v>0.2362051611024476</v>
      </c>
      <c r="E98" s="532">
        <v>0.20425052409083455</v>
      </c>
    </row>
    <row r="99" spans="1:5" x14ac:dyDescent="0.2">
      <c r="A99" s="346">
        <v>95</v>
      </c>
      <c r="B99" s="553"/>
      <c r="C99" s="363" t="s">
        <v>171</v>
      </c>
      <c r="D99" s="51">
        <v>2470259</v>
      </c>
      <c r="E99" s="52">
        <v>32350482</v>
      </c>
    </row>
    <row r="100" spans="1:5" x14ac:dyDescent="0.2">
      <c r="A100" s="346">
        <v>96</v>
      </c>
      <c r="B100" s="553"/>
      <c r="C100" s="376" t="s">
        <v>172</v>
      </c>
      <c r="D100" s="53">
        <v>1790968</v>
      </c>
      <c r="E100" s="54">
        <v>24789631</v>
      </c>
    </row>
    <row r="101" spans="1:5" x14ac:dyDescent="0.2">
      <c r="A101" s="346">
        <v>97</v>
      </c>
      <c r="B101" s="553"/>
      <c r="C101" s="378" t="s">
        <v>173</v>
      </c>
      <c r="D101" s="57">
        <f>(([1]Ags!G101*[1]Ags!G99)+([1]B.C.!D101+[1]B.C.!D99)+([1]B.C.S.!F101*[1]B.C.S.!F99)+([1]Camp!D101*[1]Camp!D99)+([1]Coah!K101*[1]Coah!K99)+([1]Col!D101*[1]Col!D99)+([1]Chis!H101*[1]Chis!H99)+([1]Chih!G101*[1]Chih!G99)+([1]Dgo!F101*[1]Dgo!F99)+([1]Gto!J101*[1]Gto!J99)+([1]Gro!D101*[1]Gro!D99)+([1]Hgo!J101*[1]Hgo!J99)+([1]Jal!L101*[1]Jal!L99)+([1]Mex!N101*[1]Mex!N99)+([1]Mich!L101*[1]Mich!L99)+([1]Mor!F101*[1]Mor!F99)+([1]Nay!G101*[1]Nay!G99)+([1]NL!G101*[1]NL!G99)+([1]Oax!I101*[1]Oax!I99)+([1]Pue!N101*[1]Pue!N99)+([1]Qro!J101*[1]Qro!J99)+([1]QRoo!G101*[1]QRoo!G99)+([1]SLP!G101*[1]SLP!G99)+([1]Sin!H101*[1]Sin!H99)+([1]Son!F101*[1]Son!F99)+([1]Tab!D101*[1]Tab!D99)+([1]Tam!F101*[1]Tam!F99)+([1]Tlax!F101*[1]Tlax!F99)+([1]Ver!J101*[1]Ver!J99)+([1]Yuc!F101*[1]Yuc!F99)+([1]Zac!J101*[1]Zac!J99))/D99</f>
        <v>3.6230558190176643</v>
      </c>
      <c r="E101" s="58">
        <f>(([1]Ags!H101*[1]Ags!H99)+([1]B.C.!E101+[1]B.C.!E99)+([1]B.C.S.!G101*[1]B.C.S.!G99)+([1]Camp!E101*[1]Camp!E99)+([1]Coah!L101*[1]Coah!L99)+([1]Col!E101*[1]Col!E99)+([1]Chis!I101*[1]Chis!I99)+([1]Chih!H101*[1]Chih!H99)+([1]Dgo!G101*[1]Dgo!G99)+([1]Gto!K101*[1]Gto!K99)+([1]Gro!E101*[1]Gro!E99)+([1]Hgo!K101*[1]Hgo!K99)+([1]Jal!M101*[1]Jal!M99)+([1]Mex!O101*[1]Mex!O99)+([1]Mich!M101*[1]Mich!M99)+([1]Mor!G101*[1]Mor!G99)+([1]Nay!H101*[1]Nay!H99)+([1]NL!H101*[1]NL!H99)+([1]Oax!J101*[1]Oax!J99)+([1]Pue!O101*[1]Pue!O99)+([1]Qro!K101*[1]Qro!K99)+([1]QRoo!H101*[1]QRoo!H99)+([1]SLP!H101*[1]SLP!H99)+([1]Sin!I101*[1]Sin!I99)+([1]Son!G101*[1]Son!G99)+([1]Tab!E101*[1]Tab!E99)+([1]Tam!G101*[1]Tam!G99)+([1]Tlax!G101*[1]Tlax!G99)+([1]Ver!K101*[1]Ver!K99)+([1]Yuc!G101*[1]Yuc!G99)+([1]Zac!K101*[1]Zac!K99))/E99</f>
        <v>3.4830218672526083</v>
      </c>
    </row>
    <row r="102" spans="1:5" ht="12.75" thickBot="1" x14ac:dyDescent="0.25">
      <c r="A102" s="359">
        <v>98</v>
      </c>
      <c r="B102" s="554"/>
      <c r="C102" s="361" t="s">
        <v>174</v>
      </c>
      <c r="D102" s="250">
        <f>(([1]Ags!G102*[1]Ags!G100)+([1]B.C.!D102+[1]B.C.!D100)+([1]B.C.S.!F102*[1]B.C.S.!F100)+([1]Camp!D102*[1]Camp!D100)+([1]Coah!K102*[1]Coah!K100)+([1]Col!D102*[1]Col!D100)+([1]Chis!H102*[1]Chis!H100)+([1]Chih!G102*[1]Chih!G100)+([1]Dgo!F102*[1]Dgo!F100)+([1]Gto!J102*[1]Gto!J100)+([1]Gro!D102*[1]Gro!D100)+([1]Hgo!J102*[1]Hgo!J100)+([1]Jal!L102*[1]Jal!L100)+([1]Mex!N102*[1]Mex!N100)+([1]Mich!L102*[1]Mich!L100)+([1]Mor!F102*[1]Mor!F100)+([1]Nay!G102*[1]Nay!G100)+([1]NL!G102*[1]NL!G100)+([1]Oax!I102*[1]Oax!I100)+([1]Pue!N102*[1]Pue!N100)+([1]Qro!J102*[1]Qro!J100)+([1]QRoo!G102*[1]QRoo!G100)+([1]SLP!G102*[1]SLP!G100)+([1]Sin!H102*[1]Sin!H100)+([1]Son!F102*[1]Son!F100)+([1]Tab!D102*[1]Tab!D100)+([1]Tam!F102*[1]Tam!F100)+([1]Tlax!F102*[1]Tlax!F100)+([1]Ver!J102*[1]Ver!J100)+([1]Yuc!F102*[1]Yuc!F100)+([1]Zac!J102*[1]Zac!J100))/D100</f>
        <v>3.4525194321341197</v>
      </c>
      <c r="E102" s="62">
        <f>(([1]Ags!H102*[1]Ags!H100)+([1]B.C.!E102+[1]B.C.!E100)+([1]B.C.S.!G102*[1]B.C.S.!G100)+([1]Camp!E102*[1]Camp!E100)+([1]Coah!L102*[1]Coah!L100)+([1]Col!E102*[1]Col!E100)+([1]Chis!I102*[1]Chis!I100)+([1]Chih!H102*[1]Chih!H100)+([1]Dgo!G102*[1]Dgo!G100)+([1]Gto!K102*[1]Gto!K100)+([1]Gro!E102*[1]Gro!E100)+([1]Hgo!K102*[1]Hgo!K100)+([1]Jal!M102*[1]Jal!M100)+([1]Mex!O102*[1]Mex!O100)+([1]Mich!M102*[1]Mich!M100)+([1]Mor!G102*[1]Mor!G100)+([1]Nay!H102*[1]Nay!H100)+([1]NL!H102*[1]NL!H100)+([1]Oax!J102*[1]Oax!J100)+([1]Pue!O102*[1]Pue!O100)+([1]Qro!K102*[1]Qro!K100)+([1]QRoo!H102*[1]QRoo!H100)+([1]SLP!H102*[1]SLP!H100)+([1]Sin!I102*[1]Sin!I100)+([1]Son!G102*[1]Son!G100)+([1]Tab!E102*[1]Tab!E100)+([1]Tam!G102*[1]Tam!G100)+([1]Tlax!G102*[1]Tlax!G100)+([1]Ver!K102*[1]Ver!K100)+([1]Yuc!G102*[1]Yuc!G100)+([1]Zac!K102*[1]Zac!K100))/E100</f>
        <v>3.3577536029610684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435">
        <v>0.58554420855887102</v>
      </c>
      <c r="E103" s="281">
        <v>0.51997918687643818</v>
      </c>
    </row>
    <row r="104" spans="1:5" x14ac:dyDescent="0.2">
      <c r="A104" s="346">
        <v>100</v>
      </c>
      <c r="B104" s="553"/>
      <c r="C104" s="376" t="s">
        <v>170</v>
      </c>
      <c r="D104" s="531">
        <v>0.57027248882126902</v>
      </c>
      <c r="E104" s="532">
        <v>0.51713185216843827</v>
      </c>
    </row>
    <row r="105" spans="1:5" x14ac:dyDescent="0.2">
      <c r="A105" s="346">
        <v>101</v>
      </c>
      <c r="B105" s="553"/>
      <c r="C105" s="363" t="s">
        <v>171</v>
      </c>
      <c r="D105" s="51">
        <v>4309175</v>
      </c>
      <c r="E105" s="52">
        <v>59558037</v>
      </c>
    </row>
    <row r="106" spans="1:5" x14ac:dyDescent="0.2">
      <c r="A106" s="346">
        <v>102</v>
      </c>
      <c r="B106" s="553"/>
      <c r="C106" s="376" t="s">
        <v>172</v>
      </c>
      <c r="D106" s="53">
        <v>4323952</v>
      </c>
      <c r="E106" s="54">
        <v>62763647</v>
      </c>
    </row>
    <row r="107" spans="1:5" x14ac:dyDescent="0.2">
      <c r="A107" s="346">
        <v>103</v>
      </c>
      <c r="B107" s="553"/>
      <c r="C107" s="378" t="s">
        <v>173</v>
      </c>
      <c r="D107" s="57">
        <f>(([1]Ags!G107*[1]Ags!G105)+([1]B.C.!D107+[1]B.C.!D105)+([1]B.C.S.!F107*[1]B.C.S.!F105)+([1]Camp!D107*[1]Camp!D105)+([1]Coah!K107*[1]Coah!K105)+([1]Col!D107*[1]Col!D105)+([1]Chis!H107*[1]Chis!H105)+([1]Chih!G107*[1]Chih!G105)+([1]Dgo!F107*[1]Dgo!F105)+([1]Gto!J107*[1]Gto!J105)+([1]Gro!D107*[1]Gro!D105)+([1]Hgo!J107*[1]Hgo!J105)+([1]Jal!L107*[1]Jal!L105)+([1]Mex!N107*[1]Mex!N105)+([1]Mich!L107*[1]Mich!L105)+([1]Mor!F107*[1]Mor!F105)+([1]Nay!G107*[1]Nay!G105)+([1]NL!G107*[1]NL!G105)+([1]Oax!I107*[1]Oax!I105)+([1]Pue!N107*[1]Pue!N105)+([1]Qro!J107*[1]Qro!J105)+([1]QRoo!G107*[1]QRoo!G105)+([1]SLP!G107*[1]SLP!G105)+([1]Sin!H107*[1]Sin!H105)+([1]Son!F107*[1]Son!F105)+([1]Tab!D107*[1]Tab!D105)+([1]Tam!F107*[1]Tam!F105)+([1]Tlax!F107*[1]Tlax!F105)+([1]Ver!J107*[1]Ver!J105)+([1]Yuc!F107*[1]Yuc!F105)+([1]Zac!J107*[1]Zac!J105))/D105</f>
        <v>2.3906725368517985</v>
      </c>
      <c r="E107" s="58">
        <f>(([1]Ags!H107*[1]Ags!H105)+([1]B.C.!E107+[1]B.C.!E105)+([1]B.C.S.!G107*[1]B.C.S.!G105)+([1]Camp!E107*[1]Camp!E105)+([1]Coah!L107*[1]Coah!L105)+([1]Col!E107*[1]Col!E105)+([1]Chis!I107*[1]Chis!I105)+([1]Chih!H107*[1]Chih!H105)+([1]Dgo!G107*[1]Dgo!G105)+([1]Gto!K107*[1]Gto!K105)+([1]Gro!E107*[1]Gro!E105)+([1]Hgo!K107*[1]Hgo!K105)+([1]Jal!M107*[1]Jal!M105)+([1]Mex!O107*[1]Mex!O105)+([1]Mich!M107*[1]Mich!M105)+([1]Mor!G107*[1]Mor!G105)+([1]Nay!H107*[1]Nay!H105)+([1]NL!H107*[1]NL!H105)+([1]Oax!J107*[1]Oax!J105)+([1]Pue!O107*[1]Pue!O105)+([1]Qro!K107*[1]Qro!K105)+([1]QRoo!H107*[1]QRoo!H105)+([1]SLP!H107*[1]SLP!H105)+([1]Sin!I107*[1]Sin!I105)+([1]Son!G107*[1]Son!G105)+([1]Tab!E107*[1]Tab!E105)+([1]Tam!G107*[1]Tam!G105)+([1]Tlax!G107*[1]Tlax!G105)+([1]Ver!K107*[1]Ver!K105)+([1]Yuc!G107*[1]Yuc!G105)+([1]Zac!K107*[1]Zac!K105))/E105</f>
        <v>2.1886763475831938</v>
      </c>
    </row>
    <row r="108" spans="1:5" ht="12.75" thickBot="1" x14ac:dyDescent="0.25">
      <c r="A108" s="359">
        <v>104</v>
      </c>
      <c r="B108" s="554"/>
      <c r="C108" s="361" t="s">
        <v>174</v>
      </c>
      <c r="D108" s="250">
        <f>(([1]Ags!G108*[1]Ags!G106)+([1]B.C.!D108+[1]B.C.!D106)+([1]B.C.S.!F108*[1]B.C.S.!F106)+([1]Camp!D108*[1]Camp!D106)+([1]Coah!K108*[1]Coah!K106)+([1]Col!D108*[1]Col!D106)+([1]Chis!H108*[1]Chis!H106)+([1]Chih!G108*[1]Chih!G106)+([1]Dgo!F108*[1]Dgo!F106)+([1]Gto!J108*[1]Gto!J106)+([1]Gro!D108*[1]Gro!D106)+([1]Hgo!J108*[1]Hgo!J106)+([1]Jal!L108*[1]Jal!L106)+([1]Mex!N108*[1]Mex!N106)+([1]Mich!L108*[1]Mich!L106)+([1]Mor!F108*[1]Mor!F106)+([1]Nay!G108*[1]Nay!G106)+([1]NL!G108*[1]NL!G106)+([1]Oax!I108*[1]Oax!I106)+([1]Pue!N108*[1]Pue!N106)+([1]Qro!J108*[1]Qro!J106)+([1]QRoo!G108*[1]QRoo!G106)+([1]SLP!G108*[1]SLP!G106)+([1]Sin!H108*[1]Sin!H106)+([1]Son!F108*[1]Son!F106)+([1]Tab!D108*[1]Tab!D106)+([1]Tam!F108*[1]Tam!F106)+([1]Tlax!F108*[1]Tlax!F106)+([1]Ver!J108*[1]Ver!J106)+([1]Yuc!F108*[1]Yuc!F106)+([1]Zac!J108*[1]Zac!J106))/D106</f>
        <v>1.9709465354395403</v>
      </c>
      <c r="E108" s="62">
        <f>(([1]Ags!H108*[1]Ags!H106)+([1]B.C.!E108+[1]B.C.!E106)+([1]B.C.S.!G108*[1]B.C.S.!G106)+([1]Camp!E108*[1]Camp!E106)+([1]Coah!L108*[1]Coah!L106)+([1]Col!E108*[1]Col!E106)+([1]Chis!I108*[1]Chis!I106)+([1]Chih!H108*[1]Chih!H106)+([1]Dgo!G108*[1]Dgo!G106)+([1]Gto!K108*[1]Gto!K106)+([1]Gro!E108*[1]Gro!E106)+([1]Hgo!K108*[1]Hgo!K106)+([1]Jal!M108*[1]Jal!M106)+([1]Mex!O108*[1]Mex!O106)+([1]Mich!M108*[1]Mich!M106)+([1]Mor!G108*[1]Mor!G106)+([1]Nay!H108*[1]Nay!H106)+([1]NL!H108*[1]NL!H106)+([1]Oax!J108*[1]Oax!J106)+([1]Pue!O108*[1]Pue!O106)+([1]Qro!K108*[1]Qro!K106)+([1]QRoo!H108*[1]QRoo!H106)+([1]SLP!H108*[1]SLP!H106)+([1]Sin!I108*[1]Sin!I106)+([1]Son!G108*[1]Son!G106)+([1]Tab!E108*[1]Tab!E106)+([1]Tam!G108*[1]Tam!G106)+([1]Tlax!G108*[1]Tlax!G106)+([1]Ver!K108*[1]Ver!K106)+([1]Yuc!G108*[1]Yuc!G106)+([1]Zac!K108*[1]Zac!K106))/E106</f>
        <v>1.819034544106686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435">
        <v>0.23626965464621807</v>
      </c>
      <c r="E109" s="281">
        <v>0.19403530165649474</v>
      </c>
    </row>
    <row r="110" spans="1:5" x14ac:dyDescent="0.2">
      <c r="A110" s="346">
        <v>106</v>
      </c>
      <c r="B110" s="553"/>
      <c r="C110" s="376" t="s">
        <v>170</v>
      </c>
      <c r="D110" s="531">
        <v>0.20911388378340168</v>
      </c>
      <c r="E110" s="532">
        <v>0.18404972298017633</v>
      </c>
    </row>
    <row r="111" spans="1:5" x14ac:dyDescent="0.2">
      <c r="A111" s="346">
        <v>107</v>
      </c>
      <c r="B111" s="553"/>
      <c r="C111" s="363" t="s">
        <v>171</v>
      </c>
      <c r="D111" s="51">
        <v>1738771</v>
      </c>
      <c r="E111" s="52">
        <v>22224662</v>
      </c>
    </row>
    <row r="112" spans="1:5" x14ac:dyDescent="0.2">
      <c r="A112" s="346">
        <v>108</v>
      </c>
      <c r="B112" s="553"/>
      <c r="C112" s="376" t="s">
        <v>172</v>
      </c>
      <c r="D112" s="53">
        <v>1585555</v>
      </c>
      <c r="E112" s="54">
        <v>22337885</v>
      </c>
    </row>
    <row r="113" spans="1:5" x14ac:dyDescent="0.2">
      <c r="A113" s="346">
        <v>109</v>
      </c>
      <c r="B113" s="553"/>
      <c r="C113" s="378" t="s">
        <v>173</v>
      </c>
      <c r="D113" s="57">
        <f>(([1]Ags!G113*[1]Ags!G111)+([1]B.C.!D113+[1]B.C.!D111)+([1]B.C.S.!F113*[1]B.C.S.!F111)+([1]Camp!D113*[1]Camp!D111)+([1]Coah!K113*[1]Coah!K111)+([1]Col!D113*[1]Col!D111)+([1]Chis!H113*[1]Chis!H111)+([1]Chih!G113*[1]Chih!G111)+([1]Dgo!F113*[1]Dgo!F111)+([1]Gto!J113*[1]Gto!J111)+([1]Gro!D113*[1]Gro!D111)+([1]Hgo!J113*[1]Hgo!J111)+([1]Jal!L113*[1]Jal!L111)+([1]Mex!N113*[1]Mex!N111)+([1]Mich!L113*[1]Mich!L111)+([1]Mor!F113*[1]Mor!F111)+([1]Nay!G113*[1]Nay!G111)+([1]NL!G113*[1]NL!G111)+([1]Oax!I113*[1]Oax!I111)+([1]Pue!N113*[1]Pue!N111)+([1]Qro!J113*[1]Qro!J111)+([1]QRoo!G113*[1]QRoo!G111)+([1]SLP!G113*[1]SLP!G111)+([1]Sin!H113*[1]Sin!H111)+([1]Son!F113*[1]Son!F111)+([1]Tab!D113*[1]Tab!D111)+([1]Tam!F113*[1]Tam!F111)+([1]Tlax!F113*[1]Tlax!F111)+([1]Ver!J113*[1]Ver!J111)+([1]Yuc!F113*[1]Yuc!F111)+([1]Zac!J113*[1]Zac!J111))/D111</f>
        <v>2.8034602307313863</v>
      </c>
      <c r="E113" s="58">
        <f>(([1]Ags!H113*[1]Ags!H111)+([1]B.C.!E113+[1]B.C.!E111)+([1]B.C.S.!G113*[1]B.C.S.!G111)+([1]Camp!E113*[1]Camp!E111)+([1]Coah!L113*[1]Coah!L111)+([1]Col!E113*[1]Col!E111)+([1]Chis!I113*[1]Chis!I111)+([1]Chih!H113*[1]Chih!H111)+([1]Dgo!G113*[1]Dgo!G111)+([1]Gto!K113*[1]Gto!K111)+([1]Gro!E113*[1]Gro!E111)+([1]Hgo!K113*[1]Hgo!K111)+([1]Jal!M113*[1]Jal!M111)+([1]Mex!O113*[1]Mex!O111)+([1]Mich!M113*[1]Mich!M111)+([1]Mor!G113*[1]Mor!G111)+([1]Nay!H113*[1]Nay!H111)+([1]NL!H113*[1]NL!H111)+([1]Oax!J113*[1]Oax!J111)+([1]Pue!O113*[1]Pue!O111)+([1]Qro!K113*[1]Qro!K111)+([1]QRoo!H113*[1]QRoo!H111)+([1]SLP!H113*[1]SLP!H111)+([1]Sin!I113*[1]Sin!I111)+([1]Son!G113*[1]Son!G111)+([1]Tab!E113*[1]Tab!E111)+([1]Tam!G113*[1]Tam!G111)+([1]Tlax!G113*[1]Tlax!G111)+([1]Ver!K113*[1]Ver!K111)+([1]Yuc!G113*[1]Yuc!G111)+([1]Zac!K113*[1]Zac!K111))/E111</f>
        <v>2.7733831083158025</v>
      </c>
    </row>
    <row r="114" spans="1:5" ht="12.75" thickBot="1" x14ac:dyDescent="0.25">
      <c r="A114" s="359">
        <v>110</v>
      </c>
      <c r="B114" s="554"/>
      <c r="C114" s="361" t="s">
        <v>174</v>
      </c>
      <c r="D114" s="250">
        <f>(([1]Ags!G114*[1]Ags!G112)+([1]B.C.!D114+[1]B.C.!D112)+([1]B.C.S.!F114*[1]B.C.S.!F112)+([1]Camp!D114*[1]Camp!D112)+([1]Coah!K114*[1]Coah!K112)+([1]Col!D114*[1]Col!D112)+([1]Chis!H114*[1]Chis!H112)+([1]Chih!G114*[1]Chih!G112)+([1]Dgo!F114*[1]Dgo!F112)+([1]Gto!J114*[1]Gto!J112)+([1]Gro!D114*[1]Gro!D112)+([1]Hgo!J114*[1]Hgo!J112)+([1]Jal!L114*[1]Jal!L112)+([1]Mex!N114*[1]Mex!N112)+([1]Mich!L114*[1]Mich!L112)+([1]Mor!F114*[1]Mor!F112)+([1]Nay!G114*[1]Nay!G112)+([1]NL!G114*[1]NL!G112)+([1]Oax!I114*[1]Oax!I112)+([1]Pue!N114*[1]Pue!N112)+([1]Qro!J114*[1]Qro!J112)+([1]QRoo!G114*[1]QRoo!G112)+([1]SLP!G114*[1]SLP!G112)+([1]Sin!H114*[1]Sin!H112)+([1]Son!F114*[1]Son!F112)+([1]Tab!D114*[1]Tab!D112)+([1]Tam!F114*[1]Tam!F112)+([1]Tlax!F114*[1]Tlax!F112)+([1]Ver!J114*[1]Ver!J112)+([1]Yuc!F114*[1]Yuc!F112)+([1]Zac!J114*[1]Zac!J112))/D112</f>
        <v>2.3326741854109176</v>
      </c>
      <c r="E114" s="62">
        <f>(([1]Ags!H114*[1]Ags!H112)+([1]B.C.!E114+[1]B.C.!E112)+([1]B.C.S.!G114*[1]B.C.S.!G112)+([1]Camp!E114*[1]Camp!E112)+([1]Coah!L114*[1]Coah!L112)+([1]Col!E114*[1]Col!E112)+([1]Chis!I114*[1]Chis!I112)+([1]Chih!H114*[1]Chih!H112)+([1]Dgo!G114*[1]Dgo!G112)+([1]Gto!K114*[1]Gto!K112)+([1]Gro!E114*[1]Gro!E112)+([1]Hgo!K114*[1]Hgo!K112)+([1]Jal!M114*[1]Jal!M112)+([1]Mex!O114*[1]Mex!O112)+([1]Mich!M114*[1]Mich!M112)+([1]Mor!G114*[1]Mor!G112)+([1]Nay!H114*[1]Nay!H112)+([1]NL!H114*[1]NL!H112)+([1]Oax!J114*[1]Oax!J112)+([1]Pue!O114*[1]Pue!O112)+([1]Qro!K114*[1]Qro!K112)+([1]QRoo!H114*[1]QRoo!H112)+([1]SLP!H114*[1]SLP!H112)+([1]Sin!I114*[1]Sin!I112)+([1]Son!G114*[1]Son!G112)+([1]Tab!E114*[1]Tab!E112)+([1]Tam!G114*[1]Tam!G112)+([1]Tlax!G114*[1]Tlax!G112)+([1]Ver!K114*[1]Ver!K112)+([1]Yuc!G114*[1]Yuc!G112)+([1]Zac!K114*[1]Zac!K112))/E112</f>
        <v>2.2888281472564769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253">
        <v>7.2879037884089897</v>
      </c>
      <c r="E115" s="396">
        <v>8.1727003499999995</v>
      </c>
    </row>
    <row r="116" spans="1:5" x14ac:dyDescent="0.2">
      <c r="A116" s="346">
        <v>112</v>
      </c>
      <c r="B116" s="553"/>
      <c r="C116" s="363" t="s">
        <v>33</v>
      </c>
      <c r="D116" s="61">
        <v>12.093059613439326</v>
      </c>
      <c r="E116" s="47">
        <v>12.6897</v>
      </c>
    </row>
    <row r="117" spans="1:5" x14ac:dyDescent="0.2">
      <c r="A117" s="346">
        <v>113</v>
      </c>
      <c r="B117" s="553"/>
      <c r="C117" s="378" t="s">
        <v>34</v>
      </c>
      <c r="D117" s="57">
        <v>11465.171747174532</v>
      </c>
      <c r="E117" s="58">
        <v>17573.139499999997</v>
      </c>
    </row>
    <row r="118" spans="1:5" x14ac:dyDescent="0.2">
      <c r="A118" s="346">
        <v>114</v>
      </c>
      <c r="B118" s="553"/>
      <c r="C118" s="376" t="s">
        <v>35</v>
      </c>
      <c r="D118" s="252">
        <v>12434.51456854617</v>
      </c>
      <c r="E118" s="49">
        <v>19058.891043799184</v>
      </c>
    </row>
    <row r="119" spans="1:5" x14ac:dyDescent="0.2">
      <c r="A119" s="346">
        <v>115</v>
      </c>
      <c r="B119" s="553"/>
      <c r="C119" s="363" t="s">
        <v>36</v>
      </c>
      <c r="D119" s="61">
        <v>15.143493540246363</v>
      </c>
      <c r="E119" s="47">
        <v>17.399999999999999</v>
      </c>
    </row>
    <row r="120" spans="1:5" x14ac:dyDescent="0.2">
      <c r="A120" s="346">
        <v>116</v>
      </c>
      <c r="B120" s="553"/>
      <c r="C120" s="348" t="s">
        <v>37</v>
      </c>
      <c r="D120" s="254">
        <v>0.62302860556576767</v>
      </c>
      <c r="E120" s="70">
        <v>0.624</v>
      </c>
    </row>
    <row r="121" spans="1:5" x14ac:dyDescent="0.2">
      <c r="A121" s="346">
        <v>117</v>
      </c>
      <c r="B121" s="553"/>
      <c r="C121" s="348" t="s">
        <v>38</v>
      </c>
      <c r="D121" s="254">
        <v>0.66636254383321969</v>
      </c>
      <c r="E121" s="70">
        <v>0.77500000000000002</v>
      </c>
    </row>
    <row r="122" spans="1:5" x14ac:dyDescent="0.2">
      <c r="A122" s="346">
        <v>118</v>
      </c>
      <c r="B122" s="553"/>
      <c r="C122" s="376" t="s">
        <v>39</v>
      </c>
      <c r="D122" s="255">
        <v>0.83740352555594799</v>
      </c>
      <c r="E122" s="72">
        <v>0.83</v>
      </c>
    </row>
    <row r="123" spans="1:5" ht="12.75" thickBot="1" x14ac:dyDescent="0.25">
      <c r="A123" s="359">
        <v>119</v>
      </c>
      <c r="B123" s="554"/>
      <c r="C123" s="398" t="s">
        <v>40</v>
      </c>
      <c r="D123" s="256">
        <v>0.70191609395243981</v>
      </c>
      <c r="E123" s="74">
        <v>0.73799999999999999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51">
        <v>2259</v>
      </c>
      <c r="E124" s="52">
        <v>14426</v>
      </c>
    </row>
    <row r="125" spans="1:5" x14ac:dyDescent="0.2">
      <c r="A125" s="346">
        <v>121</v>
      </c>
      <c r="B125" s="553"/>
      <c r="C125" s="348" t="s">
        <v>43</v>
      </c>
      <c r="D125" s="251">
        <v>109</v>
      </c>
      <c r="E125" s="276">
        <v>2270</v>
      </c>
    </row>
    <row r="126" spans="1:5" x14ac:dyDescent="0.2">
      <c r="A126" s="346">
        <v>122</v>
      </c>
      <c r="B126" s="553"/>
      <c r="C126" s="348" t="s">
        <v>44</v>
      </c>
      <c r="D126" s="251">
        <v>858</v>
      </c>
      <c r="E126" s="276">
        <v>1744</v>
      </c>
    </row>
    <row r="127" spans="1:5" x14ac:dyDescent="0.2">
      <c r="A127" s="346">
        <v>123</v>
      </c>
      <c r="B127" s="553"/>
      <c r="C127" s="348" t="s">
        <v>45</v>
      </c>
      <c r="D127" s="251">
        <v>49</v>
      </c>
      <c r="E127" s="276">
        <v>233</v>
      </c>
    </row>
    <row r="128" spans="1:5" x14ac:dyDescent="0.2">
      <c r="A128" s="346">
        <v>124</v>
      </c>
      <c r="B128" s="553"/>
      <c r="C128" s="348" t="s">
        <v>46</v>
      </c>
      <c r="D128" s="251">
        <v>390</v>
      </c>
      <c r="E128" s="276">
        <v>1585</v>
      </c>
    </row>
    <row r="129" spans="1:5" ht="24" x14ac:dyDescent="0.2">
      <c r="A129" s="346">
        <v>125</v>
      </c>
      <c r="B129" s="553"/>
      <c r="C129" s="376" t="s">
        <v>47</v>
      </c>
      <c r="D129" s="53">
        <v>260</v>
      </c>
      <c r="E129" s="54">
        <v>738</v>
      </c>
    </row>
    <row r="130" spans="1:5" ht="12.75" thickBot="1" x14ac:dyDescent="0.25">
      <c r="A130" s="359">
        <v>126</v>
      </c>
      <c r="B130" s="554"/>
      <c r="C130" s="398" t="s">
        <v>48</v>
      </c>
      <c r="D130" s="433">
        <v>3925</v>
      </c>
      <c r="E130" s="277">
        <v>20996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51">
        <v>69675</v>
      </c>
      <c r="E131" s="52">
        <v>636454</v>
      </c>
    </row>
    <row r="132" spans="1:5" x14ac:dyDescent="0.2">
      <c r="A132" s="346">
        <v>128</v>
      </c>
      <c r="B132" s="553"/>
      <c r="C132" s="348" t="s">
        <v>51</v>
      </c>
      <c r="D132" s="251">
        <v>2576</v>
      </c>
      <c r="E132" s="276">
        <v>61641</v>
      </c>
    </row>
    <row r="133" spans="1:5" x14ac:dyDescent="0.2">
      <c r="A133" s="346">
        <v>129</v>
      </c>
      <c r="B133" s="553"/>
      <c r="C133" s="348" t="s">
        <v>52</v>
      </c>
      <c r="D133" s="251">
        <v>8341</v>
      </c>
      <c r="E133" s="276">
        <v>18596</v>
      </c>
    </row>
    <row r="134" spans="1:5" x14ac:dyDescent="0.2">
      <c r="A134" s="346">
        <v>130</v>
      </c>
      <c r="B134" s="553"/>
      <c r="C134" s="348" t="s">
        <v>53</v>
      </c>
      <c r="D134" s="251">
        <v>1309</v>
      </c>
      <c r="E134" s="276">
        <v>7491</v>
      </c>
    </row>
    <row r="135" spans="1:5" x14ac:dyDescent="0.2">
      <c r="A135" s="346">
        <v>131</v>
      </c>
      <c r="B135" s="553"/>
      <c r="C135" s="348" t="s">
        <v>54</v>
      </c>
      <c r="D135" s="251">
        <v>4180</v>
      </c>
      <c r="E135" s="276">
        <v>18703</v>
      </c>
    </row>
    <row r="136" spans="1:5" ht="24" x14ac:dyDescent="0.2">
      <c r="A136" s="346">
        <v>132</v>
      </c>
      <c r="B136" s="553"/>
      <c r="C136" s="376" t="s">
        <v>55</v>
      </c>
      <c r="D136" s="53">
        <v>6895</v>
      </c>
      <c r="E136" s="54">
        <v>25088</v>
      </c>
    </row>
    <row r="137" spans="1:5" ht="12.75" thickBot="1" x14ac:dyDescent="0.25">
      <c r="A137" s="359">
        <v>133</v>
      </c>
      <c r="B137" s="554"/>
      <c r="C137" s="398" t="s">
        <v>56</v>
      </c>
      <c r="D137" s="433">
        <v>92976</v>
      </c>
      <c r="E137" s="277">
        <v>767973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51">
        <v>247</v>
      </c>
      <c r="E138" s="52">
        <v>1477.55</v>
      </c>
    </row>
    <row r="139" spans="1:5" x14ac:dyDescent="0.2">
      <c r="A139" s="346">
        <v>135</v>
      </c>
      <c r="B139" s="553"/>
      <c r="C139" s="348" t="s">
        <v>59</v>
      </c>
      <c r="D139" s="251">
        <v>382</v>
      </c>
      <c r="E139" s="276">
        <v>2318</v>
      </c>
    </row>
    <row r="140" spans="1:5" x14ac:dyDescent="0.2">
      <c r="A140" s="346">
        <v>136</v>
      </c>
      <c r="B140" s="553"/>
      <c r="C140" s="348" t="s">
        <v>60</v>
      </c>
      <c r="D140" s="251">
        <v>762</v>
      </c>
      <c r="E140" s="276">
        <v>3891</v>
      </c>
    </row>
    <row r="141" spans="1:5" x14ac:dyDescent="0.2">
      <c r="A141" s="346">
        <v>137</v>
      </c>
      <c r="B141" s="553"/>
      <c r="C141" s="348" t="s">
        <v>61</v>
      </c>
      <c r="D141" s="251">
        <v>469</v>
      </c>
      <c r="E141" s="276">
        <v>2766</v>
      </c>
    </row>
    <row r="142" spans="1:5" x14ac:dyDescent="0.2">
      <c r="A142" s="346">
        <v>138</v>
      </c>
      <c r="B142" s="553"/>
      <c r="C142" s="348" t="s">
        <v>62</v>
      </c>
      <c r="D142" s="251">
        <v>571</v>
      </c>
      <c r="E142" s="276">
        <v>2719</v>
      </c>
    </row>
    <row r="143" spans="1:5" x14ac:dyDescent="0.2">
      <c r="A143" s="346">
        <v>139</v>
      </c>
      <c r="B143" s="553"/>
      <c r="C143" s="376" t="s">
        <v>63</v>
      </c>
      <c r="D143" s="53">
        <v>1494</v>
      </c>
      <c r="E143" s="54">
        <v>7824.32</v>
      </c>
    </row>
    <row r="144" spans="1:5" ht="12.75" thickBot="1" x14ac:dyDescent="0.25">
      <c r="A144" s="359">
        <v>140</v>
      </c>
      <c r="B144" s="554"/>
      <c r="C144" s="398" t="s">
        <v>64</v>
      </c>
      <c r="D144" s="433">
        <v>3925</v>
      </c>
      <c r="E144" s="277">
        <v>20995.87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51">
        <v>25774</v>
      </c>
      <c r="E145" s="52">
        <v>200512</v>
      </c>
    </row>
    <row r="146" spans="1:5" x14ac:dyDescent="0.2">
      <c r="A146" s="346">
        <v>142</v>
      </c>
      <c r="B146" s="553"/>
      <c r="C146" s="348" t="s">
        <v>59</v>
      </c>
      <c r="D146" s="251">
        <v>12979</v>
      </c>
      <c r="E146" s="276">
        <v>157954</v>
      </c>
    </row>
    <row r="147" spans="1:5" x14ac:dyDescent="0.2">
      <c r="A147" s="346">
        <v>143</v>
      </c>
      <c r="B147" s="553"/>
      <c r="C147" s="348" t="s">
        <v>60</v>
      </c>
      <c r="D147" s="251">
        <v>16161</v>
      </c>
      <c r="E147" s="276">
        <v>135363</v>
      </c>
    </row>
    <row r="148" spans="1:5" x14ac:dyDescent="0.2">
      <c r="A148" s="346">
        <v>144</v>
      </c>
      <c r="B148" s="553"/>
      <c r="C148" s="348" t="s">
        <v>61</v>
      </c>
      <c r="D148" s="251">
        <v>7724</v>
      </c>
      <c r="E148" s="276">
        <v>75978</v>
      </c>
    </row>
    <row r="149" spans="1:5" x14ac:dyDescent="0.2">
      <c r="A149" s="346">
        <v>145</v>
      </c>
      <c r="B149" s="553"/>
      <c r="C149" s="348" t="s">
        <v>62</v>
      </c>
      <c r="D149" s="251">
        <v>8166</v>
      </c>
      <c r="E149" s="276">
        <v>56204</v>
      </c>
    </row>
    <row r="150" spans="1:5" x14ac:dyDescent="0.2">
      <c r="A150" s="346">
        <v>146</v>
      </c>
      <c r="B150" s="553"/>
      <c r="C150" s="376" t="s">
        <v>63</v>
      </c>
      <c r="D150" s="53">
        <v>22172</v>
      </c>
      <c r="E150" s="54">
        <v>141938</v>
      </c>
    </row>
    <row r="151" spans="1:5" ht="12.75" thickBot="1" x14ac:dyDescent="0.25">
      <c r="A151" s="359">
        <v>147</v>
      </c>
      <c r="B151" s="554"/>
      <c r="C151" s="361" t="s">
        <v>66</v>
      </c>
      <c r="D151" s="482">
        <v>92976</v>
      </c>
      <c r="E151" s="277">
        <v>767949</v>
      </c>
    </row>
    <row r="152" spans="1:5" ht="12.75" thickBot="1" x14ac:dyDescent="0.25">
      <c r="A152" s="402">
        <v>148</v>
      </c>
      <c r="B152" s="403"/>
      <c r="C152" s="358" t="s">
        <v>67</v>
      </c>
      <c r="D152" s="516">
        <v>5123</v>
      </c>
      <c r="E152" s="535">
        <v>79151</v>
      </c>
    </row>
    <row r="153" spans="1:5" x14ac:dyDescent="0.2">
      <c r="A153" s="346">
        <v>149</v>
      </c>
      <c r="B153" s="347" t="s">
        <v>166</v>
      </c>
      <c r="C153" s="363" t="s">
        <v>68</v>
      </c>
      <c r="D153" s="51">
        <f>[1]Ags!G153+[1]B.C.!D153+[1]B.C.S.!F153+[1]Camp!D153+[1]Coah!K153+[1]Col!D153+[1]Chis!H153+[1]Chih!G153+[1]Dgo!F153+[1]Gto!J153+[1]Gro!D153+[1]Hgo!J153+[1]Jal!L153+[1]Mex!N153+[1]Mich!L153+[1]Mor!F153+[1]Nay!G153+[1]NL!G153+[1]Oax!I153+[1]Pue!N153+[1]Qro!J153+[1]QRoo!G153+[1]SLP!G153+[1]Sin!H153+[1]Son!F153+[1]Tab!D153+[1]Tam!F153+[1]Tlax!F153+[1]Ver!J153+[1]Yuc!F153+[1]Zac!J153</f>
        <v>201288</v>
      </c>
      <c r="E153" s="52">
        <f>[1]Ags!H153+[1]B.C.!E153+[1]B.C.S.!G153+[1]Camp!E153+[1]Coah!L153+[1]Col!E153+[1]Chis!I153+[1]Chih!H153+[1]Dgo!G153+[1]Gto!K153+[1]Gro!E153+[1]Hgo!K153+[1]Jal!M153+[1]Mex!O153+[1]Mich!M153+[1]Mor!G153+[1]Nay!H153+[1]NL!H153+[1]Oax!J153+[1]Pue!O153+[1]Qro!K153+[1]QRoo!H153+[1]SLP!H153+[1]Sin!I153+[1]Son!G153+[1]Tab!E153+[1]Tam!G153+[1]Tlax!G153+[1]Ver!K153+[1]Yuc!G153+[1]Zac!K153</f>
        <v>2792694</v>
      </c>
    </row>
    <row r="154" spans="1:5" x14ac:dyDescent="0.2">
      <c r="A154" s="346">
        <v>150</v>
      </c>
      <c r="B154" s="347"/>
      <c r="C154" s="348" t="s">
        <v>69</v>
      </c>
      <c r="D154" s="251">
        <f>[1]Ags!G154+[1]B.C.!D154+[1]B.C.S.!F154+[1]Camp!D154+[1]Coah!K154+[1]Col!D154+[1]Chis!H154+[1]Chih!G154+[1]Dgo!F154+[1]Gto!J154+[1]Gro!D154+[1]Hgo!J154+[1]Jal!L154+[1]Mex!N154+[1]Mich!L154+[1]Mor!F154+[1]Nay!G154+[1]NL!G154+[1]Oax!I154+[1]Pue!N154+[1]Qro!J154+[1]QRoo!G154+[1]SLP!G154+[1]Sin!H154+[1]Son!F154+[1]Tab!D154+[1]Tam!F154+[1]Tlax!F154+[1]Ver!J154+[1]Yuc!F154+[1]Zac!J154</f>
        <v>116643</v>
      </c>
      <c r="E154" s="276">
        <f>[1]Ags!H154+[1]B.C.!E154+[1]B.C.S.!G154+[1]Camp!E154+[1]Coah!L154+[1]Col!E154+[1]Chis!I154+[1]Chih!H154+[1]Dgo!G154+[1]Gto!K154+[1]Gro!E154+[1]Hgo!K154+[1]Jal!M154+[1]Mex!O154+[1]Mich!M154+[1]Mor!G154+[1]Nay!H154+[1]NL!H154+[1]Oax!J154+[1]Pue!O154+[1]Qro!K154+[1]QRoo!H154+[1]SLP!H154+[1]Sin!I154+[1]Son!G154+[1]Tab!E154+[1]Tam!G154+[1]Tlax!G154+[1]Ver!K154+[1]Yuc!G154+[1]Zac!K154</f>
        <v>1642105</v>
      </c>
    </row>
    <row r="155" spans="1:5" x14ac:dyDescent="0.2">
      <c r="A155" s="346">
        <v>151</v>
      </c>
      <c r="B155" s="347"/>
      <c r="C155" s="348" t="s">
        <v>70</v>
      </c>
      <c r="D155" s="251">
        <f>[1]Ags!G155+[1]B.C.!D155+[1]B.C.S.!F155+[1]Camp!D155+[1]Coah!K155+[1]Col!D155+[1]Chis!H155+[1]Chih!G155+[1]Dgo!F155+[1]Gto!J155+[1]Gro!D155+[1]Hgo!J155+[1]Jal!L155+[1]Mex!N155+[1]Mich!L155+[1]Mor!F155+[1]Nay!G155+[1]NL!G155+[1]Oax!I155+[1]Pue!N155+[1]Qro!J155+[1]QRoo!G155+[1]SLP!G155+[1]Sin!H155+[1]Son!F155+[1]Tab!D155+[1]Tam!F155+[1]Tlax!F155+[1]Ver!J155+[1]Yuc!F155+[1]Zac!J155</f>
        <v>5942</v>
      </c>
      <c r="E155" s="276">
        <f>[1]Ags!H155+[1]B.C.!E155+[1]B.C.S.!G155+[1]Camp!E155+[1]Coah!L155+[1]Col!E155+[1]Chis!I155+[1]Chih!H155+[1]Dgo!G155+[1]Gto!K155+[1]Gro!E155+[1]Hgo!K155+[1]Jal!M155+[1]Mex!O155+[1]Mich!M155+[1]Mor!G155+[1]Nay!H155+[1]NL!H155+[1]Oax!J155+[1]Pue!O155+[1]Qro!K155+[1]QRoo!H155+[1]SLP!H155+[1]Sin!I155+[1]Son!G155+[1]Tab!E155+[1]Tam!G155+[1]Tlax!G155+[1]Ver!K155+[1]Yuc!G155+[1]Zac!K155</f>
        <v>780133</v>
      </c>
    </row>
    <row r="156" spans="1:5" x14ac:dyDescent="0.2">
      <c r="A156" s="346">
        <v>152</v>
      </c>
      <c r="B156" s="347"/>
      <c r="C156" s="348" t="s">
        <v>71</v>
      </c>
      <c r="D156" s="251">
        <f>[1]Ags!G156+[1]B.C.!D156+[1]B.C.S.!F156+[1]Camp!D156+[1]Coah!K156+[1]Col!D156+[1]Chis!H156+[1]Chih!G156+[1]Dgo!F156+[1]Gto!J156+[1]Gro!D156+[1]Hgo!J156+[1]Jal!L156+[1]Mex!N156+[1]Mich!L156+[1]Mor!F156+[1]Nay!G156+[1]NL!G156+[1]Oax!I156+[1]Pue!N156+[1]Qro!J156+[1]QRoo!G156+[1]SLP!G156+[1]Sin!H156+[1]Son!F156+[1]Tab!D156+[1]Tam!F156+[1]Tlax!F156+[1]Ver!J156+[1]Yuc!F156+[1]Zac!J156</f>
        <v>24302</v>
      </c>
      <c r="E156" s="276">
        <f>[1]Ags!H156+[1]B.C.!E156+[1]B.C.S.!G156+[1]Camp!E156+[1]Coah!L156+[1]Col!E156+[1]Chis!I156+[1]Chih!H156+[1]Dgo!G156+[1]Gto!K156+[1]Gro!E156+[1]Hgo!K156+[1]Jal!M156+[1]Mex!O156+[1]Mich!M156+[1]Mor!G156+[1]Nay!H156+[1]NL!H156+[1]Oax!J156+[1]Pue!O156+[1]Qro!K156+[1]QRoo!H156+[1]SLP!H156+[1]Sin!I156+[1]Son!G156+[1]Tab!E156+[1]Tam!G156+[1]Tlax!G156+[1]Ver!K156+[1]Yuc!G156+[1]Zac!K156</f>
        <v>786822</v>
      </c>
    </row>
    <row r="157" spans="1:5" x14ac:dyDescent="0.2">
      <c r="A157" s="346">
        <v>153</v>
      </c>
      <c r="B157" s="347"/>
      <c r="C157" s="348" t="s">
        <v>72</v>
      </c>
      <c r="D157" s="251">
        <f>[1]Ags!G157+[1]B.C.!D157+[1]B.C.S.!F157+[1]Camp!D157+[1]Coah!K157+[1]Col!D157+[1]Chis!H157+[1]Chih!G157+[1]Dgo!F157+[1]Gto!J157+[1]Gro!D157+[1]Hgo!J157+[1]Jal!L157+[1]Mex!N157+[1]Mich!L157+[1]Mor!F157+[1]Nay!G157+[1]NL!G157+[1]Oax!I157+[1]Pue!N157+[1]Qro!J157+[1]QRoo!G157+[1]SLP!G157+[1]Sin!H157+[1]Son!F157+[1]Tab!D157+[1]Tam!F157+[1]Tlax!F157+[1]Ver!J157+[1]Yuc!F157+[1]Zac!J157</f>
        <v>59399</v>
      </c>
      <c r="E157" s="276">
        <f>[1]Ags!H157+[1]B.C.!E157+[1]B.C.S.!G157+[1]Camp!E157+[1]Coah!L157+[1]Col!E157+[1]Chis!I157+[1]Chih!H157+[1]Dgo!G157+[1]Gto!K157+[1]Gro!E157+[1]Hgo!K157+[1]Jal!M157+[1]Mex!O157+[1]Mich!M157+[1]Mor!G157+[1]Nay!H157+[1]NL!H157+[1]Oax!J157+[1]Pue!O157+[1]Qro!K157+[1]QRoo!H157+[1]SLP!H157+[1]Sin!I157+[1]Son!G157+[1]Tab!E157+[1]Tam!G157+[1]Tlax!G157+[1]Ver!K157+[1]Yuc!G157+[1]Zac!K157</f>
        <v>686114</v>
      </c>
    </row>
    <row r="158" spans="1:5" x14ac:dyDescent="0.2">
      <c r="A158" s="346">
        <v>154</v>
      </c>
      <c r="B158" s="347"/>
      <c r="C158" s="348" t="s">
        <v>73</v>
      </c>
      <c r="D158" s="251">
        <f>[1]Ags!G158+[1]B.C.!D158+[1]B.C.S.!F158+[1]Camp!D158+[1]Coah!K158+[1]Col!D158+[1]Chis!H158+[1]Chih!G158+[1]Dgo!F158+[1]Gto!J158+[1]Gro!D158+[1]Hgo!J158+[1]Jal!L158+[1]Mex!N158+[1]Mich!L158+[1]Mor!F158+[1]Nay!G158+[1]NL!G158+[1]Oax!I158+[1]Pue!N158+[1]Qro!J158+[1]QRoo!G158+[1]SLP!G158+[1]Sin!H158+[1]Son!F158+[1]Tab!D158+[1]Tam!F158+[1]Tlax!F158+[1]Ver!J158+[1]Yuc!F158+[1]Zac!J158</f>
        <v>60007</v>
      </c>
      <c r="E158" s="276">
        <f>[1]Ags!H158+[1]B.C.!E158+[1]B.C.S.!G158+[1]Camp!E158+[1]Coah!L158+[1]Col!E158+[1]Chis!I158+[1]Chih!H158+[1]Dgo!G158+[1]Gto!K158+[1]Gro!E158+[1]Hgo!K158+[1]Jal!M158+[1]Mex!O158+[1]Mich!M158+[1]Mor!G158+[1]Nay!H158+[1]NL!H158+[1]Oax!J158+[1]Pue!O158+[1]Qro!K158+[1]QRoo!H158+[1]SLP!H158+[1]Sin!I158+[1]Son!G158+[1]Tab!E158+[1]Tam!G158+[1]Tlax!G158+[1]Ver!K158+[1]Yuc!G158+[1]Zac!K158</f>
        <v>628440</v>
      </c>
    </row>
    <row r="159" spans="1:5" x14ac:dyDescent="0.2">
      <c r="A159" s="346">
        <v>155</v>
      </c>
      <c r="B159" s="347"/>
      <c r="C159" s="348" t="s">
        <v>74</v>
      </c>
      <c r="D159" s="251">
        <f>[1]Ags!G159+[1]B.C.!D159+[1]B.C.S.!F159+[1]Camp!D159+[1]Coah!K159+[1]Col!D159+[1]Chis!H159+[1]Chih!G159+[1]Dgo!F159+[1]Gto!J159+[1]Gro!D159+[1]Hgo!J159+[1]Jal!L159+[1]Mex!N159+[1]Mich!L159+[1]Mor!F159+[1]Nay!G159+[1]NL!G159+[1]Oax!I159+[1]Pue!N159+[1]Qro!J159+[1]QRoo!G159+[1]SLP!G159+[1]Sin!H159+[1]Son!F159+[1]Tab!D159+[1]Tam!F159+[1]Tlax!F159+[1]Ver!J159+[1]Yuc!F159+[1]Zac!J159</f>
        <v>75637</v>
      </c>
      <c r="E159" s="276">
        <f>[1]Ags!H159+[1]B.C.!E159+[1]B.C.S.!G159+[1]Camp!E159+[1]Coah!L159+[1]Col!E159+[1]Chis!I159+[1]Chih!H159+[1]Dgo!G159+[1]Gto!K159+[1]Gro!E159+[1]Hgo!K159+[1]Jal!M159+[1]Mex!O159+[1]Mich!M159+[1]Mor!G159+[1]Nay!H159+[1]NL!H159+[1]Oax!J159+[1]Pue!O159+[1]Qro!K159+[1]QRoo!H159+[1]SLP!H159+[1]Sin!I159+[1]Son!G159+[1]Tab!E159+[1]Tam!G159+[1]Tlax!G159+[1]Ver!K159+[1]Yuc!G159+[1]Zac!K159</f>
        <v>612508</v>
      </c>
    </row>
    <row r="160" spans="1:5" x14ac:dyDescent="0.2">
      <c r="A160" s="346">
        <v>156</v>
      </c>
      <c r="B160" s="347"/>
      <c r="C160" s="348" t="s">
        <v>75</v>
      </c>
      <c r="D160" s="251">
        <f>[1]Ags!G160+[1]B.C.!D160+[1]B.C.S.!F160+[1]Camp!D160+[1]Coah!K160+[1]Col!D160+[1]Chis!H160+[1]Chih!G160+[1]Dgo!F160+[1]Gto!J160+[1]Gro!D160+[1]Hgo!J160+[1]Jal!L160+[1]Mex!N160+[1]Mich!L160+[1]Mor!F160+[1]Nay!G160+[1]NL!G160+[1]Oax!I160+[1]Pue!N160+[1]Qro!J160+[1]QRoo!G160+[1]SLP!G160+[1]Sin!H160+[1]Son!F160+[1]Tab!D160+[1]Tam!F160+[1]Tlax!F160+[1]Ver!J160+[1]Yuc!F160+[1]Zac!J160</f>
        <v>93194</v>
      </c>
      <c r="E160" s="276">
        <f>[1]Ags!H160+[1]B.C.!E160+[1]B.C.S.!G160+[1]Camp!E160+[1]Coah!L160+[1]Col!E160+[1]Chis!I160+[1]Chih!H160+[1]Dgo!G160+[1]Gto!K160+[1]Gro!E160+[1]Hgo!K160+[1]Jal!M160+[1]Mex!O160+[1]Mich!M160+[1]Mor!G160+[1]Nay!H160+[1]NL!H160+[1]Oax!J160+[1]Pue!O160+[1]Qro!K160+[1]QRoo!H160+[1]SLP!H160+[1]Sin!I160+[1]Son!G160+[1]Tab!E160+[1]Tam!G160+[1]Tlax!G160+[1]Ver!K160+[1]Yuc!G160+[1]Zac!K160</f>
        <v>426463</v>
      </c>
    </row>
    <row r="161" spans="1:5" x14ac:dyDescent="0.2">
      <c r="A161" s="346">
        <v>157</v>
      </c>
      <c r="B161" s="347"/>
      <c r="C161" s="348" t="s">
        <v>76</v>
      </c>
      <c r="D161" s="251">
        <f>[1]Ags!G161+[1]B.C.!D161+[1]B.C.S.!F161+[1]Camp!D161+[1]Coah!K161+[1]Col!D161+[1]Chis!H161+[1]Chih!G161+[1]Dgo!F161+[1]Gto!J161+[1]Gro!D161+[1]Hgo!J161+[1]Jal!L161+[1]Mex!N161+[1]Mich!L161+[1]Mor!F161+[1]Nay!G161+[1]NL!G161+[1]Oax!I161+[1]Pue!N161+[1]Qro!J161+[1]QRoo!G161+[1]SLP!G161+[1]Sin!H161+[1]Son!F161+[1]Tab!D161+[1]Tam!F161+[1]Tlax!F161+[1]Ver!J161+[1]Yuc!F161+[1]Zac!J161</f>
        <v>16295</v>
      </c>
      <c r="E161" s="276">
        <f>[1]Ags!H161+[1]B.C.!E161+[1]B.C.S.!G161+[1]Camp!E161+[1]Coah!L161+[1]Col!E161+[1]Chis!I161+[1]Chih!H161+[1]Dgo!G161+[1]Gto!K161+[1]Gro!E161+[1]Hgo!K161+[1]Jal!M161+[1]Mex!O161+[1]Mich!M161+[1]Mor!G161+[1]Nay!H161+[1]NL!H161+[1]Oax!J161+[1]Pue!O161+[1]Qro!K161+[1]QRoo!H161+[1]SLP!H161+[1]Sin!I161+[1]Son!G161+[1]Tab!E161+[1]Tam!G161+[1]Tlax!G161+[1]Ver!K161+[1]Yuc!G161+[1]Zac!K161</f>
        <v>335888</v>
      </c>
    </row>
    <row r="162" spans="1:5" x14ac:dyDescent="0.2">
      <c r="A162" s="346">
        <v>158</v>
      </c>
      <c r="B162" s="347"/>
      <c r="C162" s="348" t="s">
        <v>77</v>
      </c>
      <c r="D162" s="251">
        <f>[1]Ags!G162+[1]B.C.!D162+[1]B.C.S.!F162+[1]Camp!D162+[1]Coah!K162+[1]Col!D162+[1]Chis!H162+[1]Chih!G162+[1]Dgo!F162+[1]Gto!J162+[1]Gro!D162+[1]Hgo!J162+[1]Jal!L162+[1]Mex!N162+[1]Mich!L162+[1]Mor!F162+[1]Nay!G162+[1]NL!G162+[1]Oax!I162+[1]Pue!N162+[1]Qro!J162+[1]QRoo!G162+[1]SLP!G162+[1]Sin!H162+[1]Son!F162+[1]Tab!D162+[1]Tam!F162+[1]Tlax!F162+[1]Ver!J162+[1]Yuc!F162+[1]Zac!J162</f>
        <v>32038</v>
      </c>
      <c r="E162" s="276">
        <f>[1]Ags!H162+[1]B.C.!E162+[1]B.C.S.!G162+[1]Camp!E162+[1]Coah!L162+[1]Col!E162+[1]Chis!I162+[1]Chih!H162+[1]Dgo!G162+[1]Gto!K162+[1]Gro!E162+[1]Hgo!K162+[1]Jal!M162+[1]Mex!O162+[1]Mich!M162+[1]Mor!G162+[1]Nay!H162+[1]NL!H162+[1]Oax!J162+[1]Pue!O162+[1]Qro!K162+[1]QRoo!H162+[1]SLP!H162+[1]Sin!I162+[1]Son!G162+[1]Tab!E162+[1]Tam!G162+[1]Tlax!G162+[1]Ver!K162+[1]Yuc!G162+[1]Zac!K162</f>
        <v>335108</v>
      </c>
    </row>
    <row r="163" spans="1:5" x14ac:dyDescent="0.2">
      <c r="A163" s="346">
        <v>159</v>
      </c>
      <c r="B163" s="347"/>
      <c r="C163" s="348" t="s">
        <v>78</v>
      </c>
      <c r="D163" s="251">
        <f>[1]Ags!G163+[1]B.C.!D163+[1]B.C.S.!F163+[1]Camp!D163+[1]Coah!K163+[1]Col!D163+[1]Chis!H163+[1]Chih!G163+[1]Dgo!F163+[1]Gto!J163+[1]Gro!D163+[1]Hgo!J163+[1]Jal!L163+[1]Mex!N163+[1]Mich!L163+[1]Mor!F163+[1]Nay!G163+[1]NL!G163+[1]Oax!I163+[1]Pue!N163+[1]Qro!J163+[1]QRoo!G163+[1]SLP!G163+[1]Sin!H163+[1]Son!F163+[1]Tab!D163+[1]Tam!F163+[1]Tlax!F163+[1]Ver!J163+[1]Yuc!F163+[1]Zac!J163</f>
        <v>64962</v>
      </c>
      <c r="E163" s="276">
        <f>[1]Ags!H163+[1]B.C.!E163+[1]B.C.S.!G163+[1]Camp!E163+[1]Coah!L163+[1]Col!E163+[1]Chis!I163+[1]Chih!H163+[1]Dgo!G163+[1]Gto!K163+[1]Gro!E163+[1]Hgo!K163+[1]Jal!M163+[1]Mex!O163+[1]Mich!M163+[1]Mor!G163+[1]Nay!H163+[1]NL!H163+[1]Oax!J163+[1]Pue!O163+[1]Qro!K163+[1]QRoo!H163+[1]SLP!H163+[1]Sin!I163+[1]Son!G163+[1]Tab!E163+[1]Tam!G163+[1]Tlax!G163+[1]Ver!K163+[1]Yuc!G163+[1]Zac!K163</f>
        <v>328495</v>
      </c>
    </row>
    <row r="164" spans="1:5" x14ac:dyDescent="0.2">
      <c r="A164" s="346">
        <v>160</v>
      </c>
      <c r="B164" s="347"/>
      <c r="C164" s="348" t="s">
        <v>79</v>
      </c>
      <c r="D164" s="251">
        <f>[1]Ags!G164+[1]B.C.!D164+[1]B.C.S.!F164+[1]Camp!D164+[1]Coah!K164+[1]Col!D164+[1]Chis!H164+[1]Chih!G164+[1]Dgo!F164+[1]Gto!J164+[1]Gro!D164+[1]Hgo!J164+[1]Jal!L164+[1]Mex!N164+[1]Mich!L164+[1]Mor!F164+[1]Nay!G164+[1]NL!G164+[1]Oax!I164+[1]Pue!N164+[1]Qro!J164+[1]QRoo!G164+[1]SLP!G164+[1]Sin!H164+[1]Son!F164+[1]Tab!D164+[1]Tam!F164+[1]Tlax!F164+[1]Ver!J164+[1]Yuc!F164+[1]Zac!J164</f>
        <v>39781</v>
      </c>
      <c r="E164" s="276">
        <f>[1]Ags!H164+[1]B.C.!E164+[1]B.C.S.!G164+[1]Camp!E164+[1]Coah!L164+[1]Col!E164+[1]Chis!I164+[1]Chih!H164+[1]Dgo!G164+[1]Gto!K164+[1]Gro!E164+[1]Hgo!K164+[1]Jal!M164+[1]Mex!O164+[1]Mich!M164+[1]Mor!G164+[1]Nay!H164+[1]NL!H164+[1]Oax!J164+[1]Pue!O164+[1]Qro!K164+[1]QRoo!H164+[1]SLP!H164+[1]Sin!I164+[1]Son!G164+[1]Tab!E164+[1]Tam!G164+[1]Tlax!G164+[1]Ver!K164+[1]Yuc!G164+[1]Zac!K164</f>
        <v>253442</v>
      </c>
    </row>
    <row r="165" spans="1:5" x14ac:dyDescent="0.2">
      <c r="A165" s="346">
        <v>161</v>
      </c>
      <c r="B165" s="347"/>
      <c r="C165" s="348" t="s">
        <v>80</v>
      </c>
      <c r="D165" s="251">
        <f>[1]Ags!G165+[1]B.C.!D165+[1]B.C.S.!F165+[1]Camp!D165+[1]Coah!K165+[1]Col!D165+[1]Chis!H165+[1]Chih!G165+[1]Dgo!F165+[1]Gto!J165+[1]Gro!D165+[1]Hgo!J165+[1]Jal!L165+[1]Mex!N165+[1]Mich!L165+[1]Mor!F165+[1]Nay!G165+[1]NL!G165+[1]Oax!I165+[1]Pue!N165+[1]Qro!J165+[1]QRoo!G165+[1]SLP!G165+[1]Sin!H165+[1]Son!F165+[1]Tab!D165+[1]Tam!F165+[1]Tlax!F165+[1]Ver!J165+[1]Yuc!F165+[1]Zac!J165</f>
        <v>18195</v>
      </c>
      <c r="E165" s="276">
        <f>[1]Ags!H165+[1]B.C.!E165+[1]B.C.S.!G165+[1]Camp!E165+[1]Coah!L165+[1]Col!E165+[1]Chis!I165+[1]Chih!H165+[1]Dgo!G165+[1]Gto!K165+[1]Gro!E165+[1]Hgo!K165+[1]Jal!M165+[1]Mex!O165+[1]Mich!M165+[1]Mor!G165+[1]Nay!H165+[1]NL!H165+[1]Oax!J165+[1]Pue!O165+[1]Qro!K165+[1]QRoo!H165+[1]SLP!H165+[1]Sin!I165+[1]Son!G165+[1]Tab!E165+[1]Tam!G165+[1]Tlax!G165+[1]Ver!K165+[1]Yuc!G165+[1]Zac!K165</f>
        <v>218823</v>
      </c>
    </row>
    <row r="166" spans="1:5" x14ac:dyDescent="0.2">
      <c r="A166" s="346">
        <v>162</v>
      </c>
      <c r="B166" s="347"/>
      <c r="C166" s="348" t="s">
        <v>81</v>
      </c>
      <c r="D166" s="251">
        <f>[1]Ags!G166+[1]B.C.!D166+[1]B.C.S.!F166+[1]Camp!D166+[1]Coah!K166+[1]Col!D166+[1]Chis!H166+[1]Chih!G166+[1]Dgo!F166+[1]Gto!J166+[1]Gro!D166+[1]Hgo!J166+[1]Jal!L166+[1]Mex!N166+[1]Mich!L166+[1]Mor!F166+[1]Nay!G166+[1]NL!G166+[1]Oax!I166+[1]Pue!N166+[1]Qro!J166+[1]QRoo!G166+[1]SLP!G166+[1]Sin!H166+[1]Son!F166+[1]Tab!D166+[1]Tam!F166+[1]Tlax!F166+[1]Ver!J166+[1]Yuc!F166+[1]Zac!J166</f>
        <v>503</v>
      </c>
      <c r="E166" s="276">
        <f>[1]Ags!H166+[1]B.C.!E166+[1]B.C.S.!G166+[1]Camp!E166+[1]Coah!L166+[1]Col!E166+[1]Chis!I166+[1]Chih!H166+[1]Dgo!G166+[1]Gto!K166+[1]Gro!E166+[1]Hgo!K166+[1]Jal!M166+[1]Mex!O166+[1]Mich!M166+[1]Mor!G166+[1]Nay!H166+[1]NL!H166+[1]Oax!J166+[1]Pue!O166+[1]Qro!K166+[1]QRoo!H166+[1]SLP!H166+[1]Sin!I166+[1]Son!G166+[1]Tab!E166+[1]Tam!G166+[1]Tlax!G166+[1]Ver!K166+[1]Yuc!G166+[1]Zac!K166</f>
        <v>204989</v>
      </c>
    </row>
    <row r="167" spans="1:5" x14ac:dyDescent="0.2">
      <c r="A167" s="346">
        <v>163</v>
      </c>
      <c r="B167" s="347"/>
      <c r="C167" s="348" t="s">
        <v>82</v>
      </c>
      <c r="D167" s="251">
        <f>[1]Ags!G167+[1]B.C.!D167+[1]B.C.S.!F167+[1]Camp!D167+[1]Coah!K167+[1]Col!D167+[1]Chis!H167+[1]Chih!G167+[1]Dgo!F167+[1]Gto!J167+[1]Gro!D167+[1]Hgo!J167+[1]Jal!L167+[1]Mex!N167+[1]Mich!L167+[1]Mor!F167+[1]Nay!G167+[1]NL!G167+[1]Oax!I167+[1]Pue!N167+[1]Qro!J167+[1]QRoo!G167+[1]SLP!G167+[1]Sin!H167+[1]Son!F167+[1]Tab!D167+[1]Tam!F167+[1]Tlax!F167+[1]Ver!J167+[1]Yuc!F167+[1]Zac!J167</f>
        <v>1997</v>
      </c>
      <c r="E167" s="276">
        <f>[1]Ags!H167+[1]B.C.!E167+[1]B.C.S.!G167+[1]Camp!E167+[1]Coah!L167+[1]Col!E167+[1]Chis!I167+[1]Chih!H167+[1]Dgo!G167+[1]Gto!K167+[1]Gro!E167+[1]Hgo!K167+[1]Jal!M167+[1]Mex!O167+[1]Mich!M167+[1]Mor!G167+[1]Nay!H167+[1]NL!H167+[1]Oax!J167+[1]Pue!O167+[1]Qro!K167+[1]QRoo!H167+[1]SLP!H167+[1]Sin!I167+[1]Son!G167+[1]Tab!E167+[1]Tam!G167+[1]Tlax!G167+[1]Ver!K167+[1]Yuc!G167+[1]Zac!K167</f>
        <v>183116</v>
      </c>
    </row>
    <row r="168" spans="1:5" x14ac:dyDescent="0.2">
      <c r="A168" s="346">
        <v>164</v>
      </c>
      <c r="B168" s="347"/>
      <c r="C168" s="348" t="s">
        <v>83</v>
      </c>
      <c r="D168" s="251">
        <f>[1]Ags!G168+[1]B.C.!D168+[1]B.C.S.!F168+[1]Camp!D168+[1]Coah!K168+[1]Col!D168+[1]Chis!H168+[1]Chih!G168+[1]Dgo!F168+[1]Gto!J168+[1]Gro!D168+[1]Hgo!J168+[1]Jal!L168+[1]Mex!N168+[1]Mich!L168+[1]Mor!F168+[1]Nay!G168+[1]NL!G168+[1]Oax!I168+[1]Pue!N168+[1]Qro!J168+[1]QRoo!G168+[1]SLP!G168+[1]Sin!H168+[1]Son!F168+[1]Tab!D168+[1]Tam!F168+[1]Tlax!F168+[1]Ver!J168+[1]Yuc!F168+[1]Zac!J168</f>
        <v>955</v>
      </c>
      <c r="E168" s="276">
        <f>[1]Ags!H168+[1]B.C.!E168+[1]B.C.S.!G168+[1]Camp!E168+[1]Coah!L168+[1]Col!E168+[1]Chis!I168+[1]Chih!H168+[1]Dgo!G168+[1]Gto!K168+[1]Gro!E168+[1]Hgo!K168+[1]Jal!M168+[1]Mex!O168+[1]Mich!M168+[1]Mor!G168+[1]Nay!H168+[1]NL!H168+[1]Oax!J168+[1]Pue!O168+[1]Qro!K168+[1]QRoo!H168+[1]SLP!H168+[1]Sin!I168+[1]Son!G168+[1]Tab!E168+[1]Tam!G168+[1]Tlax!G168+[1]Ver!K168+[1]Yuc!G168+[1]Zac!K168</f>
        <v>176718</v>
      </c>
    </row>
    <row r="169" spans="1:5" x14ac:dyDescent="0.2">
      <c r="A169" s="346">
        <v>165</v>
      </c>
      <c r="B169" s="347"/>
      <c r="C169" s="348" t="s">
        <v>84</v>
      </c>
      <c r="D169" s="251">
        <f>[1]Ags!G169+[1]B.C.!D169+[1]B.C.S.!F169+[1]Camp!D169+[1]Coah!K169+[1]Col!D169+[1]Chis!H169+[1]Chih!G169+[1]Dgo!F169+[1]Gto!J169+[1]Gro!D169+[1]Hgo!J169+[1]Jal!L169+[1]Mex!N169+[1]Mich!L169+[1]Mor!F169+[1]Nay!G169+[1]NL!G169+[1]Oax!I169+[1]Pue!N169+[1]Qro!J169+[1]QRoo!G169+[1]SLP!G169+[1]Sin!H169+[1]Son!F169+[1]Tab!D169+[1]Tam!F169+[1]Tlax!F169+[1]Ver!J169+[1]Yuc!F169+[1]Zac!J169</f>
        <v>15752</v>
      </c>
      <c r="E169" s="276">
        <f>[1]Ags!H169+[1]B.C.!E169+[1]B.C.S.!G169+[1]Camp!E169+[1]Coah!L169+[1]Col!E169+[1]Chis!I169+[1]Chih!H169+[1]Dgo!G169+[1]Gto!K169+[1]Gro!E169+[1]Hgo!K169+[1]Jal!M169+[1]Mex!O169+[1]Mich!M169+[1]Mor!G169+[1]Nay!H169+[1]NL!H169+[1]Oax!J169+[1]Pue!O169+[1]Qro!K169+[1]QRoo!H169+[1]SLP!H169+[1]Sin!I169+[1]Son!G169+[1]Tab!E169+[1]Tam!G169+[1]Tlax!G169+[1]Ver!K169+[1]Yuc!G169+[1]Zac!K169</f>
        <v>112630</v>
      </c>
    </row>
    <row r="170" spans="1:5" x14ac:dyDescent="0.2">
      <c r="A170" s="346">
        <v>166</v>
      </c>
      <c r="B170" s="347"/>
      <c r="C170" s="348" t="s">
        <v>85</v>
      </c>
      <c r="D170" s="251">
        <f>[1]Ags!G170+[1]B.C.!D170+[1]B.C.S.!F170+[1]Camp!D170+[1]Coah!K170+[1]Col!D170+[1]Chis!H170+[1]Chih!G170+[1]Dgo!F170+[1]Gto!J170+[1]Gro!D170+[1]Hgo!J170+[1]Jal!L170+[1]Mex!N170+[1]Mich!L170+[1]Mor!F170+[1]Nay!G170+[1]NL!G170+[1]Oax!I170+[1]Pue!N170+[1]Qro!J170+[1]QRoo!G170+[1]SLP!G170+[1]Sin!H170+[1]Son!F170+[1]Tab!D170+[1]Tam!F170+[1]Tlax!F170+[1]Ver!J170+[1]Yuc!F170+[1]Zac!J170</f>
        <v>11989</v>
      </c>
      <c r="E170" s="276">
        <f>[1]Ags!H170+[1]B.C.!E170+[1]B.C.S.!G170+[1]Camp!E170+[1]Coah!L170+[1]Col!E170+[1]Chis!I170+[1]Chih!H170+[1]Dgo!G170+[1]Gto!K170+[1]Gro!E170+[1]Hgo!K170+[1]Jal!M170+[1]Mex!O170+[1]Mich!M170+[1]Mor!G170+[1]Nay!H170+[1]NL!H170+[1]Oax!J170+[1]Pue!O170+[1]Qro!K170+[1]QRoo!H170+[1]SLP!H170+[1]Sin!I170+[1]Son!G170+[1]Tab!E170+[1]Tam!G170+[1]Tlax!G170+[1]Ver!K170+[1]Yuc!G170+[1]Zac!K170</f>
        <v>108039</v>
      </c>
    </row>
    <row r="171" spans="1:5" x14ac:dyDescent="0.2">
      <c r="A171" s="346">
        <v>167</v>
      </c>
      <c r="B171" s="347"/>
      <c r="C171" s="348" t="s">
        <v>86</v>
      </c>
      <c r="D171" s="251">
        <f>[1]Ags!G171+[1]B.C.!D171+[1]B.C.S.!F171+[1]Camp!D171+[1]Coah!K171+[1]Col!D171+[1]Chis!H171+[1]Chih!G171+[1]Dgo!F171+[1]Gto!J171+[1]Gro!D171+[1]Hgo!J171+[1]Jal!L171+[1]Mex!N171+[1]Mich!L171+[1]Mor!F171+[1]Nay!G171+[1]NL!G171+[1]Oax!I171+[1]Pue!N171+[1]Qro!J171+[1]QRoo!G171+[1]SLP!G171+[1]Sin!H171+[1]Son!F171+[1]Tab!D171+[1]Tam!F171+[1]Tlax!F171+[1]Ver!J171+[1]Yuc!F171+[1]Zac!J171</f>
        <v>2577</v>
      </c>
      <c r="E171" s="276">
        <f>[1]Ags!H171+[1]B.C.!E171+[1]B.C.S.!G171+[1]Camp!E171+[1]Coah!L171+[1]Col!E171+[1]Chis!I171+[1]Chih!H171+[1]Dgo!G171+[1]Gto!K171+[1]Gro!E171+[1]Hgo!K171+[1]Jal!M171+[1]Mex!O171+[1]Mich!M171+[1]Mor!G171+[1]Nay!H171+[1]NL!H171+[1]Oax!J171+[1]Pue!O171+[1]Qro!K171+[1]QRoo!H171+[1]SLP!H171+[1]Sin!I171+[1]Son!G171+[1]Tab!E171+[1]Tam!G171+[1]Tlax!G171+[1]Ver!K171+[1]Yuc!G171+[1]Zac!K171</f>
        <v>103868</v>
      </c>
    </row>
    <row r="172" spans="1:5" x14ac:dyDescent="0.2">
      <c r="A172" s="346">
        <v>168</v>
      </c>
      <c r="B172" s="347"/>
      <c r="C172" s="348" t="s">
        <v>87</v>
      </c>
      <c r="D172" s="251">
        <f>[1]Ags!G172+[1]B.C.!D172+[1]B.C.S.!F172+[1]Camp!D172+[1]Coah!K172+[1]Col!D172+[1]Chis!H172+[1]Chih!G172+[1]Dgo!F172+[1]Gto!J172+[1]Gro!D172+[1]Hgo!J172+[1]Jal!L172+[1]Mex!N172+[1]Mich!L172+[1]Mor!F172+[1]Nay!G172+[1]NL!G172+[1]Oax!I172+[1]Pue!N172+[1]Qro!J172+[1]QRoo!G172+[1]SLP!G172+[1]Sin!H172+[1]Son!F172+[1]Tab!D172+[1]Tam!F172+[1]Tlax!F172+[1]Ver!J172+[1]Yuc!F172+[1]Zac!J172</f>
        <v>491</v>
      </c>
      <c r="E172" s="276">
        <f>[1]Ags!H172+[1]B.C.!E172+[1]B.C.S.!G172+[1]Camp!E172+[1]Coah!L172+[1]Col!E172+[1]Chis!I172+[1]Chih!H172+[1]Dgo!G172+[1]Gto!K172+[1]Gro!E172+[1]Hgo!K172+[1]Jal!M172+[1]Mex!O172+[1]Mich!M172+[1]Mor!G172+[1]Nay!H172+[1]NL!H172+[1]Oax!J172+[1]Pue!O172+[1]Qro!K172+[1]QRoo!H172+[1]SLP!H172+[1]Sin!I172+[1]Son!G172+[1]Tab!E172+[1]Tam!G172+[1]Tlax!G172+[1]Ver!K172+[1]Yuc!G172+[1]Zac!K172</f>
        <v>75354</v>
      </c>
    </row>
    <row r="173" spans="1:5" x14ac:dyDescent="0.2">
      <c r="A173" s="346">
        <v>169</v>
      </c>
      <c r="B173" s="347"/>
      <c r="C173" s="348" t="s">
        <v>88</v>
      </c>
      <c r="D173" s="251">
        <f>[1]Ags!G173+[1]B.C.!D173+[1]B.C.S.!F173+[1]Camp!D173+[1]Coah!K173+[1]Col!D173+[1]Chis!H173+[1]Chih!G173+[1]Dgo!F173+[1]Gto!J173+[1]Gro!D173+[1]Hgo!J173+[1]Jal!L173+[1]Mex!N173+[1]Mich!L173+[1]Mor!F173+[1]Nay!G173+[1]NL!G173+[1]Oax!I173+[1]Pue!N173+[1]Qro!J173+[1]QRoo!G173+[1]SLP!G173+[1]Sin!H173+[1]Son!F173+[1]Tab!D173+[1]Tam!F173+[1]Tlax!F173+[1]Ver!J173+[1]Yuc!F173+[1]Zac!J173</f>
        <v>40</v>
      </c>
      <c r="E173" s="276">
        <f>[1]Ags!H173+[1]B.C.!E173+[1]B.C.S.!G173+[1]Camp!E173+[1]Coah!L173+[1]Col!E173+[1]Chis!I173+[1]Chih!H173+[1]Dgo!G173+[1]Gto!K173+[1]Gro!E173+[1]Hgo!K173+[1]Jal!M173+[1]Mex!O173+[1]Mich!M173+[1]Mor!G173+[1]Nay!H173+[1]NL!H173+[1]Oax!J173+[1]Pue!O173+[1]Qro!K173+[1]QRoo!H173+[1]SLP!H173+[1]Sin!I173+[1]Son!G173+[1]Tab!E173+[1]Tam!G173+[1]Tlax!G173+[1]Ver!K173+[1]Yuc!G173+[1]Zac!K173</f>
        <v>75282</v>
      </c>
    </row>
    <row r="174" spans="1:5" x14ac:dyDescent="0.2">
      <c r="A174" s="346">
        <v>170</v>
      </c>
      <c r="B174" s="347"/>
      <c r="C174" s="348" t="s">
        <v>89</v>
      </c>
      <c r="D174" s="251">
        <f>[1]Ags!G174+[1]B.C.!D174+[1]B.C.S.!F174+[1]Camp!D174+[1]Coah!K174+[1]Col!D174+[1]Chis!H174+[1]Chih!G174+[1]Dgo!F174+[1]Gto!J174+[1]Gro!D174+[1]Hgo!J174+[1]Jal!L174+[1]Mex!N174+[1]Mich!L174+[1]Mor!F174+[1]Nay!G174+[1]NL!G174+[1]Oax!I174+[1]Pue!N174+[1]Qro!J174+[1]QRoo!G174+[1]SLP!G174+[1]Sin!H174+[1]Son!F174+[1]Tab!D174+[1]Tam!F174+[1]Tlax!F174+[1]Ver!J174+[1]Yuc!F174+[1]Zac!J174</f>
        <v>5441</v>
      </c>
      <c r="E174" s="276">
        <f>[1]Ags!H174+[1]B.C.!E174+[1]B.C.S.!G174+[1]Camp!E174+[1]Coah!L174+[1]Col!E174+[1]Chis!I174+[1]Chih!H174+[1]Dgo!G174+[1]Gto!K174+[1]Gro!E174+[1]Hgo!K174+[1]Jal!M174+[1]Mex!O174+[1]Mich!M174+[1]Mor!G174+[1]Nay!H174+[1]NL!H174+[1]Oax!J174+[1]Pue!O174+[1]Qro!K174+[1]QRoo!H174+[1]SLP!H174+[1]Sin!I174+[1]Son!G174+[1]Tab!E174+[1]Tam!G174+[1]Tlax!G174+[1]Ver!K174+[1]Yuc!G174+[1]Zac!K174</f>
        <v>74778</v>
      </c>
    </row>
    <row r="175" spans="1:5" x14ac:dyDescent="0.2">
      <c r="A175" s="346">
        <v>171</v>
      </c>
      <c r="B175" s="347"/>
      <c r="C175" s="348" t="s">
        <v>90</v>
      </c>
      <c r="D175" s="251">
        <f>[1]Ags!G175+[1]B.C.!D175+[1]B.C.S.!F175+[1]Camp!D175+[1]Coah!K175+[1]Col!D175+[1]Chis!H175+[1]Chih!G175+[1]Dgo!F175+[1]Gto!J175+[1]Gro!D175+[1]Hgo!J175+[1]Jal!L175+[1]Mex!N175+[1]Mich!L175+[1]Mor!F175+[1]Nay!G175+[1]NL!G175+[1]Oax!I175+[1]Pue!N175+[1]Qro!J175+[1]QRoo!G175+[1]SLP!G175+[1]Sin!H175+[1]Son!F175+[1]Tab!D175+[1]Tam!F175+[1]Tlax!F175+[1]Ver!J175+[1]Yuc!F175+[1]Zac!J175</f>
        <v>1495</v>
      </c>
      <c r="E175" s="276">
        <f>[1]Ags!H175+[1]B.C.!E175+[1]B.C.S.!G175+[1]Camp!E175+[1]Coah!L175+[1]Col!E175+[1]Chis!I175+[1]Chih!H175+[1]Dgo!G175+[1]Gto!K175+[1]Gro!E175+[1]Hgo!K175+[1]Jal!M175+[1]Mex!O175+[1]Mich!M175+[1]Mor!G175+[1]Nay!H175+[1]NL!H175+[1]Oax!J175+[1]Pue!O175+[1]Qro!K175+[1]QRoo!H175+[1]SLP!H175+[1]Sin!I175+[1]Son!G175+[1]Tab!E175+[1]Tam!G175+[1]Tlax!G175+[1]Ver!K175+[1]Yuc!G175+[1]Zac!K175</f>
        <v>71298</v>
      </c>
    </row>
    <row r="176" spans="1:5" x14ac:dyDescent="0.2">
      <c r="A176" s="346">
        <v>172</v>
      </c>
      <c r="B176" s="347"/>
      <c r="C176" s="348" t="s">
        <v>91</v>
      </c>
      <c r="D176" s="251">
        <f>[1]Ags!G176+[1]B.C.!D176+[1]B.C.S.!F176+[1]Camp!D176+[1]Coah!K176+[1]Col!D176+[1]Chis!H176+[1]Chih!G176+[1]Dgo!F176+[1]Gto!J176+[1]Gro!D176+[1]Hgo!J176+[1]Jal!L176+[1]Mex!N176+[1]Mich!L176+[1]Mor!F176+[1]Nay!G176+[1]NL!G176+[1]Oax!I176+[1]Pue!N176+[1]Qro!J176+[1]QRoo!G176+[1]SLP!G176+[1]Sin!H176+[1]Son!F176+[1]Tab!D176+[1]Tam!F176+[1]Tlax!F176+[1]Ver!J176+[1]Yuc!F176+[1]Zac!J176</f>
        <v>34</v>
      </c>
      <c r="E176" s="276">
        <f>[1]Ags!H176+[1]B.C.!E176+[1]B.C.S.!G176+[1]Camp!E176+[1]Coah!L176+[1]Col!E176+[1]Chis!I176+[1]Chih!H176+[1]Dgo!G176+[1]Gto!K176+[1]Gro!E176+[1]Hgo!K176+[1]Jal!M176+[1]Mex!O176+[1]Mich!M176+[1]Mor!G176+[1]Nay!H176+[1]NL!H176+[1]Oax!J176+[1]Pue!O176+[1]Qro!K176+[1]QRoo!H176+[1]SLP!H176+[1]Sin!I176+[1]Son!G176+[1]Tab!E176+[1]Tam!G176+[1]Tlax!G176+[1]Ver!K176+[1]Yuc!G176+[1]Zac!K176</f>
        <v>57792</v>
      </c>
    </row>
    <row r="177" spans="1:5" x14ac:dyDescent="0.2">
      <c r="A177" s="346">
        <v>173</v>
      </c>
      <c r="B177" s="347"/>
      <c r="C177" s="348" t="s">
        <v>92</v>
      </c>
      <c r="D177" s="251">
        <f>[1]Ags!G177+[1]B.C.!D177+[1]B.C.S.!F177+[1]Camp!D177+[1]Coah!K177+[1]Col!D177+[1]Chis!H177+[1]Chih!G177+[1]Dgo!F177+[1]Gto!J177+[1]Gro!D177+[1]Hgo!J177+[1]Jal!L177+[1]Mex!N177+[1]Mich!L177+[1]Mor!F177+[1]Nay!G177+[1]NL!G177+[1]Oax!I177+[1]Pue!N177+[1]Qro!J177+[1]QRoo!G177+[1]SLP!G177+[1]Sin!H177+[1]Son!F177+[1]Tab!D177+[1]Tam!F177+[1]Tlax!F177+[1]Ver!J177+[1]Yuc!F177+[1]Zac!J177</f>
        <v>428</v>
      </c>
      <c r="E177" s="276">
        <f>[1]Ags!H177+[1]B.C.!E177+[1]B.C.S.!G177+[1]Camp!E177+[1]Coah!L177+[1]Col!E177+[1]Chis!I177+[1]Chih!H177+[1]Dgo!G177+[1]Gto!K177+[1]Gro!E177+[1]Hgo!K177+[1]Jal!M177+[1]Mex!O177+[1]Mich!M177+[1]Mor!G177+[1]Nay!H177+[1]NL!H177+[1]Oax!J177+[1]Pue!O177+[1]Qro!K177+[1]QRoo!H177+[1]SLP!H177+[1]Sin!I177+[1]Son!G177+[1]Tab!E177+[1]Tam!G177+[1]Tlax!G177+[1]Ver!K177+[1]Yuc!G177+[1]Zac!K177</f>
        <v>47135</v>
      </c>
    </row>
    <row r="178" spans="1:5" x14ac:dyDescent="0.2">
      <c r="A178" s="346">
        <v>174</v>
      </c>
      <c r="B178" s="347"/>
      <c r="C178" s="348" t="s">
        <v>93</v>
      </c>
      <c r="D178" s="251">
        <f>[1]Ags!G178+[1]B.C.!D178+[1]B.C.S.!F178+[1]Camp!D178+[1]Coah!K178+[1]Col!D178+[1]Chis!H178+[1]Chih!G178+[1]Dgo!F178+[1]Gto!J178+[1]Gro!D178+[1]Hgo!J178+[1]Jal!L178+[1]Mex!N178+[1]Mich!L178+[1]Mor!F178+[1]Nay!G178+[1]NL!G178+[1]Oax!I178+[1]Pue!N178+[1]Qro!J178+[1]QRoo!G178+[1]SLP!G178+[1]Sin!H178+[1]Son!F178+[1]Tab!D178+[1]Tam!F178+[1]Tlax!F178+[1]Ver!J178+[1]Yuc!F178+[1]Zac!J178</f>
        <v>0</v>
      </c>
      <c r="E178" s="276">
        <f>[1]Ags!H178+[1]B.C.!E178+[1]B.C.S.!G178+[1]Camp!E178+[1]Coah!L178+[1]Col!E178+[1]Chis!I178+[1]Chih!H178+[1]Dgo!G178+[1]Gto!K178+[1]Gro!E178+[1]Hgo!K178+[1]Jal!M178+[1]Mex!O178+[1]Mich!M178+[1]Mor!G178+[1]Nay!H178+[1]NL!H178+[1]Oax!J178+[1]Pue!O178+[1]Qro!K178+[1]QRoo!H178+[1]SLP!H178+[1]Sin!I178+[1]Son!G178+[1]Tab!E178+[1]Tam!G178+[1]Tlax!G178+[1]Ver!K178+[1]Yuc!G178+[1]Zac!K178</f>
        <v>45628</v>
      </c>
    </row>
    <row r="179" spans="1:5" x14ac:dyDescent="0.2">
      <c r="A179" s="346">
        <v>175</v>
      </c>
      <c r="B179" s="347"/>
      <c r="C179" s="348" t="s">
        <v>94</v>
      </c>
      <c r="D179" s="251">
        <f>[1]Ags!G179+[1]B.C.!D179+[1]B.C.S.!F179+[1]Camp!D179+[1]Coah!K179+[1]Col!D179+[1]Chis!H179+[1]Chih!G179+[1]Dgo!F179+[1]Gto!J179+[1]Gro!D179+[1]Hgo!J179+[1]Jal!L179+[1]Mex!N179+[1]Mich!L179+[1]Mor!F179+[1]Nay!G179+[1]NL!G179+[1]Oax!I179+[1]Pue!N179+[1]Qro!J179+[1]QRoo!G179+[1]SLP!G179+[1]Sin!H179+[1]Son!F179+[1]Tab!D179+[1]Tam!F179+[1]Tlax!F179+[1]Ver!J179+[1]Yuc!F179+[1]Zac!J179</f>
        <v>358</v>
      </c>
      <c r="E179" s="276">
        <f>[1]Ags!H179+[1]B.C.!E179+[1]B.C.S.!G179+[1]Camp!E179+[1]Coah!L179+[1]Col!E179+[1]Chis!I179+[1]Chih!H179+[1]Dgo!G179+[1]Gto!K179+[1]Gro!E179+[1]Hgo!K179+[1]Jal!M179+[1]Mex!O179+[1]Mich!M179+[1]Mor!G179+[1]Nay!H179+[1]NL!H179+[1]Oax!J179+[1]Pue!O179+[1]Qro!K179+[1]QRoo!H179+[1]SLP!H179+[1]Sin!I179+[1]Son!G179+[1]Tab!E179+[1]Tam!G179+[1]Tlax!G179+[1]Ver!K179+[1]Yuc!G179+[1]Zac!K179</f>
        <v>37300</v>
      </c>
    </row>
    <row r="180" spans="1:5" x14ac:dyDescent="0.2">
      <c r="A180" s="346">
        <v>176</v>
      </c>
      <c r="B180" s="347"/>
      <c r="C180" s="348" t="s">
        <v>95</v>
      </c>
      <c r="D180" s="251">
        <f>[1]Ags!G180+[1]B.C.!D180+[1]B.C.S.!F180+[1]Camp!D180+[1]Coah!K180+[1]Col!D180+[1]Chis!H180+[1]Chih!G180+[1]Dgo!F180+[1]Gto!J180+[1]Gro!D180+[1]Hgo!J180+[1]Jal!L180+[1]Mex!N180+[1]Mich!L180+[1]Mor!F180+[1]Nay!G180+[1]NL!G180+[1]Oax!I180+[1]Pue!N180+[1]Qro!J180+[1]QRoo!G180+[1]SLP!G180+[1]Sin!H180+[1]Son!F180+[1]Tab!D180+[1]Tam!F180+[1]Tlax!F180+[1]Ver!J180+[1]Yuc!F180+[1]Zac!J180</f>
        <v>72</v>
      </c>
      <c r="E180" s="276">
        <f>[1]Ags!H180+[1]B.C.!E180+[1]B.C.S.!G180+[1]Camp!E180+[1]Coah!L180+[1]Col!E180+[1]Chis!I180+[1]Chih!H180+[1]Dgo!G180+[1]Gto!K180+[1]Gro!E180+[1]Hgo!K180+[1]Jal!M180+[1]Mex!O180+[1]Mich!M180+[1]Mor!G180+[1]Nay!H180+[1]NL!H180+[1]Oax!J180+[1]Pue!O180+[1]Qro!K180+[1]QRoo!H180+[1]SLP!H180+[1]Sin!I180+[1]Son!G180+[1]Tab!E180+[1]Tam!G180+[1]Tlax!G180+[1]Ver!K180+[1]Yuc!G180+[1]Zac!K180</f>
        <v>36486</v>
      </c>
    </row>
    <row r="181" spans="1:5" x14ac:dyDescent="0.2">
      <c r="A181" s="346">
        <v>177</v>
      </c>
      <c r="B181" s="347"/>
      <c r="C181" s="348" t="s">
        <v>96</v>
      </c>
      <c r="D181" s="251">
        <f>[1]Ags!G181+[1]B.C.!D181+[1]B.C.S.!F181+[1]Camp!D181+[1]Coah!K181+[1]Col!D181+[1]Chis!H181+[1]Chih!G181+[1]Dgo!F181+[1]Gto!J181+[1]Gro!D181+[1]Hgo!J181+[1]Jal!L181+[1]Mex!N181+[1]Mich!L181+[1]Mor!F181+[1]Nay!G181+[1]NL!G181+[1]Oax!I181+[1]Pue!N181+[1]Qro!J181+[1]QRoo!G181+[1]SLP!G181+[1]Sin!H181+[1]Son!F181+[1]Tab!D181+[1]Tam!F181+[1]Tlax!F181+[1]Ver!J181+[1]Yuc!F181+[1]Zac!J181</f>
        <v>425</v>
      </c>
      <c r="E181" s="276">
        <f>[1]Ags!H181+[1]B.C.!E181+[1]B.C.S.!G181+[1]Camp!E181+[1]Coah!L181+[1]Col!E181+[1]Chis!I181+[1]Chih!H181+[1]Dgo!G181+[1]Gto!K181+[1]Gro!E181+[1]Hgo!K181+[1]Jal!M181+[1]Mex!O181+[1]Mich!M181+[1]Mor!G181+[1]Nay!H181+[1]NL!H181+[1]Oax!J181+[1]Pue!O181+[1]Qro!K181+[1]QRoo!H181+[1]SLP!H181+[1]Sin!I181+[1]Son!G181+[1]Tab!E181+[1]Tam!G181+[1]Tlax!G181+[1]Ver!K181+[1]Yuc!G181+[1]Zac!K181</f>
        <v>34735</v>
      </c>
    </row>
    <row r="182" spans="1:5" x14ac:dyDescent="0.2">
      <c r="A182" s="346">
        <v>178</v>
      </c>
      <c r="B182" s="347"/>
      <c r="C182" s="348" t="s">
        <v>97</v>
      </c>
      <c r="D182" s="251">
        <f>[1]Ags!G182+[1]B.C.!D182+[1]B.C.S.!F182+[1]Camp!D182+[1]Coah!K182+[1]Col!D182+[1]Chis!H182+[1]Chih!G182+[1]Dgo!F182+[1]Gto!J182+[1]Gro!D182+[1]Hgo!J182+[1]Jal!L182+[1]Mex!N182+[1]Mich!L182+[1]Mor!F182+[1]Nay!G182+[1]NL!G182+[1]Oax!I182+[1]Pue!N182+[1]Qro!J182+[1]QRoo!G182+[1]SLP!G182+[1]Sin!H182+[1]Son!F182+[1]Tab!D182+[1]Tam!F182+[1]Tlax!F182+[1]Ver!J182+[1]Yuc!F182+[1]Zac!J182</f>
        <v>172</v>
      </c>
      <c r="E182" s="276">
        <f>[1]Ags!H182+[1]B.C.!E182+[1]B.C.S.!G182+[1]Camp!E182+[1]Coah!L182+[1]Col!E182+[1]Chis!I182+[1]Chih!H182+[1]Dgo!G182+[1]Gto!K182+[1]Gro!E182+[1]Hgo!K182+[1]Jal!M182+[1]Mex!O182+[1]Mich!M182+[1]Mor!G182+[1]Nay!H182+[1]NL!H182+[1]Oax!J182+[1]Pue!O182+[1]Qro!K182+[1]QRoo!H182+[1]SLP!H182+[1]Sin!I182+[1]Son!G182+[1]Tab!E182+[1]Tam!G182+[1]Tlax!G182+[1]Ver!K182+[1]Yuc!G182+[1]Zac!K182</f>
        <v>28597</v>
      </c>
    </row>
    <row r="183" spans="1:5" x14ac:dyDescent="0.2">
      <c r="A183" s="346">
        <v>179</v>
      </c>
      <c r="B183" s="347"/>
      <c r="C183" s="348" t="s">
        <v>98</v>
      </c>
      <c r="D183" s="251">
        <f>[1]Ags!G183+[1]B.C.!D183+[1]B.C.S.!F183+[1]Camp!D183+[1]Coah!K183+[1]Col!D183+[1]Chis!H183+[1]Chih!G183+[1]Dgo!F183+[1]Gto!J183+[1]Gro!D183+[1]Hgo!J183+[1]Jal!L183+[1]Mex!N183+[1]Mich!L183+[1]Mor!F183+[1]Nay!G183+[1]NL!G183+[1]Oax!I183+[1]Pue!N183+[1]Qro!J183+[1]QRoo!G183+[1]SLP!G183+[1]Sin!H183+[1]Son!F183+[1]Tab!D183+[1]Tam!F183+[1]Tlax!F183+[1]Ver!J183+[1]Yuc!F183+[1]Zac!J183</f>
        <v>1859</v>
      </c>
      <c r="E183" s="276">
        <f>[1]Ags!H183+[1]B.C.!E183+[1]B.C.S.!G183+[1]Camp!E183+[1]Coah!L183+[1]Col!E183+[1]Chis!I183+[1]Chih!H183+[1]Dgo!G183+[1]Gto!K183+[1]Gro!E183+[1]Hgo!K183+[1]Jal!M183+[1]Mex!O183+[1]Mich!M183+[1]Mor!G183+[1]Nay!H183+[1]NL!H183+[1]Oax!J183+[1]Pue!O183+[1]Qro!K183+[1]QRoo!H183+[1]SLP!H183+[1]Sin!I183+[1]Son!G183+[1]Tab!E183+[1]Tam!G183+[1]Tlax!G183+[1]Ver!K183+[1]Yuc!G183+[1]Zac!K183</f>
        <v>27035</v>
      </c>
    </row>
    <row r="184" spans="1:5" x14ac:dyDescent="0.2">
      <c r="A184" s="346">
        <v>180</v>
      </c>
      <c r="B184" s="347"/>
      <c r="C184" s="348" t="s">
        <v>99</v>
      </c>
      <c r="D184" s="251">
        <f>[1]Ags!G184+[1]B.C.!D184+[1]B.C.S.!F184+[1]Camp!D184+[1]Coah!K184+[1]Col!D184+[1]Chis!H184+[1]Chih!G184+[1]Dgo!F184+[1]Gto!J184+[1]Gro!D184+[1]Hgo!J184+[1]Jal!L184+[1]Mex!N184+[1]Mich!L184+[1]Mor!F184+[1]Nay!G184+[1]NL!G184+[1]Oax!I184+[1]Pue!N184+[1]Qro!J184+[1]QRoo!G184+[1]SLP!G184+[1]Sin!H184+[1]Son!F184+[1]Tab!D184+[1]Tam!F184+[1]Tlax!F184+[1]Ver!J184+[1]Yuc!F184+[1]Zac!J184</f>
        <v>21</v>
      </c>
      <c r="E184" s="276">
        <f>[1]Ags!H184+[1]B.C.!E184+[1]B.C.S.!G184+[1]Camp!E184+[1]Coah!L184+[1]Col!E184+[1]Chis!I184+[1]Chih!H184+[1]Dgo!G184+[1]Gto!K184+[1]Gro!E184+[1]Hgo!K184+[1]Jal!M184+[1]Mex!O184+[1]Mich!M184+[1]Mor!G184+[1]Nay!H184+[1]NL!H184+[1]Oax!J184+[1]Pue!O184+[1]Qro!K184+[1]QRoo!H184+[1]SLP!H184+[1]Sin!I184+[1]Son!G184+[1]Tab!E184+[1]Tam!G184+[1]Tlax!G184+[1]Ver!K184+[1]Yuc!G184+[1]Zac!K184</f>
        <v>24052</v>
      </c>
    </row>
    <row r="185" spans="1:5" x14ac:dyDescent="0.2">
      <c r="A185" s="346">
        <v>181</v>
      </c>
      <c r="B185" s="347"/>
      <c r="C185" s="348" t="s">
        <v>100</v>
      </c>
      <c r="D185" s="251">
        <f>[1]Ags!G185+[1]B.C.!D185+[1]B.C.S.!F185+[1]Camp!D185+[1]Coah!K185+[1]Col!D185+[1]Chis!H185+[1]Chih!G185+[1]Dgo!F185+[1]Gto!J185+[1]Gro!D185+[1]Hgo!J185+[1]Jal!L185+[1]Mex!N185+[1]Mich!L185+[1]Mor!F185+[1]Nay!G185+[1]NL!G185+[1]Oax!I185+[1]Pue!N185+[1]Qro!J185+[1]QRoo!G185+[1]SLP!G185+[1]Sin!H185+[1]Son!F185+[1]Tab!D185+[1]Tam!F185+[1]Tlax!F185+[1]Ver!J185+[1]Yuc!F185+[1]Zac!J185</f>
        <v>30</v>
      </c>
      <c r="E185" s="276">
        <f>[1]Ags!H185+[1]B.C.!E185+[1]B.C.S.!G185+[1]Camp!E185+[1]Coah!L185+[1]Col!E185+[1]Chis!I185+[1]Chih!H185+[1]Dgo!G185+[1]Gto!K185+[1]Gro!E185+[1]Hgo!K185+[1]Jal!M185+[1]Mex!O185+[1]Mich!M185+[1]Mor!G185+[1]Nay!H185+[1]NL!H185+[1]Oax!J185+[1]Pue!O185+[1]Qro!K185+[1]QRoo!H185+[1]SLP!H185+[1]Sin!I185+[1]Son!G185+[1]Tab!E185+[1]Tam!G185+[1]Tlax!G185+[1]Ver!K185+[1]Yuc!G185+[1]Zac!K185</f>
        <v>21629</v>
      </c>
    </row>
    <row r="186" spans="1:5" x14ac:dyDescent="0.2">
      <c r="A186" s="346">
        <v>182</v>
      </c>
      <c r="B186" s="347"/>
      <c r="C186" s="348" t="s">
        <v>101</v>
      </c>
      <c r="D186" s="251">
        <f>[1]Ags!G186+[1]B.C.!D186+[1]B.C.S.!F186+[1]Camp!D186+[1]Coah!K186+[1]Col!D186+[1]Chis!H186+[1]Chih!G186+[1]Dgo!F186+[1]Gto!J186+[1]Gro!D186+[1]Hgo!J186+[1]Jal!L186+[1]Mex!N186+[1]Mich!L186+[1]Mor!F186+[1]Nay!G186+[1]NL!G186+[1]Oax!I186+[1]Pue!N186+[1]Qro!J186+[1]QRoo!G186+[1]SLP!G186+[1]Sin!H186+[1]Son!F186+[1]Tab!D186+[1]Tam!F186+[1]Tlax!F186+[1]Ver!J186+[1]Yuc!F186+[1]Zac!J186</f>
        <v>603</v>
      </c>
      <c r="E186" s="276">
        <f>[1]Ags!H186+[1]B.C.!E186+[1]B.C.S.!G186+[1]Camp!E186+[1]Coah!L186+[1]Col!E186+[1]Chis!I186+[1]Chih!H186+[1]Dgo!G186+[1]Gto!K186+[1]Gro!E186+[1]Hgo!K186+[1]Jal!M186+[1]Mex!O186+[1]Mich!M186+[1]Mor!G186+[1]Nay!H186+[1]NL!H186+[1]Oax!J186+[1]Pue!O186+[1]Qro!K186+[1]QRoo!H186+[1]SLP!H186+[1]Sin!I186+[1]Son!G186+[1]Tab!E186+[1]Tam!G186+[1]Tlax!G186+[1]Ver!K186+[1]Yuc!G186+[1]Zac!K186</f>
        <v>16724</v>
      </c>
    </row>
    <row r="187" spans="1:5" x14ac:dyDescent="0.2">
      <c r="A187" s="346">
        <v>183</v>
      </c>
      <c r="B187" s="347"/>
      <c r="C187" s="348" t="s">
        <v>102</v>
      </c>
      <c r="D187" s="251">
        <f>[1]Ags!G187+[1]B.C.!D187+[1]B.C.S.!F187+[1]Camp!D187+[1]Coah!K187+[1]Col!D187+[1]Chis!H187+[1]Chih!G187+[1]Dgo!F187+[1]Gto!J187+[1]Gro!D187+[1]Hgo!J187+[1]Jal!L187+[1]Mex!N187+[1]Mich!L187+[1]Mor!F187+[1]Nay!G187+[1]NL!G187+[1]Oax!I187+[1]Pue!N187+[1]Qro!J187+[1]QRoo!G187+[1]SLP!G187+[1]Sin!H187+[1]Son!F187+[1]Tab!D187+[1]Tam!F187+[1]Tlax!F187+[1]Ver!J187+[1]Yuc!F187+[1]Zac!J187</f>
        <v>193</v>
      </c>
      <c r="E187" s="276">
        <f>[1]Ags!H187+[1]B.C.!E187+[1]B.C.S.!G187+[1]Camp!E187+[1]Coah!L187+[1]Col!E187+[1]Chis!I187+[1]Chih!H187+[1]Dgo!G187+[1]Gto!K187+[1]Gro!E187+[1]Hgo!K187+[1]Jal!M187+[1]Mex!O187+[1]Mich!M187+[1]Mor!G187+[1]Nay!H187+[1]NL!H187+[1]Oax!J187+[1]Pue!O187+[1]Qro!K187+[1]QRoo!H187+[1]SLP!H187+[1]Sin!I187+[1]Son!G187+[1]Tab!E187+[1]Tam!G187+[1]Tlax!G187+[1]Ver!K187+[1]Yuc!G187+[1]Zac!K187</f>
        <v>16258</v>
      </c>
    </row>
    <row r="188" spans="1:5" x14ac:dyDescent="0.2">
      <c r="A188" s="346">
        <v>184</v>
      </c>
      <c r="B188" s="347"/>
      <c r="C188" s="348" t="s">
        <v>103</v>
      </c>
      <c r="D188" s="251">
        <f>[1]Ags!G188+[1]B.C.!D188+[1]B.C.S.!F188+[1]Camp!D188+[1]Coah!K188+[1]Col!D188+[1]Chis!H188+[1]Chih!G188+[1]Dgo!F188+[1]Gto!J188+[1]Gro!D188+[1]Hgo!J188+[1]Jal!L188+[1]Mex!N188+[1]Mich!L188+[1]Mor!F188+[1]Nay!G188+[1]NL!G188+[1]Oax!I188+[1]Pue!N188+[1]Qro!J188+[1]QRoo!G188+[1]SLP!G188+[1]Sin!H188+[1]Son!F188+[1]Tab!D188+[1]Tam!F188+[1]Tlax!F188+[1]Ver!J188+[1]Yuc!F188+[1]Zac!J188</f>
        <v>8</v>
      </c>
      <c r="E188" s="276">
        <f>[1]Ags!H188+[1]B.C.!E188+[1]B.C.S.!G188+[1]Camp!E188+[1]Coah!L188+[1]Col!E188+[1]Chis!I188+[1]Chih!H188+[1]Dgo!G188+[1]Gto!K188+[1]Gro!E188+[1]Hgo!K188+[1]Jal!M188+[1]Mex!O188+[1]Mich!M188+[1]Mor!G188+[1]Nay!H188+[1]NL!H188+[1]Oax!J188+[1]Pue!O188+[1]Qro!K188+[1]QRoo!H188+[1]SLP!H188+[1]Sin!I188+[1]Son!G188+[1]Tab!E188+[1]Tam!G188+[1]Tlax!G188+[1]Ver!K188+[1]Yuc!G188+[1]Zac!K188</f>
        <v>14342</v>
      </c>
    </row>
    <row r="189" spans="1:5" x14ac:dyDescent="0.2">
      <c r="A189" s="346">
        <v>185</v>
      </c>
      <c r="B189" s="347"/>
      <c r="C189" s="348" t="s">
        <v>104</v>
      </c>
      <c r="D189" s="251">
        <f>[1]Ags!G189+[1]B.C.!D189+[1]B.C.S.!F189+[1]Camp!D189+[1]Coah!K189+[1]Col!D189+[1]Chis!H189+[1]Chih!G189+[1]Dgo!F189+[1]Gto!J189+[1]Gro!D189+[1]Hgo!J189+[1]Jal!L189+[1]Mex!N189+[1]Mich!L189+[1]Mor!F189+[1]Nay!G189+[1]NL!G189+[1]Oax!I189+[1]Pue!N189+[1]Qro!J189+[1]QRoo!G189+[1]SLP!G189+[1]Sin!H189+[1]Son!F189+[1]Tab!D189+[1]Tam!F189+[1]Tlax!F189+[1]Ver!J189+[1]Yuc!F189+[1]Zac!J189</f>
        <v>2064</v>
      </c>
      <c r="E189" s="276">
        <f>[1]Ags!H189+[1]B.C.!E189+[1]B.C.S.!G189+[1]Camp!E189+[1]Coah!L189+[1]Col!E189+[1]Chis!I189+[1]Chih!H189+[1]Dgo!G189+[1]Gto!K189+[1]Gro!E189+[1]Hgo!K189+[1]Jal!M189+[1]Mex!O189+[1]Mich!M189+[1]Mor!G189+[1]Nay!H189+[1]NL!H189+[1]Oax!J189+[1]Pue!O189+[1]Qro!K189+[1]QRoo!H189+[1]SLP!H189+[1]Sin!I189+[1]Son!G189+[1]Tab!E189+[1]Tam!G189+[1]Tlax!G189+[1]Ver!K189+[1]Yuc!G189+[1]Zac!K189</f>
        <v>13734</v>
      </c>
    </row>
    <row r="190" spans="1:5" x14ac:dyDescent="0.2">
      <c r="A190" s="346">
        <v>186</v>
      </c>
      <c r="B190" s="347"/>
      <c r="C190" s="348" t="s">
        <v>105</v>
      </c>
      <c r="D190" s="251">
        <f>[1]Ags!G190+[1]B.C.!D190+[1]B.C.S.!F190+[1]Camp!D190+[1]Coah!K190+[1]Col!D190+[1]Chis!H190+[1]Chih!G190+[1]Dgo!F190+[1]Gto!J190+[1]Gro!D190+[1]Hgo!J190+[1]Jal!L190+[1]Mex!N190+[1]Mich!L190+[1]Mor!F190+[1]Nay!G190+[1]NL!G190+[1]Oax!I190+[1]Pue!N190+[1]Qro!J190+[1]QRoo!G190+[1]SLP!G190+[1]Sin!H190+[1]Son!F190+[1]Tab!D190+[1]Tam!F190+[1]Tlax!F190+[1]Ver!J190+[1]Yuc!F190+[1]Zac!J190</f>
        <v>0</v>
      </c>
      <c r="E190" s="276">
        <f>[1]Ags!H190+[1]B.C.!E190+[1]B.C.S.!G190+[1]Camp!E190+[1]Coah!L190+[1]Col!E190+[1]Chis!I190+[1]Chih!H190+[1]Dgo!G190+[1]Gto!K190+[1]Gro!E190+[1]Hgo!K190+[1]Jal!M190+[1]Mex!O190+[1]Mich!M190+[1]Mor!G190+[1]Nay!H190+[1]NL!H190+[1]Oax!J190+[1]Pue!O190+[1]Qro!K190+[1]QRoo!H190+[1]SLP!H190+[1]Sin!I190+[1]Son!G190+[1]Tab!E190+[1]Tam!G190+[1]Tlax!G190+[1]Ver!K190+[1]Yuc!G190+[1]Zac!K190</f>
        <v>10793</v>
      </c>
    </row>
    <row r="191" spans="1:5" x14ac:dyDescent="0.2">
      <c r="A191" s="346">
        <v>187</v>
      </c>
      <c r="B191" s="347"/>
      <c r="C191" s="348" t="s">
        <v>106</v>
      </c>
      <c r="D191" s="251">
        <f>[1]Ags!G191+[1]B.C.!D191+[1]B.C.S.!F191+[1]Camp!D191+[1]Coah!K191+[1]Col!D191+[1]Chis!H191+[1]Chih!G191+[1]Dgo!F191+[1]Gto!J191+[1]Gro!D191+[1]Hgo!J191+[1]Jal!L191+[1]Mex!N191+[1]Mich!L191+[1]Mor!F191+[1]Nay!G191+[1]NL!G191+[1]Oax!I191+[1]Pue!N191+[1]Qro!J191+[1]QRoo!G191+[1]SLP!G191+[1]Sin!H191+[1]Son!F191+[1]Tab!D191+[1]Tam!F191+[1]Tlax!F191+[1]Ver!J191+[1]Yuc!F191+[1]Zac!J191</f>
        <v>0</v>
      </c>
      <c r="E191" s="276">
        <f>[1]Ags!H191+[1]B.C.!E191+[1]B.C.S.!G191+[1]Camp!E191+[1]Coah!L191+[1]Col!E191+[1]Chis!I191+[1]Chih!H191+[1]Dgo!G191+[1]Gto!K191+[1]Gro!E191+[1]Hgo!K191+[1]Jal!M191+[1]Mex!O191+[1]Mich!M191+[1]Mor!G191+[1]Nay!H191+[1]NL!H191+[1]Oax!J191+[1]Pue!O191+[1]Qro!K191+[1]QRoo!H191+[1]SLP!H191+[1]Sin!I191+[1]Son!G191+[1]Tab!E191+[1]Tam!G191+[1]Tlax!G191+[1]Ver!K191+[1]Yuc!G191+[1]Zac!K191</f>
        <v>10462</v>
      </c>
    </row>
    <row r="192" spans="1:5" x14ac:dyDescent="0.2">
      <c r="A192" s="346">
        <v>188</v>
      </c>
      <c r="B192" s="347"/>
      <c r="C192" s="348" t="s">
        <v>107</v>
      </c>
      <c r="D192" s="251">
        <f>[1]Ags!G192+[1]B.C.!D192+[1]B.C.S.!F192+[1]Camp!D192+[1]Coah!K192+[1]Col!D192+[1]Chis!H192+[1]Chih!G192+[1]Dgo!F192+[1]Gto!J192+[1]Gro!D192+[1]Hgo!J192+[1]Jal!L192+[1]Mex!N192+[1]Mich!L192+[1]Mor!F192+[1]Nay!G192+[1]NL!G192+[1]Oax!I192+[1]Pue!N192+[1]Qro!J192+[1]QRoo!G192+[1]SLP!G192+[1]Sin!H192+[1]Son!F192+[1]Tab!D192+[1]Tam!F192+[1]Tlax!F192+[1]Ver!J192+[1]Yuc!F192+[1]Zac!J192</f>
        <v>3933</v>
      </c>
      <c r="E192" s="276">
        <f>[1]Ags!H192+[1]B.C.!E192+[1]B.C.S.!G192+[1]Camp!E192+[1]Coah!L192+[1]Col!E192+[1]Chis!I192+[1]Chih!H192+[1]Dgo!G192+[1]Gto!K192+[1]Gro!E192+[1]Hgo!K192+[1]Jal!M192+[1]Mex!O192+[1]Mich!M192+[1]Mor!G192+[1]Nay!H192+[1]NL!H192+[1]Oax!J192+[1]Pue!O192+[1]Qro!K192+[1]QRoo!H192+[1]SLP!H192+[1]Sin!I192+[1]Son!G192+[1]Tab!E192+[1]Tam!G192+[1]Tlax!G192+[1]Ver!K192+[1]Yuc!G192+[1]Zac!K192</f>
        <v>4694</v>
      </c>
    </row>
    <row r="193" spans="1:5" x14ac:dyDescent="0.2">
      <c r="A193" s="346">
        <v>189</v>
      </c>
      <c r="B193" s="347"/>
      <c r="C193" s="348" t="s">
        <v>108</v>
      </c>
      <c r="D193" s="251">
        <f>[1]Ags!G193+[1]B.C.!D193+[1]B.C.S.!F193+[1]Camp!D193+[1]Coah!K193+[1]Col!D193+[1]Chis!H193+[1]Chih!G193+[1]Dgo!F193+[1]Gto!J193+[1]Gro!D193+[1]Hgo!J193+[1]Jal!L193+[1]Mex!N193+[1]Mich!L193+[1]Mor!F193+[1]Nay!G193+[1]NL!G193+[1]Oax!I193+[1]Pue!N193+[1]Qro!J193+[1]QRoo!G193+[1]SLP!G193+[1]Sin!H193+[1]Son!F193+[1]Tab!D193+[1]Tam!F193+[1]Tlax!F193+[1]Ver!J193+[1]Yuc!F193+[1]Zac!J193</f>
        <v>93</v>
      </c>
      <c r="E193" s="276">
        <f>[1]Ags!H193+[1]B.C.!E193+[1]B.C.S.!G193+[1]Camp!E193+[1]Coah!L193+[1]Col!E193+[1]Chis!I193+[1]Chih!H193+[1]Dgo!G193+[1]Gto!K193+[1]Gro!E193+[1]Hgo!K193+[1]Jal!M193+[1]Mex!O193+[1]Mich!M193+[1]Mor!G193+[1]Nay!H193+[1]NL!H193+[1]Oax!J193+[1]Pue!O193+[1]Qro!K193+[1]QRoo!H193+[1]SLP!H193+[1]Sin!I193+[1]Son!G193+[1]Tab!E193+[1]Tam!G193+[1]Tlax!G193+[1]Ver!K193+[1]Yuc!G193+[1]Zac!K193</f>
        <v>4500</v>
      </c>
    </row>
    <row r="194" spans="1:5" x14ac:dyDescent="0.2">
      <c r="A194" s="346">
        <v>190</v>
      </c>
      <c r="B194" s="347"/>
      <c r="C194" s="348" t="s">
        <v>109</v>
      </c>
      <c r="D194" s="251">
        <f>[1]Ags!G194+[1]B.C.!D194+[1]B.C.S.!F194+[1]Camp!D194+[1]Coah!K194+[1]Col!D194+[1]Chis!H194+[1]Chih!G194+[1]Dgo!F194+[1]Gto!J194+[1]Gro!D194+[1]Hgo!J194+[1]Jal!L194+[1]Mex!N194+[1]Mich!L194+[1]Mor!F194+[1]Nay!G194+[1]NL!G194+[1]Oax!I194+[1]Pue!N194+[1]Qro!J194+[1]QRoo!G194+[1]SLP!G194+[1]Sin!H194+[1]Son!F194+[1]Tab!D194+[1]Tam!F194+[1]Tlax!F194+[1]Ver!J194+[1]Yuc!F194+[1]Zac!J194</f>
        <v>0</v>
      </c>
      <c r="E194" s="276">
        <f>[1]Ags!H194+[1]B.C.!E194+[1]B.C.S.!G194+[1]Camp!E194+[1]Coah!L194+[1]Col!E194+[1]Chis!I194+[1]Chih!H194+[1]Dgo!G194+[1]Gto!K194+[1]Gro!E194+[1]Hgo!K194+[1]Jal!M194+[1]Mex!O194+[1]Mich!M194+[1]Mor!G194+[1]Nay!H194+[1]NL!H194+[1]Oax!J194+[1]Pue!O194+[1]Qro!K194+[1]QRoo!H194+[1]SLP!H194+[1]Sin!I194+[1]Son!G194+[1]Tab!E194+[1]Tam!G194+[1]Tlax!G194+[1]Ver!K194+[1]Yuc!G194+[1]Zac!K194</f>
        <v>2882</v>
      </c>
    </row>
    <row r="195" spans="1:5" x14ac:dyDescent="0.2">
      <c r="A195" s="346">
        <v>191</v>
      </c>
      <c r="B195" s="347"/>
      <c r="C195" s="348" t="s">
        <v>110</v>
      </c>
      <c r="D195" s="251">
        <f>[1]Ags!G195+[1]B.C.!D195+[1]B.C.S.!F195+[1]Camp!D195+[1]Coah!K195+[1]Col!D195+[1]Chis!H195+[1]Chih!G195+[1]Dgo!F195+[1]Gto!J195+[1]Gro!D195+[1]Hgo!J195+[1]Jal!L195+[1]Mex!N195+[1]Mich!L195+[1]Mor!F195+[1]Nay!G195+[1]NL!G195+[1]Oax!I195+[1]Pue!N195+[1]Qro!J195+[1]QRoo!G195+[1]SLP!G195+[1]Sin!H195+[1]Son!F195+[1]Tab!D195+[1]Tam!F195+[1]Tlax!F195+[1]Ver!J195+[1]Yuc!F195+[1]Zac!J195</f>
        <v>12</v>
      </c>
      <c r="E195" s="276">
        <f>[1]Ags!H195+[1]B.C.!E195+[1]B.C.S.!G195+[1]Camp!E195+[1]Coah!L195+[1]Col!E195+[1]Chis!I195+[1]Chih!H195+[1]Dgo!G195+[1]Gto!K195+[1]Gro!E195+[1]Hgo!K195+[1]Jal!M195+[1]Mex!O195+[1]Mich!M195+[1]Mor!G195+[1]Nay!H195+[1]NL!H195+[1]Oax!J195+[1]Pue!O195+[1]Qro!K195+[1]QRoo!H195+[1]SLP!H195+[1]Sin!I195+[1]Son!G195+[1]Tab!E195+[1]Tam!G195+[1]Tlax!G195+[1]Ver!K195+[1]Yuc!G195+[1]Zac!K195</f>
        <v>3202</v>
      </c>
    </row>
    <row r="196" spans="1:5" x14ac:dyDescent="0.2">
      <c r="A196" s="346">
        <v>192</v>
      </c>
      <c r="B196" s="347"/>
      <c r="C196" s="348" t="s">
        <v>111</v>
      </c>
      <c r="D196" s="251">
        <f>[1]Ags!G196+[1]B.C.!D196+[1]B.C.S.!F196+[1]Camp!D196+[1]Coah!K196+[1]Col!D196+[1]Chis!H196+[1]Chih!G196+[1]Dgo!F196+[1]Gto!J196+[1]Gro!D196+[1]Hgo!J196+[1]Jal!L196+[1]Mex!N196+[1]Mich!L196+[1]Mor!F196+[1]Nay!G196+[1]NL!G196+[1]Oax!I196+[1]Pue!N196+[1]Qro!J196+[1]QRoo!G196+[1]SLP!G196+[1]Sin!H196+[1]Son!F196+[1]Tab!D196+[1]Tam!F196+[1]Tlax!F196+[1]Ver!J196+[1]Yuc!F196+[1]Zac!J196</f>
        <v>1429</v>
      </c>
      <c r="E196" s="276">
        <f>[1]Ags!H196+[1]B.C.!E196+[1]B.C.S.!G196+[1]Camp!E196+[1]Coah!L196+[1]Col!E196+[1]Chis!I196+[1]Chih!H196+[1]Dgo!G196+[1]Gto!K196+[1]Gro!E196+[1]Hgo!K196+[1]Jal!M196+[1]Mex!O196+[1]Mich!M196+[1]Mor!G196+[1]Nay!H196+[1]NL!H196+[1]Oax!J196+[1]Pue!O196+[1]Qro!K196+[1]QRoo!H196+[1]SLP!H196+[1]Sin!I196+[1]Son!G196+[1]Tab!E196+[1]Tam!G196+[1]Tlax!G196+[1]Ver!K196+[1]Yuc!G196+[1]Zac!K196</f>
        <v>2946</v>
      </c>
    </row>
    <row r="197" spans="1:5" x14ac:dyDescent="0.2">
      <c r="A197" s="346">
        <v>193</v>
      </c>
      <c r="B197" s="347"/>
      <c r="C197" s="348" t="s">
        <v>112</v>
      </c>
      <c r="D197" s="251">
        <f>[1]Ags!G197+[1]B.C.!D197+[1]B.C.S.!F197+[1]Camp!D197+[1]Coah!K197+[1]Col!D197+[1]Chis!H197+[1]Chih!G197+[1]Dgo!F197+[1]Gto!J197+[1]Gro!D197+[1]Hgo!J197+[1]Jal!L197+[1]Mex!N197+[1]Mich!L197+[1]Mor!F197+[1]Nay!G197+[1]NL!G197+[1]Oax!I197+[1]Pue!N197+[1]Qro!J197+[1]QRoo!G197+[1]SLP!G197+[1]Sin!H197+[1]Son!F197+[1]Tab!D197+[1]Tam!F197+[1]Tlax!F197+[1]Ver!J197+[1]Yuc!F197+[1]Zac!J197</f>
        <v>0</v>
      </c>
      <c r="E197" s="276">
        <f>[1]Ags!H197+[1]B.C.!E197+[1]B.C.S.!G197+[1]Camp!E197+[1]Coah!L197+[1]Col!E197+[1]Chis!I197+[1]Chih!H197+[1]Dgo!G197+[1]Gto!K197+[1]Gro!E197+[1]Hgo!K197+[1]Jal!M197+[1]Mex!O197+[1]Mich!M197+[1]Mor!G197+[1]Nay!H197+[1]NL!H197+[1]Oax!J197+[1]Pue!O197+[1]Qro!K197+[1]QRoo!H197+[1]SLP!H197+[1]Sin!I197+[1]Son!G197+[1]Tab!E197+[1]Tam!G197+[1]Tlax!G197+[1]Ver!K197+[1]Yuc!G197+[1]Zac!K197</f>
        <v>2863</v>
      </c>
    </row>
    <row r="198" spans="1:5" x14ac:dyDescent="0.2">
      <c r="A198" s="346">
        <v>194</v>
      </c>
      <c r="B198" s="347"/>
      <c r="C198" s="348" t="s">
        <v>113</v>
      </c>
      <c r="D198" s="251">
        <f>[1]Ags!G198+[1]B.C.!D198+[1]B.C.S.!F198+[1]Camp!D198+[1]Coah!K198+[1]Col!D198+[1]Chis!H198+[1]Chih!G198+[1]Dgo!F198+[1]Gto!J198+[1]Gro!D198+[1]Hgo!J198+[1]Jal!L198+[1]Mex!N198+[1]Mich!L198+[1]Mor!F198+[1]Nay!G198+[1]NL!G198+[1]Oax!I198+[1]Pue!N198+[1]Qro!J198+[1]QRoo!G198+[1]SLP!G198+[1]Sin!H198+[1]Son!F198+[1]Tab!D198+[1]Tam!F198+[1]Tlax!F198+[1]Ver!J198+[1]Yuc!F198+[1]Zac!J198</f>
        <v>477</v>
      </c>
      <c r="E198" s="276">
        <f>[1]Ags!H198+[1]B.C.!E198+[1]B.C.S.!G198+[1]Camp!E198+[1]Coah!L198+[1]Col!E198+[1]Chis!I198+[1]Chih!H198+[1]Dgo!G198+[1]Gto!K198+[1]Gro!E198+[1]Hgo!K198+[1]Jal!M198+[1]Mex!O198+[1]Mich!M198+[1]Mor!G198+[1]Nay!H198+[1]NL!H198+[1]Oax!J198+[1]Pue!O198+[1]Qro!K198+[1]QRoo!H198+[1]SLP!H198+[1]Sin!I198+[1]Son!G198+[1]Tab!E198+[1]Tam!G198+[1]Tlax!G198+[1]Ver!K198+[1]Yuc!G198+[1]Zac!K198</f>
        <v>2138</v>
      </c>
    </row>
    <row r="199" spans="1:5" x14ac:dyDescent="0.2">
      <c r="A199" s="346">
        <v>195</v>
      </c>
      <c r="B199" s="347"/>
      <c r="C199" s="348" t="s">
        <v>114</v>
      </c>
      <c r="D199" s="251">
        <f>[1]Ags!G199+[1]B.C.!D199+[1]B.C.S.!F199+[1]Camp!D199+[1]Coah!K199+[1]Col!D199+[1]Chis!H199+[1]Chih!G199+[1]Dgo!F199+[1]Gto!J199+[1]Gro!D199+[1]Hgo!J199+[1]Jal!L199+[1]Mex!N199+[1]Mich!L199+[1]Mor!F199+[1]Nay!G199+[1]NL!G199+[1]Oax!I199+[1]Pue!N199+[1]Qro!J199+[1]QRoo!G199+[1]SLP!G199+[1]Sin!H199+[1]Son!F199+[1]Tab!D199+[1]Tam!F199+[1]Tlax!F199+[1]Ver!J199+[1]Yuc!F199+[1]Zac!J199</f>
        <v>26</v>
      </c>
      <c r="E199" s="276">
        <f>[1]Ags!H199+[1]B.C.!E199+[1]B.C.S.!G199+[1]Camp!E199+[1]Coah!L199+[1]Col!E199+[1]Chis!I199+[1]Chih!H199+[1]Dgo!G199+[1]Gto!K199+[1]Gro!E199+[1]Hgo!K199+[1]Jal!M199+[1]Mex!O199+[1]Mich!M199+[1]Mor!G199+[1]Nay!H199+[1]NL!H199+[1]Oax!J199+[1]Pue!O199+[1]Qro!K199+[1]QRoo!H199+[1]SLP!H199+[1]Sin!I199+[1]Son!G199+[1]Tab!E199+[1]Tam!G199+[1]Tlax!G199+[1]Ver!K199+[1]Yuc!G199+[1]Zac!K199</f>
        <v>1388</v>
      </c>
    </row>
    <row r="200" spans="1:5" x14ac:dyDescent="0.2">
      <c r="A200" s="346">
        <v>196</v>
      </c>
      <c r="B200" s="347"/>
      <c r="C200" s="348" t="s">
        <v>115</v>
      </c>
      <c r="D200" s="251">
        <f>[1]Ags!G200+[1]B.C.!D200+[1]B.C.S.!F200+[1]Camp!D200+[1]Coah!K200+[1]Col!D200+[1]Chis!H200+[1]Chih!G200+[1]Dgo!F200+[1]Gto!J200+[1]Gro!D200+[1]Hgo!J200+[1]Jal!L200+[1]Mex!N200+[1]Mich!L200+[1]Mor!F200+[1]Nay!G200+[1]NL!G200+[1]Oax!I200+[1]Pue!N200+[1]Qro!J200+[1]QRoo!G200+[1]SLP!G200+[1]Sin!H200+[1]Son!F200+[1]Tab!D200+[1]Tam!F200+[1]Tlax!F200+[1]Ver!J200+[1]Yuc!F200+[1]Zac!J200</f>
        <v>0</v>
      </c>
      <c r="E200" s="276">
        <f>[1]Ags!H200+[1]B.C.!E200+[1]B.C.S.!G200+[1]Camp!E200+[1]Coah!L200+[1]Col!E200+[1]Chis!I200+[1]Chih!H200+[1]Dgo!G200+[1]Gto!K200+[1]Gro!E200+[1]Hgo!K200+[1]Jal!M200+[1]Mex!O200+[1]Mich!M200+[1]Mor!G200+[1]Nay!H200+[1]NL!H200+[1]Oax!J200+[1]Pue!O200+[1]Qro!K200+[1]QRoo!H200+[1]SLP!H200+[1]Sin!I200+[1]Son!G200+[1]Tab!E200+[1]Tam!G200+[1]Tlax!G200+[1]Ver!K200+[1]Yuc!G200+[1]Zac!K200</f>
        <v>1375</v>
      </c>
    </row>
    <row r="201" spans="1:5" x14ac:dyDescent="0.2">
      <c r="A201" s="346">
        <v>197</v>
      </c>
      <c r="B201" s="347"/>
      <c r="C201" s="348" t="s">
        <v>116</v>
      </c>
      <c r="D201" s="251">
        <f>[1]Ags!G201+[1]B.C.!D201+[1]B.C.S.!F201+[1]Camp!D201+[1]Coah!K201+[1]Col!D201+[1]Chis!H201+[1]Chih!G201+[1]Dgo!F201+[1]Gto!J201+[1]Gro!D201+[1]Hgo!J201+[1]Jal!L201+[1]Mex!N201+[1]Mich!L201+[1]Mor!F201+[1]Nay!G201+[1]NL!G201+[1]Oax!I201+[1]Pue!N201+[1]Qro!J201+[1]QRoo!G201+[1]SLP!G201+[1]Sin!H201+[1]Son!F201+[1]Tab!D201+[1]Tam!F201+[1]Tlax!F201+[1]Ver!J201+[1]Yuc!F201+[1]Zac!J201</f>
        <v>0</v>
      </c>
      <c r="E201" s="276">
        <f>[1]Ags!H201+[1]B.C.!E201+[1]B.C.S.!G201+[1]Camp!E201+[1]Coah!L201+[1]Col!E201+[1]Chis!I201+[1]Chih!H201+[1]Dgo!G201+[1]Gto!K201+[1]Gro!E201+[1]Hgo!K201+[1]Jal!M201+[1]Mex!O201+[1]Mich!M201+[1]Mor!G201+[1]Nay!H201+[1]NL!H201+[1]Oax!J201+[1]Pue!O201+[1]Qro!K201+[1]QRoo!H201+[1]SLP!H201+[1]Sin!I201+[1]Son!G201+[1]Tab!E201+[1]Tam!G201+[1]Tlax!G201+[1]Ver!K201+[1]Yuc!G201+[1]Zac!K201</f>
        <v>1340</v>
      </c>
    </row>
    <row r="202" spans="1:5" x14ac:dyDescent="0.2">
      <c r="A202" s="346">
        <v>198</v>
      </c>
      <c r="B202" s="347"/>
      <c r="C202" s="348" t="s">
        <v>117</v>
      </c>
      <c r="D202" s="251">
        <f>[1]Ags!G202+[1]B.C.!D202+[1]B.C.S.!F202+[1]Camp!D202+[1]Coah!K202+[1]Col!D202+[1]Chis!H202+[1]Chih!G202+[1]Dgo!F202+[1]Gto!J202+[1]Gro!D202+[1]Hgo!J202+[1]Jal!L202+[1]Mex!N202+[1]Mich!L202+[1]Mor!F202+[1]Nay!G202+[1]NL!G202+[1]Oax!I202+[1]Pue!N202+[1]Qro!J202+[1]QRoo!G202+[1]SLP!G202+[1]Sin!H202+[1]Son!F202+[1]Tab!D202+[1]Tam!F202+[1]Tlax!F202+[1]Ver!J202+[1]Yuc!F202+[1]Zac!J202</f>
        <v>26</v>
      </c>
      <c r="E202" s="276">
        <f>[1]Ags!H202+[1]B.C.!E202+[1]B.C.S.!G202+[1]Camp!E202+[1]Coah!L202+[1]Col!E202+[1]Chis!I202+[1]Chih!H202+[1]Dgo!G202+[1]Gto!K202+[1]Gro!E202+[1]Hgo!K202+[1]Jal!M202+[1]Mex!O202+[1]Mich!M202+[1]Mor!G202+[1]Nay!H202+[1]NL!H202+[1]Oax!J202+[1]Pue!O202+[1]Qro!K202+[1]QRoo!H202+[1]SLP!H202+[1]Sin!I202+[1]Son!G202+[1]Tab!E202+[1]Tam!G202+[1]Tlax!G202+[1]Ver!K202+[1]Yuc!G202+[1]Zac!K202</f>
        <v>1315</v>
      </c>
    </row>
    <row r="203" spans="1:5" x14ac:dyDescent="0.2">
      <c r="A203" s="346">
        <v>199</v>
      </c>
      <c r="B203" s="347"/>
      <c r="C203" s="348" t="s">
        <v>118</v>
      </c>
      <c r="D203" s="251">
        <f>[1]Ags!G203+[1]B.C.!D203+[1]B.C.S.!F203+[1]Camp!D203+[1]Coah!K203+[1]Col!D203+[1]Chis!H203+[1]Chih!G203+[1]Dgo!F203+[1]Gto!J203+[1]Gro!D203+[1]Hgo!J203+[1]Jal!L203+[1]Mex!N203+[1]Mich!L203+[1]Mor!F203+[1]Nay!G203+[1]NL!G203+[1]Oax!I203+[1]Pue!N203+[1]Qro!J203+[1]QRoo!G203+[1]SLP!G203+[1]Sin!H203+[1]Son!F203+[1]Tab!D203+[1]Tam!F203+[1]Tlax!F203+[1]Ver!J203+[1]Yuc!F203+[1]Zac!J203</f>
        <v>42</v>
      </c>
      <c r="E203" s="276">
        <f>[1]Ags!H203+[1]B.C.!E203+[1]B.C.S.!G203+[1]Camp!E203+[1]Coah!L203+[1]Col!E203+[1]Chis!I203+[1]Chih!H203+[1]Dgo!G203+[1]Gto!K203+[1]Gro!E203+[1]Hgo!K203+[1]Jal!M203+[1]Mex!O203+[1]Mich!M203+[1]Mor!G203+[1]Nay!H203+[1]NL!H203+[1]Oax!J203+[1]Pue!O203+[1]Qro!K203+[1]QRoo!H203+[1]SLP!H203+[1]Sin!I203+[1]Son!G203+[1]Tab!E203+[1]Tam!G203+[1]Tlax!G203+[1]Ver!K203+[1]Yuc!G203+[1]Zac!K203</f>
        <v>1158</v>
      </c>
    </row>
    <row r="204" spans="1:5" x14ac:dyDescent="0.2">
      <c r="A204" s="346">
        <v>200</v>
      </c>
      <c r="B204" s="347"/>
      <c r="C204" s="348" t="s">
        <v>119</v>
      </c>
      <c r="D204" s="251">
        <f>[1]Ags!G204+[1]B.C.!D204+[1]B.C.S.!F204+[1]Camp!D204+[1]Coah!K204+[1]Col!D204+[1]Chis!H204+[1]Chih!G204+[1]Dgo!F204+[1]Gto!J204+[1]Gro!D204+[1]Hgo!J204+[1]Jal!L204+[1]Mex!N204+[1]Mich!L204+[1]Mor!F204+[1]Nay!G204+[1]NL!G204+[1]Oax!I204+[1]Pue!N204+[1]Qro!J204+[1]QRoo!G204+[1]SLP!G204+[1]Sin!H204+[1]Son!F204+[1]Tab!D204+[1]Tam!F204+[1]Tlax!F204+[1]Ver!J204+[1]Yuc!F204+[1]Zac!J204</f>
        <v>12</v>
      </c>
      <c r="E204" s="276">
        <f>[1]Ags!H204+[1]B.C.!E204+[1]B.C.S.!G204+[1]Camp!E204+[1]Coah!L204+[1]Col!E204+[1]Chis!I204+[1]Chih!H204+[1]Dgo!G204+[1]Gto!K204+[1]Gro!E204+[1]Hgo!K204+[1]Jal!M204+[1]Mex!O204+[1]Mich!M204+[1]Mor!G204+[1]Nay!H204+[1]NL!H204+[1]Oax!J204+[1]Pue!O204+[1]Qro!K204+[1]QRoo!H204+[1]SLP!H204+[1]Sin!I204+[1]Son!G204+[1]Tab!E204+[1]Tam!G204+[1]Tlax!G204+[1]Ver!K204+[1]Yuc!G204+[1]Zac!K204</f>
        <v>1263</v>
      </c>
    </row>
    <row r="205" spans="1:5" x14ac:dyDescent="0.2">
      <c r="A205" s="346">
        <v>201</v>
      </c>
      <c r="B205" s="347"/>
      <c r="C205" s="348" t="s">
        <v>120</v>
      </c>
      <c r="D205" s="251">
        <f>[1]Ags!G205+[1]B.C.!D205+[1]B.C.S.!F205+[1]Camp!D205+[1]Coah!K205+[1]Col!D205+[1]Chis!H205+[1]Chih!G205+[1]Dgo!F205+[1]Gto!J205+[1]Gro!D205+[1]Hgo!J205+[1]Jal!L205+[1]Mex!N205+[1]Mich!L205+[1]Mor!F205+[1]Nay!G205+[1]NL!G205+[1]Oax!I205+[1]Pue!N205+[1]Qro!J205+[1]QRoo!G205+[1]SLP!G205+[1]Sin!H205+[1]Son!F205+[1]Tab!D205+[1]Tam!F205+[1]Tlax!F205+[1]Ver!J205+[1]Yuc!F205+[1]Zac!J205</f>
        <v>387</v>
      </c>
      <c r="E205" s="276">
        <f>[1]Ags!H205+[1]B.C.!E205+[1]B.C.S.!G205+[1]Camp!E205+[1]Coah!L205+[1]Col!E205+[1]Chis!I205+[1]Chih!H205+[1]Dgo!G205+[1]Gto!K205+[1]Gro!E205+[1]Hgo!K205+[1]Jal!M205+[1]Mex!O205+[1]Mich!M205+[1]Mor!G205+[1]Nay!H205+[1]NL!H205+[1]Oax!J205+[1]Pue!O205+[1]Qro!K205+[1]QRoo!H205+[1]SLP!H205+[1]Sin!I205+[1]Son!G205+[1]Tab!E205+[1]Tam!G205+[1]Tlax!G205+[1]Ver!K205+[1]Yuc!G205+[1]Zac!K205</f>
        <v>1197</v>
      </c>
    </row>
    <row r="206" spans="1:5" x14ac:dyDescent="0.2">
      <c r="A206" s="346">
        <v>202</v>
      </c>
      <c r="B206" s="347"/>
      <c r="C206" s="348" t="s">
        <v>121</v>
      </c>
      <c r="D206" s="251">
        <f>[1]Ags!G206+[1]B.C.!D206+[1]B.C.S.!F206+[1]Camp!D206+[1]Coah!K206+[1]Col!D206+[1]Chis!H206+[1]Chih!G206+[1]Dgo!F206+[1]Gto!J206+[1]Gro!D206+[1]Hgo!J206+[1]Jal!L206+[1]Mex!N206+[1]Mich!L206+[1]Mor!F206+[1]Nay!G206+[1]NL!G206+[1]Oax!I206+[1]Pue!N206+[1]Qro!J206+[1]QRoo!G206+[1]SLP!G206+[1]Sin!H206+[1]Son!F206+[1]Tab!D206+[1]Tam!F206+[1]Tlax!F206+[1]Ver!J206+[1]Yuc!F206+[1]Zac!J206</f>
        <v>7</v>
      </c>
      <c r="E206" s="276">
        <f>[1]Ags!H206+[1]B.C.!E206+[1]B.C.S.!G206+[1]Camp!E206+[1]Coah!L206+[1]Col!E206+[1]Chis!I206+[1]Chih!H206+[1]Dgo!G206+[1]Gto!K206+[1]Gro!E206+[1]Hgo!K206+[1]Jal!M206+[1]Mex!O206+[1]Mich!M206+[1]Mor!G206+[1]Nay!H206+[1]NL!H206+[1]Oax!J206+[1]Pue!O206+[1]Qro!K206+[1]QRoo!H206+[1]SLP!H206+[1]Sin!I206+[1]Son!G206+[1]Tab!E206+[1]Tam!G206+[1]Tlax!G206+[1]Ver!K206+[1]Yuc!G206+[1]Zac!K206</f>
        <v>1166</v>
      </c>
    </row>
    <row r="207" spans="1:5" x14ac:dyDescent="0.2">
      <c r="A207" s="346">
        <v>203</v>
      </c>
      <c r="B207" s="347"/>
      <c r="C207" s="348" t="s">
        <v>122</v>
      </c>
      <c r="D207" s="251">
        <f>[1]Ags!G207+[1]B.C.!D207+[1]B.C.S.!F207+[1]Camp!D207+[1]Coah!K207+[1]Col!D207+[1]Chis!H207+[1]Chih!G207+[1]Dgo!F207+[1]Gto!J207+[1]Gro!D207+[1]Hgo!J207+[1]Jal!L207+[1]Mex!N207+[1]Mich!L207+[1]Mor!F207+[1]Nay!G207+[1]NL!G207+[1]Oax!I207+[1]Pue!N207+[1]Qro!J207+[1]QRoo!G207+[1]SLP!G207+[1]Sin!H207+[1]Son!F207+[1]Tab!D207+[1]Tam!F207+[1]Tlax!F207+[1]Ver!J207+[1]Yuc!F207+[1]Zac!J207</f>
        <v>0</v>
      </c>
      <c r="E207" s="276">
        <f>[1]Ags!H207+[1]B.C.!E207+[1]B.C.S.!G207+[1]Camp!E207+[1]Coah!L207+[1]Col!E207+[1]Chis!I207+[1]Chih!H207+[1]Dgo!G207+[1]Gto!K207+[1]Gro!E207+[1]Hgo!K207+[1]Jal!M207+[1]Mex!O207+[1]Mich!M207+[1]Mor!G207+[1]Nay!H207+[1]NL!H207+[1]Oax!J207+[1]Pue!O207+[1]Qro!K207+[1]QRoo!H207+[1]SLP!H207+[1]Sin!I207+[1]Son!G207+[1]Tab!E207+[1]Tam!G207+[1]Tlax!G207+[1]Ver!K207+[1]Yuc!G207+[1]Zac!K207</f>
        <v>542</v>
      </c>
    </row>
    <row r="208" spans="1:5" x14ac:dyDescent="0.2">
      <c r="A208" s="346">
        <v>204</v>
      </c>
      <c r="B208" s="347"/>
      <c r="C208" s="348" t="s">
        <v>123</v>
      </c>
      <c r="D208" s="251">
        <f>[1]Ags!G208+[1]B.C.!D208+[1]B.C.S.!F208+[1]Camp!D208+[1]Coah!K208+[1]Col!D208+[1]Chis!H208+[1]Chih!G208+[1]Dgo!F208+[1]Gto!J208+[1]Gro!D208+[1]Hgo!J208+[1]Jal!L208+[1]Mex!N208+[1]Mich!L208+[1]Mor!F208+[1]Nay!G208+[1]NL!G208+[1]Oax!I208+[1]Pue!N208+[1]Qro!J208+[1]QRoo!G208+[1]SLP!G208+[1]Sin!H208+[1]Son!F208+[1]Tab!D208+[1]Tam!F208+[1]Tlax!F208+[1]Ver!J208+[1]Yuc!F208+[1]Zac!J208</f>
        <v>0</v>
      </c>
      <c r="E208" s="276">
        <f>[1]Ags!H208+[1]B.C.!E208+[1]B.C.S.!G208+[1]Camp!E208+[1]Coah!L208+[1]Col!E208+[1]Chis!I208+[1]Chih!H208+[1]Dgo!G208+[1]Gto!K208+[1]Gro!E208+[1]Hgo!K208+[1]Jal!M208+[1]Mex!O208+[1]Mich!M208+[1]Mor!G208+[1]Nay!H208+[1]NL!H208+[1]Oax!J208+[1]Pue!O208+[1]Qro!K208+[1]QRoo!H208+[1]SLP!H208+[1]Sin!I208+[1]Son!G208+[1]Tab!E208+[1]Tam!G208+[1]Tlax!G208+[1]Ver!K208+[1]Yuc!G208+[1]Zac!K208</f>
        <v>485</v>
      </c>
    </row>
    <row r="209" spans="1:5" x14ac:dyDescent="0.2">
      <c r="A209" s="346">
        <v>205</v>
      </c>
      <c r="B209" s="347"/>
      <c r="C209" s="348" t="s">
        <v>124</v>
      </c>
      <c r="D209" s="251">
        <f>[1]Ags!G209+[1]B.C.!D209+[1]B.C.S.!F209+[1]Camp!D209+[1]Coah!K209+[1]Col!D209+[1]Chis!H209+[1]Chih!G209+[1]Dgo!F209+[1]Gto!J209+[1]Gro!D209+[1]Hgo!J209+[1]Jal!L209+[1]Mex!N209+[1]Mich!L209+[1]Mor!F209+[1]Nay!G209+[1]NL!G209+[1]Oax!I209+[1]Pue!N209+[1]Qro!J209+[1]QRoo!G209+[1]SLP!G209+[1]Sin!H209+[1]Son!F209+[1]Tab!D209+[1]Tam!F209+[1]Tlax!F209+[1]Ver!J209+[1]Yuc!F209+[1]Zac!J209</f>
        <v>70</v>
      </c>
      <c r="E209" s="276">
        <f>[1]Ags!H209+[1]B.C.!E209+[1]B.C.S.!G209+[1]Camp!E209+[1]Coah!L209+[1]Col!E209+[1]Chis!I209+[1]Chih!H209+[1]Dgo!G209+[1]Gto!K209+[1]Gro!E209+[1]Hgo!K209+[1]Jal!M209+[1]Mex!O209+[1]Mich!M209+[1]Mor!G209+[1]Nay!H209+[1]NL!H209+[1]Oax!J209+[1]Pue!O209+[1]Qro!K209+[1]QRoo!H209+[1]SLP!H209+[1]Sin!I209+[1]Son!G209+[1]Tab!E209+[1]Tam!G209+[1]Tlax!G209+[1]Ver!K209+[1]Yuc!G209+[1]Zac!K209</f>
        <v>468</v>
      </c>
    </row>
    <row r="210" spans="1:5" x14ac:dyDescent="0.2">
      <c r="A210" s="346">
        <v>206</v>
      </c>
      <c r="B210" s="347"/>
      <c r="C210" s="348" t="s">
        <v>125</v>
      </c>
      <c r="D210" s="251">
        <f>[1]Ags!G210+[1]B.C.!D210+[1]B.C.S.!F210+[1]Camp!D210+[1]Coah!K210+[1]Col!D210+[1]Chis!H210+[1]Chih!G210+[1]Dgo!F210+[1]Gto!J210+[1]Gro!D210+[1]Hgo!J210+[1]Jal!L210+[1]Mex!N210+[1]Mich!L210+[1]Mor!F210+[1]Nay!G210+[1]NL!G210+[1]Oax!I210+[1]Pue!N210+[1]Qro!J210+[1]QRoo!G210+[1]SLP!G210+[1]Sin!H210+[1]Son!F210+[1]Tab!D210+[1]Tam!F210+[1]Tlax!F210+[1]Ver!J210+[1]Yuc!F210+[1]Zac!J210</f>
        <v>3</v>
      </c>
      <c r="E210" s="276">
        <f>[1]Ags!H210+[1]B.C.!E210+[1]B.C.S.!G210+[1]Camp!E210+[1]Coah!L210+[1]Col!E210+[1]Chis!I210+[1]Chih!H210+[1]Dgo!G210+[1]Gto!K210+[1]Gro!E210+[1]Hgo!K210+[1]Jal!M210+[1]Mex!O210+[1]Mich!M210+[1]Mor!G210+[1]Nay!H210+[1]NL!H210+[1]Oax!J210+[1]Pue!O210+[1]Qro!K210+[1]QRoo!H210+[1]SLP!H210+[1]Sin!I210+[1]Son!G210+[1]Tab!E210+[1]Tam!G210+[1]Tlax!G210+[1]Ver!K210+[1]Yuc!G210+[1]Zac!K210</f>
        <v>440</v>
      </c>
    </row>
    <row r="211" spans="1:5" x14ac:dyDescent="0.2">
      <c r="A211" s="346">
        <v>207</v>
      </c>
      <c r="B211" s="347"/>
      <c r="C211" s="348" t="s">
        <v>126</v>
      </c>
      <c r="D211" s="251">
        <f>[1]Ags!G211+[1]B.C.!D211+[1]B.C.S.!F211+[1]Camp!D211+[1]Coah!K211+[1]Col!D211+[1]Chis!H211+[1]Chih!G211+[1]Dgo!F211+[1]Gto!J211+[1]Gro!D211+[1]Hgo!J211+[1]Jal!L211+[1]Mex!N211+[1]Mich!L211+[1]Mor!F211+[1]Nay!G211+[1]NL!G211+[1]Oax!I211+[1]Pue!N211+[1]Qro!J211+[1]QRoo!G211+[1]SLP!G211+[1]Sin!H211+[1]Son!F211+[1]Tab!D211+[1]Tam!F211+[1]Tlax!F211+[1]Ver!J211+[1]Yuc!F211+[1]Zac!J211</f>
        <v>121</v>
      </c>
      <c r="E211" s="276">
        <f>[1]Ags!H211+[1]B.C.!E211+[1]B.C.S.!G211+[1]Camp!E211+[1]Coah!L211+[1]Col!E211+[1]Chis!I211+[1]Chih!H211+[1]Dgo!G211+[1]Gto!K211+[1]Gro!E211+[1]Hgo!K211+[1]Jal!M211+[1]Mex!O211+[1]Mich!M211+[1]Mor!G211+[1]Nay!H211+[1]NL!H211+[1]Oax!J211+[1]Pue!O211+[1]Qro!K211+[1]QRoo!H211+[1]SLP!H211+[1]Sin!I211+[1]Son!G211+[1]Tab!E211+[1]Tam!G211+[1]Tlax!G211+[1]Ver!K211+[1]Yuc!G211+[1]Zac!K211</f>
        <v>335</v>
      </c>
    </row>
    <row r="212" spans="1:5" x14ac:dyDescent="0.2">
      <c r="A212" s="346">
        <v>208</v>
      </c>
      <c r="B212" s="347"/>
      <c r="C212" s="348" t="s">
        <v>127</v>
      </c>
      <c r="D212" s="251">
        <f>[1]Ags!G212+[1]B.C.!D212+[1]B.C.S.!F212+[1]Camp!D212+[1]Coah!K212+[1]Col!D212+[1]Chis!H212+[1]Chih!G212+[1]Dgo!F212+[1]Gto!J212+[1]Gro!D212+[1]Hgo!J212+[1]Jal!L212+[1]Mex!N212+[1]Mich!L212+[1]Mor!F212+[1]Nay!G212+[1]NL!G212+[1]Oax!I212+[1]Pue!N212+[1]Qro!J212+[1]QRoo!G212+[1]SLP!G212+[1]Sin!H212+[1]Son!F212+[1]Tab!D212+[1]Tam!F212+[1]Tlax!F212+[1]Ver!J212+[1]Yuc!F212+[1]Zac!J212</f>
        <v>0</v>
      </c>
      <c r="E212" s="276">
        <f>[1]Ags!H212+[1]B.C.!E212+[1]B.C.S.!G212+[1]Camp!E212+[1]Coah!L212+[1]Col!E212+[1]Chis!I212+[1]Chih!H212+[1]Dgo!G212+[1]Gto!K212+[1]Gro!E212+[1]Hgo!K212+[1]Jal!M212+[1]Mex!O212+[1]Mich!M212+[1]Mor!G212+[1]Nay!H212+[1]NL!H212+[1]Oax!J212+[1]Pue!O212+[1]Qro!K212+[1]QRoo!H212+[1]SLP!H212+[1]Sin!I212+[1]Son!G212+[1]Tab!E212+[1]Tam!G212+[1]Tlax!G212+[1]Ver!K212+[1]Yuc!G212+[1]Zac!K212</f>
        <v>306</v>
      </c>
    </row>
    <row r="213" spans="1:5" x14ac:dyDescent="0.2">
      <c r="A213" s="346">
        <v>209</v>
      </c>
      <c r="B213" s="347"/>
      <c r="C213" s="348" t="s">
        <v>128</v>
      </c>
      <c r="D213" s="251">
        <f>[1]Ags!G213+[1]B.C.!D213+[1]B.C.S.!F213+[1]Camp!D213+[1]Coah!K213+[1]Col!D213+[1]Chis!H213+[1]Chih!G213+[1]Dgo!F213+[1]Gto!J213+[1]Gro!D213+[1]Hgo!J213+[1]Jal!L213+[1]Mex!N213+[1]Mich!L213+[1]Mor!F213+[1]Nay!G213+[1]NL!G213+[1]Oax!I213+[1]Pue!N213+[1]Qro!J213+[1]QRoo!G213+[1]SLP!G213+[1]Sin!H213+[1]Son!F213+[1]Tab!D213+[1]Tam!F213+[1]Tlax!F213+[1]Ver!J213+[1]Yuc!F213+[1]Zac!J213</f>
        <v>0</v>
      </c>
      <c r="E213" s="276">
        <f>[1]Ags!H213+[1]B.C.!E213+[1]B.C.S.!G213+[1]Camp!E213+[1]Coah!L213+[1]Col!E213+[1]Chis!I213+[1]Chih!H213+[1]Dgo!G213+[1]Gto!K213+[1]Gro!E213+[1]Hgo!K213+[1]Jal!M213+[1]Mex!O213+[1]Mich!M213+[1]Mor!G213+[1]Nay!H213+[1]NL!H213+[1]Oax!J213+[1]Pue!O213+[1]Qro!K213+[1]QRoo!H213+[1]SLP!H213+[1]Sin!I213+[1]Son!G213+[1]Tab!E213+[1]Tam!G213+[1]Tlax!G213+[1]Ver!K213+[1]Yuc!G213+[1]Zac!K213</f>
        <v>303</v>
      </c>
    </row>
    <row r="214" spans="1:5" x14ac:dyDescent="0.2">
      <c r="A214" s="346">
        <v>210</v>
      </c>
      <c r="B214" s="347"/>
      <c r="C214" s="348" t="s">
        <v>129</v>
      </c>
      <c r="D214" s="251">
        <f>[1]Ags!G214+[1]B.C.!D214+[1]B.C.S.!F214+[1]Camp!D214+[1]Coah!K214+[1]Col!D214+[1]Chis!H214+[1]Chih!G214+[1]Dgo!F214+[1]Gto!J214+[1]Gro!D214+[1]Hgo!J214+[1]Jal!L214+[1]Mex!N214+[1]Mich!L214+[1]Mor!F214+[1]Nay!G214+[1]NL!G214+[1]Oax!I214+[1]Pue!N214+[1]Qro!J214+[1]QRoo!G214+[1]SLP!G214+[1]Sin!H214+[1]Son!F214+[1]Tab!D214+[1]Tam!F214+[1]Tlax!F214+[1]Ver!J214+[1]Yuc!F214+[1]Zac!J214</f>
        <v>0</v>
      </c>
      <c r="E214" s="276">
        <f>[1]Ags!H214+[1]B.C.!E214+[1]B.C.S.!G214+[1]Camp!E214+[1]Coah!L214+[1]Col!E214+[1]Chis!I214+[1]Chih!H214+[1]Dgo!G214+[1]Gto!K214+[1]Gro!E214+[1]Hgo!K214+[1]Jal!M214+[1]Mex!O214+[1]Mich!M214+[1]Mor!G214+[1]Nay!H214+[1]NL!H214+[1]Oax!J214+[1]Pue!O214+[1]Qro!K214+[1]QRoo!H214+[1]SLP!H214+[1]Sin!I214+[1]Son!G214+[1]Tab!E214+[1]Tam!G214+[1]Tlax!G214+[1]Ver!K214+[1]Yuc!G214+[1]Zac!K214</f>
        <v>268</v>
      </c>
    </row>
    <row r="215" spans="1:5" x14ac:dyDescent="0.2">
      <c r="A215" s="346">
        <v>211</v>
      </c>
      <c r="B215" s="347"/>
      <c r="C215" s="348" t="s">
        <v>130</v>
      </c>
      <c r="D215" s="251">
        <f>[1]Ags!G215+[1]B.C.!D215+[1]B.C.S.!F215+[1]Camp!D215+[1]Coah!K215+[1]Col!D215+[1]Chis!H215+[1]Chih!G215+[1]Dgo!F215+[1]Gto!J215+[1]Gro!D215+[1]Hgo!J215+[1]Jal!L215+[1]Mex!N215+[1]Mich!L215+[1]Mor!F215+[1]Nay!G215+[1]NL!G215+[1]Oax!I215+[1]Pue!N215+[1]Qro!J215+[1]QRoo!G215+[1]SLP!G215+[1]Sin!H215+[1]Son!F215+[1]Tab!D215+[1]Tam!F215+[1]Tlax!F215+[1]Ver!J215+[1]Yuc!F215+[1]Zac!J215</f>
        <v>58</v>
      </c>
      <c r="E215" s="276">
        <f>[1]Ags!H215+[1]B.C.!E215+[1]B.C.S.!G215+[1]Camp!E215+[1]Coah!L215+[1]Col!E215+[1]Chis!I215+[1]Chih!H215+[1]Dgo!G215+[1]Gto!K215+[1]Gro!E215+[1]Hgo!K215+[1]Jal!M215+[1]Mex!O215+[1]Mich!M215+[1]Mor!G215+[1]Nay!H215+[1]NL!H215+[1]Oax!J215+[1]Pue!O215+[1]Qro!K215+[1]QRoo!H215+[1]SLP!H215+[1]Sin!I215+[1]Son!G215+[1]Tab!E215+[1]Tam!G215+[1]Tlax!G215+[1]Ver!K215+[1]Yuc!G215+[1]Zac!K215</f>
        <v>241</v>
      </c>
    </row>
    <row r="216" spans="1:5" x14ac:dyDescent="0.2">
      <c r="A216" s="346">
        <v>212</v>
      </c>
      <c r="B216" s="347"/>
      <c r="C216" s="348" t="s">
        <v>131</v>
      </c>
      <c r="D216" s="251">
        <f>[1]Ags!G216+[1]B.C.!D216+[1]B.C.S.!F216+[1]Camp!D216+[1]Coah!K216+[1]Col!D216+[1]Chis!H216+[1]Chih!G216+[1]Dgo!F216+[1]Gto!J216+[1]Gro!D216+[1]Hgo!J216+[1]Jal!L216+[1]Mex!N216+[1]Mich!L216+[1]Mor!F216+[1]Nay!G216+[1]NL!G216+[1]Oax!I216+[1]Pue!N216+[1]Qro!J216+[1]QRoo!G216+[1]SLP!G216+[1]Sin!H216+[1]Son!F216+[1]Tab!D216+[1]Tam!F216+[1]Tlax!F216+[1]Ver!J216+[1]Yuc!F216+[1]Zac!J216</f>
        <v>4</v>
      </c>
      <c r="E216" s="276">
        <f>[1]Ags!H216+[1]B.C.!E216+[1]B.C.S.!G216+[1]Camp!E216+[1]Coah!L216+[1]Col!E216+[1]Chis!I216+[1]Chih!H216+[1]Dgo!G216+[1]Gto!K216+[1]Gro!E216+[1]Hgo!K216+[1]Jal!M216+[1]Mex!O216+[1]Mich!M216+[1]Mor!G216+[1]Nay!H216+[1]NL!H216+[1]Oax!J216+[1]Pue!O216+[1]Qro!K216+[1]QRoo!H216+[1]SLP!H216+[1]Sin!I216+[1]Son!G216+[1]Tab!E216+[1]Tam!G216+[1]Tlax!G216+[1]Ver!K216+[1]Yuc!G216+[1]Zac!K216</f>
        <v>207</v>
      </c>
    </row>
    <row r="217" spans="1:5" x14ac:dyDescent="0.2">
      <c r="A217" s="346">
        <v>213</v>
      </c>
      <c r="B217" s="347"/>
      <c r="C217" s="348" t="s">
        <v>132</v>
      </c>
      <c r="D217" s="251">
        <f>[1]Ags!G217+[1]B.C.!D217+[1]B.C.S.!F217+[1]Camp!D217+[1]Coah!K217+[1]Col!D217+[1]Chis!H217+[1]Chih!G217+[1]Dgo!F217+[1]Gto!J217+[1]Gro!D217+[1]Hgo!J217+[1]Jal!L217+[1]Mex!N217+[1]Mich!L217+[1]Mor!F217+[1]Nay!G217+[1]NL!G217+[1]Oax!I217+[1]Pue!N217+[1]Qro!J217+[1]QRoo!G217+[1]SLP!G217+[1]Sin!H217+[1]Son!F217+[1]Tab!D217+[1]Tam!F217+[1]Tlax!F217+[1]Ver!J217+[1]Yuc!F217+[1]Zac!J217</f>
        <v>0</v>
      </c>
      <c r="E217" s="276">
        <f>[1]Ags!H217+[1]B.C.!E217+[1]B.C.S.!G217+[1]Camp!E217+[1]Coah!L217+[1]Col!E217+[1]Chis!I217+[1]Chih!H217+[1]Dgo!G217+[1]Gto!K217+[1]Gro!E217+[1]Hgo!K217+[1]Jal!M217+[1]Mex!O217+[1]Mich!M217+[1]Mor!G217+[1]Nay!H217+[1]NL!H217+[1]Oax!J217+[1]Pue!O217+[1]Qro!K217+[1]QRoo!H217+[1]SLP!H217+[1]Sin!I217+[1]Son!G217+[1]Tab!E217+[1]Tam!G217+[1]Tlax!G217+[1]Ver!K217+[1]Yuc!G217+[1]Zac!K217</f>
        <v>35</v>
      </c>
    </row>
    <row r="218" spans="1:5" x14ac:dyDescent="0.2">
      <c r="A218" s="346">
        <v>214</v>
      </c>
      <c r="B218" s="347"/>
      <c r="C218" s="376" t="s">
        <v>133</v>
      </c>
      <c r="D218" s="53">
        <f>[1]Ags!G218+[1]B.C.!D218+[1]B.C.S.!F218+[1]Camp!D218+[1]Coah!K218+[1]Col!D218+[1]Chis!H218+[1]Chih!G218+[1]Dgo!F218+[1]Gto!J218+[1]Gro!D218+[1]Hgo!J218+[1]Jal!L218+[1]Mex!N218+[1]Mich!L218+[1]Mor!F218+[1]Nay!G218+[1]NL!G218+[1]Oax!I218+[1]Pue!N218+[1]Qro!J218+[1]QRoo!G218+[1]SLP!G218+[1]Sin!H218+[1]Son!F218+[1]Tab!D218+[1]Tam!F218+[1]Tlax!F218+[1]Ver!J218+[1]Yuc!F218+[1]Zac!J218</f>
        <v>6</v>
      </c>
      <c r="E218" s="54">
        <f>[1]Ags!H218+[1]B.C.!E218+[1]B.C.S.!G218+[1]Camp!E218+[1]Coah!L218+[1]Col!E218+[1]Chis!I218+[1]Chih!H218+[1]Dgo!G218+[1]Gto!K218+[1]Gro!E218+[1]Hgo!K218+[1]Jal!M218+[1]Mex!O218+[1]Mich!M218+[1]Mor!G218+[1]Nay!H218+[1]NL!H218+[1]Oax!J218+[1]Pue!O218+[1]Qro!K218+[1]QRoo!H218+[1]SLP!H218+[1]Sin!I218+[1]Son!G218+[1]Tab!E218+[1]Tam!G218+[1]Tlax!G218+[1]Ver!K218+[1]Yuc!G218+[1]Zac!K218</f>
        <v>31</v>
      </c>
    </row>
    <row r="219" spans="1:5" ht="12.75" thickBot="1" x14ac:dyDescent="0.25">
      <c r="A219" s="359">
        <v>215</v>
      </c>
      <c r="B219" s="360"/>
      <c r="C219" s="398" t="s">
        <v>134</v>
      </c>
      <c r="D219" s="433">
        <f>SUM(D153:D218)</f>
        <v>861896</v>
      </c>
      <c r="E219" s="277">
        <f>SUM(E153:E218)</f>
        <v>11492897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257"/>
      <c r="E220" s="278"/>
    </row>
    <row r="221" spans="1:5" x14ac:dyDescent="0.2">
      <c r="A221" s="346">
        <v>217</v>
      </c>
      <c r="B221" s="553"/>
      <c r="C221" s="376" t="s">
        <v>137</v>
      </c>
      <c r="D221" s="258"/>
      <c r="E221" s="279"/>
    </row>
    <row r="222" spans="1:5" x14ac:dyDescent="0.2">
      <c r="A222" s="346">
        <v>218</v>
      </c>
      <c r="B222" s="553"/>
      <c r="C222" s="378" t="s">
        <v>138</v>
      </c>
      <c r="D222" s="259"/>
      <c r="E222" s="280"/>
    </row>
    <row r="223" spans="1:5" ht="12.75" thickBot="1" x14ac:dyDescent="0.25">
      <c r="A223" s="346">
        <v>219</v>
      </c>
      <c r="B223" s="554"/>
      <c r="C223" s="363" t="s">
        <v>139</v>
      </c>
      <c r="D223" s="435"/>
      <c r="E223" s="281"/>
    </row>
    <row r="224" spans="1:5" ht="12.75" thickBot="1" x14ac:dyDescent="0.25">
      <c r="A224" s="402">
        <v>220</v>
      </c>
      <c r="B224" s="403"/>
      <c r="C224" s="411" t="s">
        <v>140</v>
      </c>
      <c r="D224" s="261"/>
      <c r="E224" s="282"/>
    </row>
    <row r="225" spans="1:5" x14ac:dyDescent="0.2">
      <c r="A225" s="346">
        <v>221</v>
      </c>
      <c r="B225" s="552" t="s">
        <v>141</v>
      </c>
      <c r="C225" s="370" t="s">
        <v>142</v>
      </c>
      <c r="D225" s="262"/>
      <c r="E225" s="283"/>
    </row>
    <row r="226" spans="1:5" ht="12.75" thickBot="1" x14ac:dyDescent="0.25">
      <c r="A226" s="346">
        <v>222</v>
      </c>
      <c r="B226" s="554"/>
      <c r="C226" s="363" t="s">
        <v>143</v>
      </c>
      <c r="D226" s="257"/>
      <c r="E226" s="278"/>
    </row>
    <row r="227" spans="1:5" ht="12.75" thickBot="1" x14ac:dyDescent="0.25">
      <c r="A227" s="402">
        <v>223</v>
      </c>
      <c r="B227" s="403"/>
      <c r="C227" s="411" t="s">
        <v>144</v>
      </c>
      <c r="D227" s="261"/>
      <c r="E227" s="282"/>
    </row>
  </sheetData>
  <mergeCells count="23">
    <mergeCell ref="B85:B90"/>
    <mergeCell ref="B91:B96"/>
    <mergeCell ref="B97:B102"/>
    <mergeCell ref="B55:B60"/>
    <mergeCell ref="B61:B66"/>
    <mergeCell ref="B67:B72"/>
    <mergeCell ref="B73:B78"/>
    <mergeCell ref="B79:B84"/>
    <mergeCell ref="B51:B54"/>
    <mergeCell ref="B15:B17"/>
    <mergeCell ref="B18:B19"/>
    <mergeCell ref="B20:B22"/>
    <mergeCell ref="B23:B28"/>
    <mergeCell ref="B41:B46"/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124:B1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2:H230"/>
  <sheetViews>
    <sheetView workbookViewId="0"/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7.42578125" style="78" customWidth="1"/>
    <col min="4" max="5" width="20.140625" style="78" bestFit="1" customWidth="1"/>
    <col min="6" max="7" width="16.28515625" style="78" customWidth="1"/>
    <col min="8" max="16384" width="11.42578125" style="78"/>
  </cols>
  <sheetData>
    <row r="2" spans="1:8" ht="12.75" x14ac:dyDescent="0.2">
      <c r="A2" s="331" t="s">
        <v>603</v>
      </c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439" t="s">
        <v>167</v>
      </c>
      <c r="G4" s="404" t="s">
        <v>529</v>
      </c>
      <c r="H4" s="440"/>
    </row>
    <row r="5" spans="1:8" x14ac:dyDescent="0.2">
      <c r="A5" s="338">
        <v>1</v>
      </c>
      <c r="B5" s="339"/>
      <c r="C5" s="340" t="s">
        <v>0</v>
      </c>
      <c r="D5" s="341">
        <v>5</v>
      </c>
      <c r="E5" s="423">
        <v>6</v>
      </c>
      <c r="F5" s="441"/>
      <c r="G5" s="345"/>
      <c r="H5" s="440"/>
    </row>
    <row r="6" spans="1:8" x14ac:dyDescent="0.2">
      <c r="A6" s="346">
        <v>2</v>
      </c>
      <c r="B6" s="347"/>
      <c r="C6" s="348" t="s">
        <v>1</v>
      </c>
      <c r="D6" s="349" t="s">
        <v>177</v>
      </c>
      <c r="E6" s="424" t="s">
        <v>177</v>
      </c>
      <c r="F6" s="352"/>
      <c r="G6" s="352"/>
      <c r="H6" s="440"/>
    </row>
    <row r="7" spans="1:8" x14ac:dyDescent="0.2">
      <c r="A7" s="346">
        <v>3</v>
      </c>
      <c r="B7" s="347"/>
      <c r="C7" s="348" t="s">
        <v>2</v>
      </c>
      <c r="D7" s="349" t="s">
        <v>178</v>
      </c>
      <c r="E7" s="424" t="s">
        <v>178</v>
      </c>
      <c r="F7" s="352"/>
      <c r="G7" s="352"/>
      <c r="H7" s="440"/>
    </row>
    <row r="8" spans="1:8" x14ac:dyDescent="0.2">
      <c r="A8" s="346">
        <v>4</v>
      </c>
      <c r="B8" s="347"/>
      <c r="C8" s="348" t="s">
        <v>3</v>
      </c>
      <c r="D8" s="349" t="s">
        <v>185</v>
      </c>
      <c r="E8" s="424" t="s">
        <v>185</v>
      </c>
      <c r="F8" s="352"/>
      <c r="G8" s="352"/>
      <c r="H8" s="440"/>
    </row>
    <row r="9" spans="1:8" x14ac:dyDescent="0.2">
      <c r="A9" s="346">
        <v>5</v>
      </c>
      <c r="B9" s="347"/>
      <c r="C9" s="348" t="s">
        <v>4</v>
      </c>
      <c r="D9" s="349" t="s">
        <v>186</v>
      </c>
      <c r="E9" s="424" t="s">
        <v>186</v>
      </c>
      <c r="F9" s="352"/>
      <c r="G9" s="352"/>
      <c r="H9" s="440"/>
    </row>
    <row r="10" spans="1:8" x14ac:dyDescent="0.2">
      <c r="A10" s="346">
        <v>6</v>
      </c>
      <c r="B10" s="347" t="s">
        <v>5</v>
      </c>
      <c r="C10" s="348" t="s">
        <v>6</v>
      </c>
      <c r="D10" s="349" t="s">
        <v>187</v>
      </c>
      <c r="E10" s="424"/>
      <c r="F10" s="352"/>
      <c r="G10" s="352"/>
      <c r="H10" s="440"/>
    </row>
    <row r="11" spans="1:8" x14ac:dyDescent="0.2">
      <c r="A11" s="346">
        <v>7</v>
      </c>
      <c r="B11" s="347"/>
      <c r="C11" s="348" t="s">
        <v>7</v>
      </c>
      <c r="D11" s="349"/>
      <c r="E11" s="424"/>
      <c r="F11" s="352"/>
      <c r="G11" s="352"/>
      <c r="H11" s="440"/>
    </row>
    <row r="12" spans="1:8" ht="12.75" thickBot="1" x14ac:dyDescent="0.25">
      <c r="A12" s="346">
        <v>8</v>
      </c>
      <c r="B12" s="347"/>
      <c r="C12" s="353" t="s">
        <v>8</v>
      </c>
      <c r="D12" s="442" t="s">
        <v>188</v>
      </c>
      <c r="E12" s="425" t="s">
        <v>189</v>
      </c>
      <c r="F12" s="352"/>
      <c r="G12" s="352"/>
      <c r="H12" s="440"/>
    </row>
    <row r="13" spans="1:8" ht="12.75" thickBot="1" x14ac:dyDescent="0.25">
      <c r="A13" s="346">
        <v>9</v>
      </c>
      <c r="B13" s="347"/>
      <c r="C13" s="358" t="s">
        <v>194</v>
      </c>
      <c r="D13" s="234" t="s">
        <v>190</v>
      </c>
      <c r="E13" s="122" t="s">
        <v>191</v>
      </c>
      <c r="F13" s="352"/>
      <c r="G13" s="352"/>
      <c r="H13" s="440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443"/>
      <c r="F14" s="362"/>
      <c r="G14" s="362"/>
      <c r="H14" s="440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265717</v>
      </c>
      <c r="E15" s="79">
        <v>18538</v>
      </c>
      <c r="F15" s="382">
        <f>SUM(D15:E15)</f>
        <v>284255</v>
      </c>
      <c r="G15" s="382">
        <v>654837</v>
      </c>
      <c r="H15" s="440"/>
    </row>
    <row r="16" spans="1:8" x14ac:dyDescent="0.2">
      <c r="A16" s="346">
        <v>12</v>
      </c>
      <c r="B16" s="553"/>
      <c r="C16" s="365" t="s">
        <v>164</v>
      </c>
      <c r="D16" s="207">
        <v>293687</v>
      </c>
      <c r="E16" s="80">
        <v>22045</v>
      </c>
      <c r="F16" s="444">
        <f>SUM(D16:E16)</f>
        <v>315732</v>
      </c>
      <c r="G16" s="444">
        <v>770210</v>
      </c>
      <c r="H16" s="440"/>
    </row>
    <row r="17" spans="1:8" ht="12.75" thickBot="1" x14ac:dyDescent="0.25">
      <c r="A17" s="359">
        <v>13</v>
      </c>
      <c r="B17" s="554"/>
      <c r="C17" s="361" t="s">
        <v>10</v>
      </c>
      <c r="D17" s="244">
        <v>0.10526236559949109</v>
      </c>
      <c r="E17" s="81">
        <v>0.18917898370913799</v>
      </c>
      <c r="F17" s="210">
        <f>(F16/F15)-1</f>
        <v>0.1107350794181281</v>
      </c>
      <c r="G17" s="210">
        <f>(G16/G15)-1</f>
        <v>0.17618582945068773</v>
      </c>
      <c r="H17" s="440"/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15838.1</v>
      </c>
      <c r="E18" s="82">
        <v>4878</v>
      </c>
      <c r="F18" s="371">
        <f>SUM(D18:E18)</f>
        <v>20716.099999999999</v>
      </c>
      <c r="G18" s="371">
        <v>73677</v>
      </c>
      <c r="H18" s="440"/>
    </row>
    <row r="19" spans="1:8" ht="12.75" thickBot="1" x14ac:dyDescent="0.25">
      <c r="A19" s="359">
        <v>15</v>
      </c>
      <c r="B19" s="557"/>
      <c r="C19" s="361" t="s">
        <v>11</v>
      </c>
      <c r="D19" s="59">
        <v>60.4</v>
      </c>
      <c r="E19" s="83"/>
      <c r="F19" s="373"/>
      <c r="G19" s="373"/>
      <c r="H19" s="440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1044</v>
      </c>
      <c r="E20" s="79">
        <v>147</v>
      </c>
      <c r="F20" s="382">
        <f>SUM(D20:E20)</f>
        <v>1191</v>
      </c>
      <c r="G20" s="382">
        <v>6006</v>
      </c>
      <c r="H20" s="440"/>
    </row>
    <row r="21" spans="1:8" x14ac:dyDescent="0.2">
      <c r="A21" s="346">
        <v>17</v>
      </c>
      <c r="B21" s="553"/>
      <c r="C21" s="348" t="s">
        <v>176</v>
      </c>
      <c r="D21" s="232">
        <v>5148</v>
      </c>
      <c r="E21" s="84">
        <v>14724</v>
      </c>
      <c r="F21" s="399">
        <f>SUM(D21:E21)</f>
        <v>19872</v>
      </c>
      <c r="G21" s="399"/>
      <c r="H21" s="440"/>
    </row>
    <row r="22" spans="1:8" ht="12.75" thickBot="1" x14ac:dyDescent="0.25">
      <c r="A22" s="359">
        <v>18</v>
      </c>
      <c r="B22" s="554"/>
      <c r="C22" s="361" t="s">
        <v>14</v>
      </c>
      <c r="D22" s="244">
        <v>1.7528865765253483E-2</v>
      </c>
      <c r="E22" s="81">
        <v>0.66790655477432526</v>
      </c>
      <c r="F22" s="210">
        <f>F21/F16</f>
        <v>6.2939454980806511E-2</v>
      </c>
      <c r="G22" s="210"/>
      <c r="H22" s="44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25.520632854700001</v>
      </c>
      <c r="E23" s="85">
        <v>41.184637233099998</v>
      </c>
      <c r="F23" s="69">
        <f>(F25/$F$15)*100</f>
        <v>26.542365129900968</v>
      </c>
      <c r="G23" s="69">
        <v>30.994688762700001</v>
      </c>
      <c r="H23" s="440"/>
    </row>
    <row r="24" spans="1:8" x14ac:dyDescent="0.2">
      <c r="A24" s="346">
        <v>20</v>
      </c>
      <c r="B24" s="553"/>
      <c r="C24" s="376" t="s">
        <v>170</v>
      </c>
      <c r="D24" s="111">
        <v>24.2795592684</v>
      </c>
      <c r="E24" s="86">
        <v>41.310212554000003</v>
      </c>
      <c r="F24" s="67">
        <f>(F26/$F$16)*100</f>
        <v>25.468751979526939</v>
      </c>
      <c r="G24" s="67">
        <v>27.928616870799999</v>
      </c>
      <c r="H24" s="440"/>
    </row>
    <row r="25" spans="1:8" x14ac:dyDescent="0.2">
      <c r="A25" s="346">
        <v>21</v>
      </c>
      <c r="B25" s="553"/>
      <c r="C25" s="363" t="s">
        <v>171</v>
      </c>
      <c r="D25" s="112">
        <v>67813</v>
      </c>
      <c r="E25" s="79">
        <v>7635</v>
      </c>
      <c r="F25" s="382">
        <f>SUM(D25:E25)</f>
        <v>75448</v>
      </c>
      <c r="G25" s="382">
        <v>202965</v>
      </c>
      <c r="H25" s="440"/>
    </row>
    <row r="26" spans="1:8" x14ac:dyDescent="0.2">
      <c r="A26" s="346">
        <v>22</v>
      </c>
      <c r="B26" s="553"/>
      <c r="C26" s="376" t="s">
        <v>172</v>
      </c>
      <c r="D26" s="103">
        <v>71306</v>
      </c>
      <c r="E26" s="87">
        <v>9107</v>
      </c>
      <c r="F26" s="395">
        <f>SUM(D26:E26)</f>
        <v>80413</v>
      </c>
      <c r="G26" s="395">
        <v>215109</v>
      </c>
      <c r="H26" s="440"/>
    </row>
    <row r="27" spans="1:8" x14ac:dyDescent="0.2">
      <c r="A27" s="346">
        <v>23</v>
      </c>
      <c r="B27" s="553"/>
      <c r="C27" s="378" t="s">
        <v>173</v>
      </c>
      <c r="D27" s="55">
        <v>2.0607331609999999</v>
      </c>
      <c r="E27" s="88">
        <v>2.3516123729</v>
      </c>
      <c r="F27" s="66">
        <f>((D27*D25)+(E27*E25))/F25</f>
        <v>2.0901688356746968</v>
      </c>
      <c r="G27" s="66">
        <v>2.2522387887000002</v>
      </c>
      <c r="H27" s="440"/>
    </row>
    <row r="28" spans="1:8" ht="12.75" thickBot="1" x14ac:dyDescent="0.25">
      <c r="A28" s="359">
        <v>24</v>
      </c>
      <c r="B28" s="554"/>
      <c r="C28" s="361" t="s">
        <v>174</v>
      </c>
      <c r="D28" s="59">
        <v>1.8749358738999999</v>
      </c>
      <c r="E28" s="83">
        <v>1.8074367770999999</v>
      </c>
      <c r="F28" s="373">
        <f>((D28*D26)+(E28*E26))/F26</f>
        <v>1.8672914100128473</v>
      </c>
      <c r="G28" s="373">
        <v>2.0435634646</v>
      </c>
      <c r="H28" s="440"/>
    </row>
    <row r="29" spans="1:8" x14ac:dyDescent="0.2">
      <c r="A29" s="346">
        <v>25</v>
      </c>
      <c r="B29" s="347" t="s">
        <v>16</v>
      </c>
      <c r="C29" s="363" t="s">
        <v>169</v>
      </c>
      <c r="D29" s="113">
        <v>2.8173096077999999</v>
      </c>
      <c r="E29" s="85">
        <v>7.0871860120000001</v>
      </c>
      <c r="F29" s="69">
        <f>(F31/$F$15)*100</f>
        <v>3.0958118590702011</v>
      </c>
      <c r="G29" s="69">
        <v>4.6260296439999999</v>
      </c>
      <c r="H29" s="440"/>
    </row>
    <row r="30" spans="1:8" x14ac:dyDescent="0.2">
      <c r="A30" s="346">
        <v>26</v>
      </c>
      <c r="B30" s="347"/>
      <c r="C30" s="376" t="s">
        <v>170</v>
      </c>
      <c r="D30" s="111">
        <v>1.7342855731</v>
      </c>
      <c r="E30" s="86">
        <v>3.3652070190000001</v>
      </c>
      <c r="F30" s="67">
        <f>(F32/$F$16)*100</f>
        <v>1.8480863517160124</v>
      </c>
      <c r="G30" s="67">
        <v>2.4758182834000002</v>
      </c>
      <c r="H30" s="440"/>
    </row>
    <row r="31" spans="1:8" x14ac:dyDescent="0.2">
      <c r="A31" s="346">
        <v>27</v>
      </c>
      <c r="B31" s="347"/>
      <c r="C31" s="363" t="s">
        <v>171</v>
      </c>
      <c r="D31" s="112">
        <v>7486</v>
      </c>
      <c r="E31" s="79">
        <v>1314</v>
      </c>
      <c r="F31" s="382">
        <f>SUM(D31:E31)</f>
        <v>8800</v>
      </c>
      <c r="G31" s="382">
        <v>30293</v>
      </c>
      <c r="H31" s="440"/>
    </row>
    <row r="32" spans="1:8" x14ac:dyDescent="0.2">
      <c r="A32" s="346">
        <v>28</v>
      </c>
      <c r="B32" s="347"/>
      <c r="C32" s="376" t="s">
        <v>172</v>
      </c>
      <c r="D32" s="103">
        <v>5093</v>
      </c>
      <c r="E32" s="87">
        <v>742</v>
      </c>
      <c r="F32" s="395">
        <f>SUM(D32:E32)</f>
        <v>5835</v>
      </c>
      <c r="G32" s="395">
        <v>19069</v>
      </c>
      <c r="H32" s="440"/>
    </row>
    <row r="33" spans="1:8" x14ac:dyDescent="0.2">
      <c r="A33" s="346">
        <v>29</v>
      </c>
      <c r="B33" s="347"/>
      <c r="C33" s="378" t="s">
        <v>173</v>
      </c>
      <c r="D33" s="55">
        <v>3.5753548582999999</v>
      </c>
      <c r="E33" s="88">
        <v>3.7937456583000002</v>
      </c>
      <c r="F33" s="66">
        <f>((D33*D31)+(E33*E31))/F31</f>
        <v>3.6079645754818186</v>
      </c>
      <c r="G33" s="66">
        <v>3.6412546438</v>
      </c>
      <c r="H33" s="440"/>
    </row>
    <row r="34" spans="1:8" ht="12.75" thickBot="1" x14ac:dyDescent="0.25">
      <c r="A34" s="359">
        <v>30</v>
      </c>
      <c r="B34" s="360"/>
      <c r="C34" s="361" t="s">
        <v>174</v>
      </c>
      <c r="D34" s="59">
        <v>3.3229970334000001</v>
      </c>
      <c r="E34" s="83">
        <v>3.3279600386000001</v>
      </c>
      <c r="F34" s="373">
        <f>((D34*D32)+(E34*E32))/F32</f>
        <v>3.3236281473431708</v>
      </c>
      <c r="G34" s="373">
        <v>3.4714245329</v>
      </c>
      <c r="H34" s="440"/>
    </row>
    <row r="35" spans="1:8" x14ac:dyDescent="0.2">
      <c r="A35" s="346">
        <v>31</v>
      </c>
      <c r="B35" s="347" t="s">
        <v>17</v>
      </c>
      <c r="C35" s="363" t="s">
        <v>169</v>
      </c>
      <c r="D35" s="113">
        <v>22.703323246899998</v>
      </c>
      <c r="E35" s="85">
        <v>34.097451221100002</v>
      </c>
      <c r="F35" s="69">
        <f>(F37/$F$15)*100</f>
        <v>23.446553270830769</v>
      </c>
      <c r="G35" s="69">
        <v>26.368659118699998</v>
      </c>
      <c r="H35" s="440"/>
    </row>
    <row r="36" spans="1:8" x14ac:dyDescent="0.2">
      <c r="A36" s="346">
        <v>32</v>
      </c>
      <c r="B36" s="347"/>
      <c r="C36" s="376" t="s">
        <v>170</v>
      </c>
      <c r="D36" s="111">
        <v>22.545273695300001</v>
      </c>
      <c r="E36" s="86">
        <v>37.945005535</v>
      </c>
      <c r="F36" s="67">
        <f>(F38/$F$16)*100</f>
        <v>23.620665627810926</v>
      </c>
      <c r="G36" s="67">
        <v>25.4527985874</v>
      </c>
      <c r="H36" s="440"/>
    </row>
    <row r="37" spans="1:8" x14ac:dyDescent="0.2">
      <c r="A37" s="346">
        <v>33</v>
      </c>
      <c r="B37" s="347"/>
      <c r="C37" s="363" t="s">
        <v>171</v>
      </c>
      <c r="D37" s="112">
        <v>60327</v>
      </c>
      <c r="E37" s="79">
        <v>6321</v>
      </c>
      <c r="F37" s="382">
        <f>SUM(D37:E37)</f>
        <v>66648</v>
      </c>
      <c r="G37" s="382">
        <v>172672</v>
      </c>
      <c r="H37" s="440"/>
    </row>
    <row r="38" spans="1:8" x14ac:dyDescent="0.2">
      <c r="A38" s="346">
        <v>34</v>
      </c>
      <c r="B38" s="347"/>
      <c r="C38" s="376" t="s">
        <v>172</v>
      </c>
      <c r="D38" s="103">
        <v>66213</v>
      </c>
      <c r="E38" s="87">
        <v>8365</v>
      </c>
      <c r="F38" s="395">
        <f>SUM(D38:E38)</f>
        <v>74578</v>
      </c>
      <c r="G38" s="395">
        <v>196040</v>
      </c>
      <c r="H38" s="440"/>
    </row>
    <row r="39" spans="1:8" x14ac:dyDescent="0.2">
      <c r="A39" s="346">
        <v>35</v>
      </c>
      <c r="B39" s="347"/>
      <c r="C39" s="378" t="s">
        <v>173</v>
      </c>
      <c r="D39" s="55">
        <v>1.8724635665</v>
      </c>
      <c r="E39" s="88">
        <v>2.0516782352999998</v>
      </c>
      <c r="F39" s="66">
        <f>((D39*D37)+(E39*E37))/F37</f>
        <v>1.8894605644817069</v>
      </c>
      <c r="G39" s="66">
        <v>2.0084929322999998</v>
      </c>
      <c r="H39" s="440"/>
    </row>
    <row r="40" spans="1:8" ht="12.75" thickBot="1" x14ac:dyDescent="0.25">
      <c r="A40" s="359">
        <v>36</v>
      </c>
      <c r="B40" s="360"/>
      <c r="C40" s="361" t="s">
        <v>174</v>
      </c>
      <c r="D40" s="59">
        <v>1.7635078421999999</v>
      </c>
      <c r="E40" s="83">
        <v>1.6725486131</v>
      </c>
      <c r="F40" s="373">
        <f>((D40*D38)+(E40*E38))/F38</f>
        <v>1.7533054507250141</v>
      </c>
      <c r="G40" s="373">
        <v>1.9045762016000001</v>
      </c>
      <c r="H40" s="440"/>
    </row>
    <row r="41" spans="1:8" x14ac:dyDescent="0.2">
      <c r="A41" s="346">
        <v>37</v>
      </c>
      <c r="B41" s="552" t="s">
        <v>18</v>
      </c>
      <c r="C41" s="363" t="s">
        <v>169</v>
      </c>
      <c r="D41" s="113">
        <v>27.858080130600001</v>
      </c>
      <c r="E41" s="85">
        <v>30.306529890899998</v>
      </c>
      <c r="F41" s="69">
        <f>(F43/$F$15)*100</f>
        <v>28.017800918189657</v>
      </c>
      <c r="G41" s="69">
        <v>32.546064828299997</v>
      </c>
      <c r="H41" s="440"/>
    </row>
    <row r="42" spans="1:8" x14ac:dyDescent="0.2">
      <c r="A42" s="346">
        <v>38</v>
      </c>
      <c r="B42" s="553"/>
      <c r="C42" s="376" t="s">
        <v>170</v>
      </c>
      <c r="D42" s="111">
        <v>30.036642520899999</v>
      </c>
      <c r="E42" s="86">
        <v>24.152790363899999</v>
      </c>
      <c r="F42" s="67">
        <f>(F44/$F$16)*100</f>
        <v>29.625758554723625</v>
      </c>
      <c r="G42" s="67">
        <v>34.913465158800001</v>
      </c>
      <c r="H42" s="440"/>
    </row>
    <row r="43" spans="1:8" x14ac:dyDescent="0.2">
      <c r="A43" s="346">
        <v>39</v>
      </c>
      <c r="B43" s="553"/>
      <c r="C43" s="363" t="s">
        <v>171</v>
      </c>
      <c r="D43" s="112">
        <v>74024</v>
      </c>
      <c r="E43" s="79">
        <v>5618</v>
      </c>
      <c r="F43" s="382">
        <f>SUM(D43:E43)</f>
        <v>79642</v>
      </c>
      <c r="G43" s="382">
        <v>213124</v>
      </c>
      <c r="H43" s="440"/>
    </row>
    <row r="44" spans="1:8" x14ac:dyDescent="0.2">
      <c r="A44" s="346">
        <v>40</v>
      </c>
      <c r="B44" s="553"/>
      <c r="C44" s="376" t="s">
        <v>172</v>
      </c>
      <c r="D44" s="103">
        <v>88214</v>
      </c>
      <c r="E44" s="87">
        <v>5324</v>
      </c>
      <c r="F44" s="395">
        <f>SUM(D44:E44)</f>
        <v>93538</v>
      </c>
      <c r="G44" s="395">
        <v>268907</v>
      </c>
      <c r="H44" s="440"/>
    </row>
    <row r="45" spans="1:8" x14ac:dyDescent="0.2">
      <c r="A45" s="346">
        <v>41</v>
      </c>
      <c r="B45" s="553"/>
      <c r="C45" s="378" t="s">
        <v>173</v>
      </c>
      <c r="D45" s="55">
        <v>1.7560596385</v>
      </c>
      <c r="E45" s="88">
        <v>1.9404243057999999</v>
      </c>
      <c r="F45" s="66">
        <f>((D45*D43)+(E45*E43))/F43</f>
        <v>1.7690648455627482</v>
      </c>
      <c r="G45" s="66">
        <v>1.8647880956</v>
      </c>
      <c r="H45" s="440"/>
    </row>
    <row r="46" spans="1:8" ht="12.75" thickBot="1" x14ac:dyDescent="0.25">
      <c r="A46" s="359">
        <v>42</v>
      </c>
      <c r="B46" s="554"/>
      <c r="C46" s="361" t="s">
        <v>174</v>
      </c>
      <c r="D46" s="59">
        <v>1.5726741097000001</v>
      </c>
      <c r="E46" s="83">
        <v>1.4944927659</v>
      </c>
      <c r="F46" s="373">
        <f>((D46*D44)+(E46*E44))/F44</f>
        <v>1.5682241805333383</v>
      </c>
      <c r="G46" s="373">
        <v>1.7260961778999999</v>
      </c>
      <c r="H46" s="440"/>
    </row>
    <row r="47" spans="1:8" x14ac:dyDescent="0.2">
      <c r="A47" s="346">
        <v>43</v>
      </c>
      <c r="B47" s="347" t="s">
        <v>19</v>
      </c>
      <c r="C47" s="383" t="s">
        <v>169</v>
      </c>
      <c r="D47" s="222">
        <v>5.4842549691000002</v>
      </c>
      <c r="E47" s="212">
        <v>4.4832268867999998</v>
      </c>
      <c r="F47" s="384">
        <f>(F49/$F$15)*100</f>
        <v>5.4190779405815199</v>
      </c>
      <c r="G47" s="384">
        <v>4.5411231479999996</v>
      </c>
      <c r="H47" s="440"/>
    </row>
    <row r="48" spans="1:8" x14ac:dyDescent="0.2">
      <c r="A48" s="346">
        <v>44</v>
      </c>
      <c r="B48" s="347"/>
      <c r="C48" s="385" t="s">
        <v>170</v>
      </c>
      <c r="D48" s="225">
        <v>7.2200360427000003</v>
      </c>
      <c r="E48" s="215">
        <v>9.6758560730000003</v>
      </c>
      <c r="F48" s="392">
        <f>(F50/$F$16)*100</f>
        <v>7.3913952339325757</v>
      </c>
      <c r="G48" s="392">
        <v>6.3228210487999998</v>
      </c>
      <c r="H48" s="440"/>
    </row>
    <row r="49" spans="1:8" x14ac:dyDescent="0.2">
      <c r="A49" s="346">
        <v>45</v>
      </c>
      <c r="B49" s="347"/>
      <c r="C49" s="385" t="s">
        <v>171</v>
      </c>
      <c r="D49" s="226">
        <v>14573</v>
      </c>
      <c r="E49" s="216">
        <v>831</v>
      </c>
      <c r="F49" s="394">
        <f>SUM(D49:E49)</f>
        <v>15404</v>
      </c>
      <c r="G49" s="394">
        <v>29737</v>
      </c>
      <c r="H49" s="440"/>
    </row>
    <row r="50" spans="1:8" ht="12.75" thickBot="1" x14ac:dyDescent="0.25">
      <c r="A50" s="359">
        <v>46</v>
      </c>
      <c r="B50" s="360"/>
      <c r="C50" s="388" t="s">
        <v>172</v>
      </c>
      <c r="D50" s="227">
        <v>21204</v>
      </c>
      <c r="E50" s="217">
        <v>2133</v>
      </c>
      <c r="F50" s="389">
        <f>SUM(D50:E50)</f>
        <v>23337</v>
      </c>
      <c r="G50" s="389">
        <v>48699</v>
      </c>
      <c r="H50" s="440"/>
    </row>
    <row r="51" spans="1:8" x14ac:dyDescent="0.2">
      <c r="A51" s="346">
        <v>47</v>
      </c>
      <c r="B51" s="552" t="s">
        <v>20</v>
      </c>
      <c r="C51" s="383" t="s">
        <v>169</v>
      </c>
      <c r="D51" s="222">
        <v>41.137032045700003</v>
      </c>
      <c r="E51" s="272">
        <v>24.025605989199999</v>
      </c>
      <c r="F51" s="384">
        <f>(F53/$F$15)*100</f>
        <v>40.021107808130026</v>
      </c>
      <c r="G51" s="384">
        <v>31.918123261000002</v>
      </c>
      <c r="H51" s="440"/>
    </row>
    <row r="52" spans="1:8" x14ac:dyDescent="0.2">
      <c r="A52" s="346">
        <v>48</v>
      </c>
      <c r="B52" s="553"/>
      <c r="C52" s="385" t="s">
        <v>170</v>
      </c>
      <c r="D52" s="225">
        <v>38.463762168000002</v>
      </c>
      <c r="E52" s="273">
        <v>24.861141009000001</v>
      </c>
      <c r="F52" s="392">
        <f>(F54/$F$16)*100</f>
        <v>37.514094231816856</v>
      </c>
      <c r="G52" s="392">
        <v>30.835096921600002</v>
      </c>
      <c r="H52" s="440"/>
    </row>
    <row r="53" spans="1:8" x14ac:dyDescent="0.2">
      <c r="A53" s="346">
        <v>49</v>
      </c>
      <c r="B53" s="553"/>
      <c r="C53" s="385" t="s">
        <v>171</v>
      </c>
      <c r="D53" s="226">
        <v>109308</v>
      </c>
      <c r="E53" s="274">
        <v>4454</v>
      </c>
      <c r="F53" s="394">
        <f>SUM(D53:E53)</f>
        <v>113762</v>
      </c>
      <c r="G53" s="394">
        <v>209012</v>
      </c>
      <c r="H53" s="440"/>
    </row>
    <row r="54" spans="1:8" ht="12.75" thickBot="1" x14ac:dyDescent="0.25">
      <c r="A54" s="359">
        <v>50</v>
      </c>
      <c r="B54" s="554"/>
      <c r="C54" s="388" t="s">
        <v>172</v>
      </c>
      <c r="D54" s="227">
        <v>112963</v>
      </c>
      <c r="E54" s="275">
        <v>5481</v>
      </c>
      <c r="F54" s="389">
        <f>SUM(D54:E54)</f>
        <v>118444</v>
      </c>
      <c r="G54" s="389">
        <v>237495</v>
      </c>
      <c r="H54" s="440"/>
    </row>
    <row r="55" spans="1:8" x14ac:dyDescent="0.2">
      <c r="A55" s="346">
        <v>51</v>
      </c>
      <c r="B55" s="552" t="s">
        <v>21</v>
      </c>
      <c r="C55" s="363" t="s">
        <v>169</v>
      </c>
      <c r="D55" s="113">
        <v>12.8516938093</v>
      </c>
      <c r="E55" s="85">
        <v>22.3453702061</v>
      </c>
      <c r="F55" s="69">
        <f>(F57/$F$15)*100</f>
        <v>13.470651351779212</v>
      </c>
      <c r="G55" s="69">
        <v>16.928767114900001</v>
      </c>
      <c r="H55" s="440"/>
    </row>
    <row r="56" spans="1:8" x14ac:dyDescent="0.2">
      <c r="A56" s="346">
        <v>52</v>
      </c>
      <c r="B56" s="553"/>
      <c r="C56" s="376" t="s">
        <v>170</v>
      </c>
      <c r="D56" s="111">
        <v>10.271282273000001</v>
      </c>
      <c r="E56" s="86">
        <v>11.128065918100001</v>
      </c>
      <c r="F56" s="67">
        <f>(F58/$F$16)*100</f>
        <v>10.33091355960118</v>
      </c>
      <c r="G56" s="67">
        <v>14.0007270745</v>
      </c>
      <c r="H56" s="440"/>
    </row>
    <row r="57" spans="1:8" x14ac:dyDescent="0.2">
      <c r="A57" s="346">
        <v>53</v>
      </c>
      <c r="B57" s="553"/>
      <c r="C57" s="363" t="s">
        <v>171</v>
      </c>
      <c r="D57" s="112">
        <v>34149</v>
      </c>
      <c r="E57" s="79">
        <v>4142</v>
      </c>
      <c r="F57" s="382">
        <f>SUM(D57:E57)</f>
        <v>38291</v>
      </c>
      <c r="G57" s="382">
        <v>110856</v>
      </c>
      <c r="H57" s="440"/>
    </row>
    <row r="58" spans="1:8" x14ac:dyDescent="0.2">
      <c r="A58" s="346">
        <v>54</v>
      </c>
      <c r="B58" s="553"/>
      <c r="C58" s="376" t="s">
        <v>172</v>
      </c>
      <c r="D58" s="103">
        <v>30165</v>
      </c>
      <c r="E58" s="87">
        <v>2453</v>
      </c>
      <c r="F58" s="395">
        <f>SUM(D58:E58)</f>
        <v>32618</v>
      </c>
      <c r="G58" s="395">
        <v>107835</v>
      </c>
      <c r="H58" s="440"/>
    </row>
    <row r="59" spans="1:8" x14ac:dyDescent="0.2">
      <c r="A59" s="346">
        <v>55</v>
      </c>
      <c r="B59" s="553"/>
      <c r="C59" s="378" t="s">
        <v>173</v>
      </c>
      <c r="D59" s="55">
        <v>2.3616599669</v>
      </c>
      <c r="E59" s="88">
        <v>2.9003150307999999</v>
      </c>
      <c r="F59" s="66">
        <f>((D59*D57)+(E59*E57))/F57</f>
        <v>2.4199271647969942</v>
      </c>
      <c r="G59" s="66">
        <v>2.6835258563000002</v>
      </c>
      <c r="H59" s="440"/>
    </row>
    <row r="60" spans="1:8" ht="12.75" thickBot="1" x14ac:dyDescent="0.25">
      <c r="A60" s="359">
        <v>56</v>
      </c>
      <c r="B60" s="554"/>
      <c r="C60" s="361" t="s">
        <v>174</v>
      </c>
      <c r="D60" s="59">
        <v>2.2298568838000001</v>
      </c>
      <c r="E60" s="83">
        <v>2.2716518469000002</v>
      </c>
      <c r="F60" s="373">
        <f>((D60*D58)+(E60*E58))/F58</f>
        <v>2.2330000269873289</v>
      </c>
      <c r="G60" s="373">
        <v>2.4880889495999998</v>
      </c>
      <c r="H60" s="440"/>
    </row>
    <row r="61" spans="1:8" x14ac:dyDescent="0.2">
      <c r="A61" s="346">
        <v>57</v>
      </c>
      <c r="B61" s="552" t="s">
        <v>22</v>
      </c>
      <c r="C61" s="363" t="s">
        <v>169</v>
      </c>
      <c r="D61" s="113">
        <v>19.802389098399999</v>
      </c>
      <c r="E61" s="85">
        <v>16.4204671054</v>
      </c>
      <c r="F61" s="69">
        <f>(F63/$F$15)*100</f>
        <v>19.581713602223356</v>
      </c>
      <c r="G61" s="69">
        <v>20.179342066299998</v>
      </c>
      <c r="H61" s="440"/>
    </row>
    <row r="62" spans="1:8" x14ac:dyDescent="0.2">
      <c r="A62" s="346">
        <v>58</v>
      </c>
      <c r="B62" s="553"/>
      <c r="C62" s="376" t="s">
        <v>170</v>
      </c>
      <c r="D62" s="111">
        <v>12.216826659200001</v>
      </c>
      <c r="E62" s="86">
        <v>9.1451360900999994</v>
      </c>
      <c r="F62" s="67">
        <f>(F64/$F$16)*100</f>
        <v>12.002267746063117</v>
      </c>
      <c r="G62" s="67">
        <v>12.842471533699999</v>
      </c>
      <c r="H62" s="440"/>
    </row>
    <row r="63" spans="1:8" x14ac:dyDescent="0.2">
      <c r="A63" s="346">
        <v>59</v>
      </c>
      <c r="B63" s="553"/>
      <c r="C63" s="363" t="s">
        <v>171</v>
      </c>
      <c r="D63" s="112">
        <v>52618</v>
      </c>
      <c r="E63" s="79">
        <v>3044</v>
      </c>
      <c r="F63" s="382">
        <f>SUM(D63:E63)</f>
        <v>55662</v>
      </c>
      <c r="G63" s="382">
        <v>132142</v>
      </c>
      <c r="H63" s="440"/>
    </row>
    <row r="64" spans="1:8" x14ac:dyDescent="0.2">
      <c r="A64" s="346">
        <v>60</v>
      </c>
      <c r="B64" s="553"/>
      <c r="C64" s="376" t="s">
        <v>172</v>
      </c>
      <c r="D64" s="103">
        <v>35879</v>
      </c>
      <c r="E64" s="87">
        <v>2016</v>
      </c>
      <c r="F64" s="395">
        <f>SUM(D64:E64)</f>
        <v>37895</v>
      </c>
      <c r="G64" s="395">
        <v>98914</v>
      </c>
      <c r="H64" s="440"/>
    </row>
    <row r="65" spans="1:8" x14ac:dyDescent="0.2">
      <c r="A65" s="346">
        <v>61</v>
      </c>
      <c r="B65" s="553"/>
      <c r="C65" s="378" t="s">
        <v>173</v>
      </c>
      <c r="D65" s="55">
        <v>2.4820343164000001</v>
      </c>
      <c r="E65" s="88">
        <v>2.9494203709</v>
      </c>
      <c r="F65" s="66">
        <f>((D65*D63)+(E65*E63))/F63</f>
        <v>2.5075943600545219</v>
      </c>
      <c r="G65" s="66">
        <v>2.6990536995999999</v>
      </c>
      <c r="H65" s="440"/>
    </row>
    <row r="66" spans="1:8" ht="12.75" thickBot="1" x14ac:dyDescent="0.25">
      <c r="A66" s="359">
        <v>62</v>
      </c>
      <c r="B66" s="554"/>
      <c r="C66" s="361" t="s">
        <v>174</v>
      </c>
      <c r="D66" s="59">
        <v>2.4550642336999999</v>
      </c>
      <c r="E66" s="83">
        <v>2.2264156832999999</v>
      </c>
      <c r="F66" s="373">
        <f>((D66*D64)+(E66*E64))/F64</f>
        <v>2.4429002152910702</v>
      </c>
      <c r="G66" s="373">
        <v>2.6596707781000002</v>
      </c>
      <c r="H66" s="440"/>
    </row>
    <row r="67" spans="1:8" x14ac:dyDescent="0.2">
      <c r="A67" s="346">
        <v>63</v>
      </c>
      <c r="B67" s="552" t="s">
        <v>23</v>
      </c>
      <c r="C67" s="363" t="s">
        <v>169</v>
      </c>
      <c r="D67" s="113">
        <v>39.708426917799997</v>
      </c>
      <c r="E67" s="85">
        <v>52.4717200901</v>
      </c>
      <c r="F67" s="69">
        <f>(F69/$F$15)*100</f>
        <v>40.540711684930784</v>
      </c>
      <c r="G67" s="69">
        <v>45.937926632200003</v>
      </c>
      <c r="H67" s="440"/>
    </row>
    <row r="68" spans="1:8" x14ac:dyDescent="0.2">
      <c r="A68" s="346">
        <v>64</v>
      </c>
      <c r="B68" s="553"/>
      <c r="C68" s="376" t="s">
        <v>170</v>
      </c>
      <c r="D68" s="111">
        <v>38.211060919300003</v>
      </c>
      <c r="E68" s="86">
        <v>48.662810222099999</v>
      </c>
      <c r="F68" s="67">
        <f>(F70/$F$16)*100</f>
        <v>38.940937250579601</v>
      </c>
      <c r="G68" s="67">
        <v>43.171992054100002</v>
      </c>
      <c r="H68" s="440"/>
    </row>
    <row r="69" spans="1:8" x14ac:dyDescent="0.2">
      <c r="A69" s="346">
        <v>65</v>
      </c>
      <c r="B69" s="553"/>
      <c r="C69" s="363" t="s">
        <v>171</v>
      </c>
      <c r="D69" s="112">
        <v>105512</v>
      </c>
      <c r="E69" s="79">
        <v>9727</v>
      </c>
      <c r="F69" s="382">
        <f>SUM(D69:E69)</f>
        <v>115239</v>
      </c>
      <c r="G69" s="382">
        <v>300819</v>
      </c>
      <c r="H69" s="440"/>
    </row>
    <row r="70" spans="1:8" x14ac:dyDescent="0.2">
      <c r="A70" s="346">
        <v>66</v>
      </c>
      <c r="B70" s="553"/>
      <c r="C70" s="376" t="s">
        <v>172</v>
      </c>
      <c r="D70" s="103">
        <v>112221</v>
      </c>
      <c r="E70" s="87">
        <v>10728</v>
      </c>
      <c r="F70" s="395">
        <f>SUM(D70:E70)</f>
        <v>122949</v>
      </c>
      <c r="G70" s="395">
        <v>332515</v>
      </c>
      <c r="H70" s="440"/>
    </row>
    <row r="71" spans="1:8" x14ac:dyDescent="0.2">
      <c r="A71" s="346">
        <v>67</v>
      </c>
      <c r="B71" s="553"/>
      <c r="C71" s="378" t="s">
        <v>173</v>
      </c>
      <c r="D71" s="55">
        <v>2.1124196616000002</v>
      </c>
      <c r="E71" s="88">
        <v>2.4296671765000002</v>
      </c>
      <c r="F71" s="66">
        <f>((D71*D69)+(E71*E69))/F69</f>
        <v>2.1391976324035675</v>
      </c>
      <c r="G71" s="66">
        <v>2.2896320094</v>
      </c>
      <c r="H71" s="440"/>
    </row>
    <row r="72" spans="1:8" ht="12.75" thickBot="1" x14ac:dyDescent="0.25">
      <c r="A72" s="359">
        <v>68</v>
      </c>
      <c r="B72" s="554"/>
      <c r="C72" s="361" t="s">
        <v>174</v>
      </c>
      <c r="D72" s="59">
        <v>1.9242531355000001</v>
      </c>
      <c r="E72" s="83">
        <v>1.8295859388</v>
      </c>
      <c r="F72" s="373">
        <f>((D72*D70)+(E72*E70))/F70</f>
        <v>1.9159928838005345</v>
      </c>
      <c r="G72" s="373">
        <v>2.0931114933999999</v>
      </c>
      <c r="H72" s="440"/>
    </row>
    <row r="73" spans="1:8" x14ac:dyDescent="0.2">
      <c r="A73" s="346">
        <v>69</v>
      </c>
      <c r="B73" s="552" t="s">
        <v>24</v>
      </c>
      <c r="C73" s="363" t="s">
        <v>169</v>
      </c>
      <c r="D73" s="113">
        <v>6.6152941058000003</v>
      </c>
      <c r="E73" s="85">
        <v>16.510716648799999</v>
      </c>
      <c r="F73" s="69">
        <f>(F75/$F$15)*100</f>
        <v>7.2607341999261221</v>
      </c>
      <c r="G73" s="69">
        <v>12.2636438325</v>
      </c>
      <c r="H73" s="440"/>
    </row>
    <row r="74" spans="1:8" x14ac:dyDescent="0.2">
      <c r="A74" s="346">
        <v>70</v>
      </c>
      <c r="B74" s="553"/>
      <c r="C74" s="376" t="s">
        <v>170</v>
      </c>
      <c r="D74" s="111">
        <v>6.0277773399000001</v>
      </c>
      <c r="E74" s="86">
        <v>9.4221888319999998</v>
      </c>
      <c r="F74" s="67">
        <f>(F76/$F$16)*100</f>
        <v>6.2648068615154626</v>
      </c>
      <c r="G74" s="67">
        <v>14.074213526199999</v>
      </c>
      <c r="H74" s="440"/>
    </row>
    <row r="75" spans="1:8" x14ac:dyDescent="0.2">
      <c r="A75" s="346">
        <v>71</v>
      </c>
      <c r="B75" s="553"/>
      <c r="C75" s="363" t="s">
        <v>171</v>
      </c>
      <c r="D75" s="112">
        <v>17578</v>
      </c>
      <c r="E75" s="79">
        <v>3061</v>
      </c>
      <c r="F75" s="382">
        <f>SUM(D75:E75)</f>
        <v>20639</v>
      </c>
      <c r="G75" s="382">
        <v>80307</v>
      </c>
      <c r="H75" s="440"/>
    </row>
    <row r="76" spans="1:8" x14ac:dyDescent="0.2">
      <c r="A76" s="346">
        <v>72</v>
      </c>
      <c r="B76" s="553"/>
      <c r="C76" s="376" t="s">
        <v>172</v>
      </c>
      <c r="D76" s="103">
        <v>17703</v>
      </c>
      <c r="E76" s="87">
        <v>2077</v>
      </c>
      <c r="F76" s="395">
        <f>SUM(D76:E76)</f>
        <v>19780</v>
      </c>
      <c r="G76" s="395">
        <v>108401</v>
      </c>
      <c r="H76" s="440"/>
    </row>
    <row r="77" spans="1:8" x14ac:dyDescent="0.2">
      <c r="A77" s="346">
        <v>73</v>
      </c>
      <c r="B77" s="553"/>
      <c r="C77" s="378" t="s">
        <v>173</v>
      </c>
      <c r="D77" s="55">
        <v>3.0063545373</v>
      </c>
      <c r="E77" s="88">
        <v>3.3088554126999998</v>
      </c>
      <c r="F77" s="66">
        <f>((D77*D75)+(E77*E75))/F75</f>
        <v>3.0512188805142739</v>
      </c>
      <c r="G77" s="66">
        <v>3.1769893535999998</v>
      </c>
      <c r="H77" s="440"/>
    </row>
    <row r="78" spans="1:8" ht="12.75" thickBot="1" x14ac:dyDescent="0.25">
      <c r="A78" s="359">
        <v>74</v>
      </c>
      <c r="B78" s="554"/>
      <c r="C78" s="361" t="s">
        <v>174</v>
      </c>
      <c r="D78" s="59">
        <v>2.5951015046000001</v>
      </c>
      <c r="E78" s="83">
        <v>2.6510490254999999</v>
      </c>
      <c r="F78" s="373">
        <f>((D78*D76)+(E78*E76))/F76</f>
        <v>2.600976277143443</v>
      </c>
      <c r="G78" s="373">
        <v>2.7264021113000001</v>
      </c>
      <c r="H78" s="440"/>
    </row>
    <row r="79" spans="1:8" x14ac:dyDescent="0.2">
      <c r="A79" s="346">
        <v>75</v>
      </c>
      <c r="B79" s="552" t="s">
        <v>25</v>
      </c>
      <c r="C79" s="363" t="s">
        <v>169</v>
      </c>
      <c r="D79" s="113">
        <v>5.7427865991000004</v>
      </c>
      <c r="E79" s="85">
        <v>15.839087921000001</v>
      </c>
      <c r="F79" s="69">
        <f>(F81/$F$15)*100</f>
        <v>6.4012946122319754</v>
      </c>
      <c r="G79" s="69">
        <v>9.1569212538000002</v>
      </c>
      <c r="H79" s="440"/>
    </row>
    <row r="80" spans="1:8" x14ac:dyDescent="0.2">
      <c r="A80" s="346">
        <v>76</v>
      </c>
      <c r="B80" s="553"/>
      <c r="C80" s="376" t="s">
        <v>170</v>
      </c>
      <c r="D80" s="111">
        <v>5.6258978084000004</v>
      </c>
      <c r="E80" s="86">
        <v>9.2533413224000007</v>
      </c>
      <c r="F80" s="67">
        <f>(F82/$F$16)*100</f>
        <v>5.8793533756477014</v>
      </c>
      <c r="G80" s="67">
        <v>11.4890744083</v>
      </c>
      <c r="H80" s="440"/>
    </row>
    <row r="81" spans="1:8" x14ac:dyDescent="0.2">
      <c r="A81" s="346">
        <v>77</v>
      </c>
      <c r="B81" s="553"/>
      <c r="C81" s="363" t="s">
        <v>171</v>
      </c>
      <c r="D81" s="112">
        <v>15260</v>
      </c>
      <c r="E81" s="79">
        <v>2936</v>
      </c>
      <c r="F81" s="382">
        <f>SUM(D81:E81)</f>
        <v>18196</v>
      </c>
      <c r="G81" s="382">
        <v>59963</v>
      </c>
      <c r="H81" s="440"/>
    </row>
    <row r="82" spans="1:8" x14ac:dyDescent="0.2">
      <c r="A82" s="346">
        <v>78</v>
      </c>
      <c r="B82" s="553"/>
      <c r="C82" s="376" t="s">
        <v>172</v>
      </c>
      <c r="D82" s="103">
        <v>16523</v>
      </c>
      <c r="E82" s="87">
        <v>2040</v>
      </c>
      <c r="F82" s="395">
        <f>SUM(D82:E82)</f>
        <v>18563</v>
      </c>
      <c r="G82" s="395">
        <v>88490</v>
      </c>
      <c r="H82" s="440"/>
    </row>
    <row r="83" spans="1:8" x14ac:dyDescent="0.2">
      <c r="A83" s="346">
        <v>79</v>
      </c>
      <c r="B83" s="553"/>
      <c r="C83" s="378" t="s">
        <v>173</v>
      </c>
      <c r="D83" s="55">
        <v>3.0456703767</v>
      </c>
      <c r="E83" s="88">
        <v>3.5673802378000001</v>
      </c>
      <c r="F83" s="66">
        <f>((D83*D81)+(E83*E81))/F81</f>
        <v>3.1298504246330401</v>
      </c>
      <c r="G83" s="66">
        <v>3.1676501749999999</v>
      </c>
      <c r="H83" s="440"/>
    </row>
    <row r="84" spans="1:8" ht="12.75" thickBot="1" x14ac:dyDescent="0.25">
      <c r="A84" s="359">
        <v>80</v>
      </c>
      <c r="B84" s="554"/>
      <c r="C84" s="361" t="s">
        <v>174</v>
      </c>
      <c r="D84" s="59">
        <v>2.8544230742000001</v>
      </c>
      <c r="E84" s="83">
        <v>2.6693012548000001</v>
      </c>
      <c r="F84" s="373">
        <f>((D84*D82)+(E84*E82))/F82</f>
        <v>2.8340789212303288</v>
      </c>
      <c r="G84" s="373">
        <v>2.850607927</v>
      </c>
      <c r="H84" s="440"/>
    </row>
    <row r="85" spans="1:8" x14ac:dyDescent="0.2">
      <c r="A85" s="346">
        <v>81</v>
      </c>
      <c r="B85" s="552" t="s">
        <v>26</v>
      </c>
      <c r="C85" s="363" t="s">
        <v>169</v>
      </c>
      <c r="D85" s="113">
        <v>16.788759256100001</v>
      </c>
      <c r="E85" s="85">
        <v>32.041254931200001</v>
      </c>
      <c r="F85" s="69">
        <f>(F87/$F$15)*100</f>
        <v>17.783680146347468</v>
      </c>
      <c r="G85" s="69">
        <v>26.032087325399999</v>
      </c>
      <c r="H85" s="440"/>
    </row>
    <row r="86" spans="1:8" x14ac:dyDescent="0.2">
      <c r="A86" s="346">
        <v>82</v>
      </c>
      <c r="B86" s="553"/>
      <c r="C86" s="376" t="s">
        <v>170</v>
      </c>
      <c r="D86" s="111">
        <v>20.408238347000001</v>
      </c>
      <c r="E86" s="86">
        <v>23.148194294900001</v>
      </c>
      <c r="F86" s="67">
        <f>(F88/$F$16)*100</f>
        <v>20.599432430035598</v>
      </c>
      <c r="G86" s="67">
        <v>21.7612079823</v>
      </c>
      <c r="H86" s="440"/>
    </row>
    <row r="87" spans="1:8" x14ac:dyDescent="0.2">
      <c r="A87" s="346">
        <v>83</v>
      </c>
      <c r="B87" s="553"/>
      <c r="C87" s="363" t="s">
        <v>171</v>
      </c>
      <c r="D87" s="112">
        <v>44611</v>
      </c>
      <c r="E87" s="79">
        <v>5940</v>
      </c>
      <c r="F87" s="382">
        <f>SUM(D87:E87)</f>
        <v>50551</v>
      </c>
      <c r="G87" s="382">
        <v>170468</v>
      </c>
      <c r="H87" s="440"/>
    </row>
    <row r="88" spans="1:8" x14ac:dyDescent="0.2">
      <c r="A88" s="346">
        <v>84</v>
      </c>
      <c r="B88" s="553"/>
      <c r="C88" s="376" t="s">
        <v>172</v>
      </c>
      <c r="D88" s="103">
        <v>59936</v>
      </c>
      <c r="E88" s="87">
        <v>5103</v>
      </c>
      <c r="F88" s="395">
        <f>SUM(D88:E88)</f>
        <v>65039</v>
      </c>
      <c r="G88" s="395">
        <v>167607</v>
      </c>
      <c r="H88" s="440"/>
    </row>
    <row r="89" spans="1:8" x14ac:dyDescent="0.2">
      <c r="A89" s="346">
        <v>85</v>
      </c>
      <c r="B89" s="553"/>
      <c r="C89" s="378" t="s">
        <v>173</v>
      </c>
      <c r="D89" s="55">
        <v>2.4992354955999998</v>
      </c>
      <c r="E89" s="88">
        <v>2.8391866195</v>
      </c>
      <c r="F89" s="66">
        <f>((D89*D87)+(E89*E87))/F87</f>
        <v>2.5391814843235858</v>
      </c>
      <c r="G89" s="66">
        <v>2.6858907147000002</v>
      </c>
      <c r="H89" s="440"/>
    </row>
    <row r="90" spans="1:8" ht="12.75" thickBot="1" x14ac:dyDescent="0.25">
      <c r="A90" s="359">
        <v>86</v>
      </c>
      <c r="B90" s="554"/>
      <c r="C90" s="361" t="s">
        <v>174</v>
      </c>
      <c r="D90" s="59">
        <v>1.9780003326</v>
      </c>
      <c r="E90" s="83">
        <v>2.1390952003999999</v>
      </c>
      <c r="F90" s="373">
        <f>((D90*D88)+(E90*E88))/F88</f>
        <v>1.9906399351520596</v>
      </c>
      <c r="G90" s="373">
        <v>2.3136739874000001</v>
      </c>
      <c r="H90" s="440"/>
    </row>
    <row r="91" spans="1:8" x14ac:dyDescent="0.2">
      <c r="A91" s="346">
        <v>87</v>
      </c>
      <c r="B91" s="552" t="s">
        <v>27</v>
      </c>
      <c r="C91" s="363" t="s">
        <v>169</v>
      </c>
      <c r="D91" s="113">
        <v>53.378712985200004</v>
      </c>
      <c r="E91" s="85">
        <v>71.491167124</v>
      </c>
      <c r="F91" s="69">
        <f>(F93/$F$15)*100</f>
        <v>54.559814251288451</v>
      </c>
      <c r="G91" s="69">
        <v>63.540753590999998</v>
      </c>
      <c r="H91" s="440"/>
    </row>
    <row r="92" spans="1:8" x14ac:dyDescent="0.2">
      <c r="A92" s="346">
        <v>88</v>
      </c>
      <c r="B92" s="553"/>
      <c r="C92" s="376" t="s">
        <v>170</v>
      </c>
      <c r="D92" s="111">
        <v>54.316201789300003</v>
      </c>
      <c r="E92" s="86">
        <v>65.463002918000001</v>
      </c>
      <c r="F92" s="67">
        <f>(F94/$F$16)*100</f>
        <v>55.09451053425056</v>
      </c>
      <c r="G92" s="67">
        <v>62.8420820296</v>
      </c>
      <c r="H92" s="440"/>
    </row>
    <row r="93" spans="1:8" x14ac:dyDescent="0.2">
      <c r="A93" s="346">
        <v>89</v>
      </c>
      <c r="B93" s="553"/>
      <c r="C93" s="363" t="s">
        <v>171</v>
      </c>
      <c r="D93" s="112">
        <v>141836</v>
      </c>
      <c r="E93" s="79">
        <v>13253</v>
      </c>
      <c r="F93" s="382">
        <f>SUM(D93:E93)</f>
        <v>155089</v>
      </c>
      <c r="G93" s="382">
        <v>416088</v>
      </c>
      <c r="H93" s="440"/>
    </row>
    <row r="94" spans="1:8" x14ac:dyDescent="0.2">
      <c r="A94" s="346">
        <v>90</v>
      </c>
      <c r="B94" s="553"/>
      <c r="C94" s="376" t="s">
        <v>172</v>
      </c>
      <c r="D94" s="103">
        <v>159520</v>
      </c>
      <c r="E94" s="87">
        <v>14431</v>
      </c>
      <c r="F94" s="395">
        <f>SUM(D94:E94)</f>
        <v>173951</v>
      </c>
      <c r="G94" s="395">
        <v>484016</v>
      </c>
      <c r="H94" s="440"/>
    </row>
    <row r="95" spans="1:8" x14ac:dyDescent="0.2">
      <c r="A95" s="346">
        <v>91</v>
      </c>
      <c r="B95" s="553"/>
      <c r="C95" s="378" t="s">
        <v>173</v>
      </c>
      <c r="D95" s="55">
        <v>1.901682227</v>
      </c>
      <c r="E95" s="88">
        <v>2.1768929389</v>
      </c>
      <c r="F95" s="66">
        <f>((D95*D93)+(E95*E93))/F93</f>
        <v>1.9252001268175929</v>
      </c>
      <c r="G95" s="66">
        <v>2.0537793597</v>
      </c>
      <c r="H95" s="440"/>
    </row>
    <row r="96" spans="1:8" ht="12.75" thickBot="1" x14ac:dyDescent="0.25">
      <c r="A96" s="359">
        <v>92</v>
      </c>
      <c r="B96" s="554"/>
      <c r="C96" s="361" t="s">
        <v>174</v>
      </c>
      <c r="D96" s="59">
        <v>1.707797679</v>
      </c>
      <c r="E96" s="83">
        <v>1.6919440255</v>
      </c>
      <c r="F96" s="373">
        <f>((D96*D94)+(E96*E94))/F94</f>
        <v>1.7064824576235291</v>
      </c>
      <c r="G96" s="373">
        <v>1.8672151334</v>
      </c>
      <c r="H96" s="440"/>
    </row>
    <row r="97" spans="1:8" x14ac:dyDescent="0.2">
      <c r="A97" s="346">
        <v>93</v>
      </c>
      <c r="B97" s="552" t="s">
        <v>28</v>
      </c>
      <c r="C97" s="363" t="s">
        <v>169</v>
      </c>
      <c r="D97" s="113">
        <v>10.7058454701</v>
      </c>
      <c r="E97" s="85">
        <v>23.2374335674</v>
      </c>
      <c r="F97" s="69">
        <f>(F99/$F$15)*100</f>
        <v>11.523104254982321</v>
      </c>
      <c r="G97" s="69">
        <v>17.1439348358</v>
      </c>
      <c r="H97" s="440"/>
    </row>
    <row r="98" spans="1:8" x14ac:dyDescent="0.2">
      <c r="A98" s="346">
        <v>94</v>
      </c>
      <c r="B98" s="553"/>
      <c r="C98" s="376" t="s">
        <v>170</v>
      </c>
      <c r="D98" s="111">
        <v>9.0431918409000005</v>
      </c>
      <c r="E98" s="86">
        <v>10.032889276400001</v>
      </c>
      <c r="F98" s="67">
        <f>(F100/$F$16)*100</f>
        <v>9.1124751371416259</v>
      </c>
      <c r="G98" s="67">
        <v>14.5388919906</v>
      </c>
      <c r="H98" s="440"/>
    </row>
    <row r="99" spans="1:8" x14ac:dyDescent="0.2">
      <c r="A99" s="346">
        <v>95</v>
      </c>
      <c r="B99" s="553"/>
      <c r="C99" s="363" t="s">
        <v>171</v>
      </c>
      <c r="D99" s="112">
        <v>28447</v>
      </c>
      <c r="E99" s="79">
        <v>4308</v>
      </c>
      <c r="F99" s="382">
        <f>SUM(D99:E99)</f>
        <v>32755</v>
      </c>
      <c r="G99" s="382">
        <v>112265</v>
      </c>
      <c r="H99" s="440"/>
    </row>
    <row r="100" spans="1:8" x14ac:dyDescent="0.2">
      <c r="A100" s="346">
        <v>96</v>
      </c>
      <c r="B100" s="553"/>
      <c r="C100" s="376" t="s">
        <v>172</v>
      </c>
      <c r="D100" s="103">
        <v>26559</v>
      </c>
      <c r="E100" s="87">
        <v>2212</v>
      </c>
      <c r="F100" s="395">
        <f>SUM(D100:E100)</f>
        <v>28771</v>
      </c>
      <c r="G100" s="395">
        <v>111980</v>
      </c>
      <c r="H100" s="440"/>
    </row>
    <row r="101" spans="1:8" x14ac:dyDescent="0.2">
      <c r="A101" s="346">
        <v>97</v>
      </c>
      <c r="B101" s="553"/>
      <c r="C101" s="378" t="s">
        <v>173</v>
      </c>
      <c r="D101" s="55">
        <v>3.4977766958999998</v>
      </c>
      <c r="E101" s="88">
        <v>3.6750700023</v>
      </c>
      <c r="F101" s="66">
        <f>((D101*D99)+(E101*E99))/F99</f>
        <v>3.5210946493108133</v>
      </c>
      <c r="G101" s="66">
        <v>3.5680046092</v>
      </c>
      <c r="H101" s="440"/>
    </row>
    <row r="102" spans="1:8" ht="12.75" thickBot="1" x14ac:dyDescent="0.25">
      <c r="A102" s="359">
        <v>98</v>
      </c>
      <c r="B102" s="554"/>
      <c r="C102" s="361" t="s">
        <v>174</v>
      </c>
      <c r="D102" s="59">
        <v>3.2732826208999999</v>
      </c>
      <c r="E102" s="83">
        <v>3.2896389693999999</v>
      </c>
      <c r="F102" s="373">
        <f>((D102*D100)+(E102*E100))/F100</f>
        <v>3.2745401455909038</v>
      </c>
      <c r="G102" s="373">
        <v>3.3890444111</v>
      </c>
      <c r="H102" s="440"/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31.004887823800001</v>
      </c>
      <c r="E103" s="85">
        <v>45.667864119900003</v>
      </c>
      <c r="F103" s="69">
        <f>(F105/$F$15)*100</f>
        <v>31.961091273680321</v>
      </c>
      <c r="G103" s="69">
        <v>35.535811910699998</v>
      </c>
      <c r="H103" s="440"/>
    </row>
    <row r="104" spans="1:8" x14ac:dyDescent="0.2">
      <c r="A104" s="346">
        <v>100</v>
      </c>
      <c r="B104" s="553"/>
      <c r="C104" s="376" t="s">
        <v>170</v>
      </c>
      <c r="D104" s="111">
        <v>31.499595311099998</v>
      </c>
      <c r="E104" s="86">
        <v>50.986068627000002</v>
      </c>
      <c r="F104" s="67">
        <f>(F106/$F$16)*100</f>
        <v>32.86014721345952</v>
      </c>
      <c r="G104" s="67">
        <v>34.251437919600001</v>
      </c>
      <c r="H104" s="440"/>
    </row>
    <row r="105" spans="1:8" x14ac:dyDescent="0.2">
      <c r="A105" s="346">
        <v>101</v>
      </c>
      <c r="B105" s="553"/>
      <c r="C105" s="363" t="s">
        <v>171</v>
      </c>
      <c r="D105" s="112">
        <v>82385</v>
      </c>
      <c r="E105" s="79">
        <v>8466</v>
      </c>
      <c r="F105" s="382">
        <f>SUM(D105:E105)</f>
        <v>90851</v>
      </c>
      <c r="G105" s="382">
        <v>232702</v>
      </c>
      <c r="H105" s="440"/>
    </row>
    <row r="106" spans="1:8" x14ac:dyDescent="0.2">
      <c r="A106" s="346">
        <v>102</v>
      </c>
      <c r="B106" s="553"/>
      <c r="C106" s="376" t="s">
        <v>172</v>
      </c>
      <c r="D106" s="103">
        <v>92510</v>
      </c>
      <c r="E106" s="87">
        <v>11240</v>
      </c>
      <c r="F106" s="395">
        <f>SUM(D106:E106)</f>
        <v>103750</v>
      </c>
      <c r="G106" s="395">
        <v>263808</v>
      </c>
      <c r="H106" s="440"/>
    </row>
    <row r="107" spans="1:8" x14ac:dyDescent="0.2">
      <c r="A107" s="346">
        <v>103</v>
      </c>
      <c r="B107" s="553"/>
      <c r="C107" s="378" t="s">
        <v>173</v>
      </c>
      <c r="D107" s="55">
        <v>1.6962733839999999</v>
      </c>
      <c r="E107" s="88">
        <v>2.1210761870999999</v>
      </c>
      <c r="F107" s="66">
        <f>((D107*D105)+(E107*E105))/F105</f>
        <v>1.7358588649638267</v>
      </c>
      <c r="G107" s="66">
        <v>1.9644433551</v>
      </c>
      <c r="H107" s="440"/>
    </row>
    <row r="108" spans="1:8" ht="12.75" thickBot="1" x14ac:dyDescent="0.25">
      <c r="A108" s="359">
        <v>104</v>
      </c>
      <c r="B108" s="554"/>
      <c r="C108" s="361" t="s">
        <v>174</v>
      </c>
      <c r="D108" s="59">
        <v>1.4452685410999999</v>
      </c>
      <c r="E108" s="83">
        <v>1.4644221915</v>
      </c>
      <c r="F108" s="373">
        <f>((D108*D106)+(E108*E106))/F106</f>
        <v>1.4473435968156239</v>
      </c>
      <c r="G108" s="373">
        <v>1.6663185959</v>
      </c>
      <c r="H108" s="440"/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8.9643207298000007</v>
      </c>
      <c r="E109" s="85">
        <v>15.675064755099999</v>
      </c>
      <c r="F109" s="69">
        <f>(F111/$F$15)*100</f>
        <v>9.4021213347170676</v>
      </c>
      <c r="G109" s="69">
        <v>11.2304111857</v>
      </c>
      <c r="H109" s="440"/>
    </row>
    <row r="110" spans="1:8" x14ac:dyDescent="0.2">
      <c r="A110" s="346">
        <v>106</v>
      </c>
      <c r="B110" s="553"/>
      <c r="C110" s="376" t="s">
        <v>170</v>
      </c>
      <c r="D110" s="111">
        <v>8.5347880427000007</v>
      </c>
      <c r="E110" s="86">
        <v>20.244114462199999</v>
      </c>
      <c r="F110" s="67">
        <f>(F112/$F$16)*100</f>
        <v>9.3525521644939378</v>
      </c>
      <c r="G110" s="67">
        <v>8.9609327326999999</v>
      </c>
      <c r="H110" s="440"/>
    </row>
    <row r="111" spans="1:8" x14ac:dyDescent="0.2">
      <c r="A111" s="346">
        <v>107</v>
      </c>
      <c r="B111" s="553"/>
      <c r="C111" s="363" t="s">
        <v>171</v>
      </c>
      <c r="D111" s="112">
        <v>23820</v>
      </c>
      <c r="E111" s="79">
        <v>2906</v>
      </c>
      <c r="F111" s="382">
        <f>SUM(D111:E111)</f>
        <v>26726</v>
      </c>
      <c r="G111" s="382">
        <v>73541</v>
      </c>
      <c r="H111" s="440"/>
    </row>
    <row r="112" spans="1:8" x14ac:dyDescent="0.2">
      <c r="A112" s="346">
        <v>108</v>
      </c>
      <c r="B112" s="553"/>
      <c r="C112" s="376" t="s">
        <v>172</v>
      </c>
      <c r="D112" s="103">
        <v>25066</v>
      </c>
      <c r="E112" s="87">
        <v>4463</v>
      </c>
      <c r="F112" s="395">
        <f>SUM(D112:E112)</f>
        <v>29529</v>
      </c>
      <c r="G112" s="395">
        <v>69018</v>
      </c>
      <c r="H112" s="440"/>
    </row>
    <row r="113" spans="1:8" x14ac:dyDescent="0.2">
      <c r="A113" s="346">
        <v>109</v>
      </c>
      <c r="B113" s="553"/>
      <c r="C113" s="378" t="s">
        <v>173</v>
      </c>
      <c r="D113" s="55">
        <v>2.0809352377999999</v>
      </c>
      <c r="E113" s="88">
        <v>2.4927964278000001</v>
      </c>
      <c r="F113" s="66">
        <f>((D113*D111)+(E113*E111))/F111</f>
        <v>2.1257181689584224</v>
      </c>
      <c r="G113" s="66">
        <v>2.3260868878999998</v>
      </c>
      <c r="H113" s="440"/>
    </row>
    <row r="114" spans="1:8" ht="12.75" thickBot="1" x14ac:dyDescent="0.25">
      <c r="A114" s="359">
        <v>110</v>
      </c>
      <c r="B114" s="554"/>
      <c r="C114" s="361" t="s">
        <v>174</v>
      </c>
      <c r="D114" s="59">
        <v>1.7199473454</v>
      </c>
      <c r="E114" s="83">
        <v>1.7118195327000001</v>
      </c>
      <c r="F114" s="373">
        <f>((D114*D112)+(E114*E112))/F112</f>
        <v>1.7187189113832673</v>
      </c>
      <c r="G114" s="373">
        <v>1.9160834246</v>
      </c>
      <c r="H114" s="440"/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10.101822</v>
      </c>
      <c r="E115" s="137">
        <v>8.3494828999999999</v>
      </c>
      <c r="F115" s="397">
        <f>((D115*D15)+(E115*E15))/F15</f>
        <v>9.9875412934660783</v>
      </c>
      <c r="G115" s="397">
        <v>9.1999999999999993</v>
      </c>
      <c r="H115" s="440"/>
    </row>
    <row r="116" spans="1:8" x14ac:dyDescent="0.2">
      <c r="A116" s="346">
        <v>112</v>
      </c>
      <c r="B116" s="553"/>
      <c r="C116" s="363" t="s">
        <v>33</v>
      </c>
      <c r="D116" s="113">
        <v>13.641907</v>
      </c>
      <c r="E116" s="85">
        <v>12.227245999999999</v>
      </c>
      <c r="F116" s="69">
        <f>((D116*D15)+(E116*E15))/F15</f>
        <v>13.549648339227103</v>
      </c>
      <c r="G116" s="69">
        <v>13.9</v>
      </c>
      <c r="H116" s="440"/>
    </row>
    <row r="117" spans="1:8" x14ac:dyDescent="0.2">
      <c r="A117" s="346">
        <v>113</v>
      </c>
      <c r="B117" s="553"/>
      <c r="C117" s="378" t="s">
        <v>34</v>
      </c>
      <c r="D117" s="55">
        <v>21874.154999999999</v>
      </c>
      <c r="E117" s="88">
        <v>13789.402</v>
      </c>
      <c r="F117" s="66">
        <f>((D117*D15)+(E117*E15))/F15</f>
        <v>21346.899011137884</v>
      </c>
      <c r="G117" s="66">
        <v>23049</v>
      </c>
      <c r="H117" s="440"/>
    </row>
    <row r="118" spans="1:8" x14ac:dyDescent="0.2">
      <c r="A118" s="346">
        <v>114</v>
      </c>
      <c r="B118" s="553"/>
      <c r="C118" s="376" t="s">
        <v>35</v>
      </c>
      <c r="D118" s="111">
        <v>23723.543355481539</v>
      </c>
      <c r="E118" s="86">
        <v>14955.250897379299</v>
      </c>
      <c r="F118" s="67">
        <f>((D118*D16)+(E118*E16))/F16</f>
        <v>23111.324742104167</v>
      </c>
      <c r="G118" s="67">
        <v>24997.717662716299</v>
      </c>
    </row>
    <row r="119" spans="1:8" x14ac:dyDescent="0.2">
      <c r="A119" s="346">
        <v>115</v>
      </c>
      <c r="B119" s="553"/>
      <c r="C119" s="363" t="s">
        <v>36</v>
      </c>
      <c r="D119" s="113">
        <v>10.035085</v>
      </c>
      <c r="E119" s="85">
        <v>15.482509</v>
      </c>
      <c r="F119" s="69">
        <f>((D119*D15)+(E119*E15))/F15</f>
        <v>10.39034470031134</v>
      </c>
      <c r="G119" s="69">
        <v>9.1530000000000005</v>
      </c>
      <c r="H119" s="440"/>
    </row>
    <row r="120" spans="1:8" x14ac:dyDescent="0.2">
      <c r="A120" s="346">
        <v>116</v>
      </c>
      <c r="B120" s="553"/>
      <c r="C120" s="348" t="s">
        <v>37</v>
      </c>
      <c r="D120" s="229">
        <v>0.78167576999999999</v>
      </c>
      <c r="E120" s="138">
        <v>0.67279593999999998</v>
      </c>
      <c r="F120" s="71">
        <f>((D120*D15)+(E120*E15))/F15</f>
        <v>0.77457505307843311</v>
      </c>
      <c r="G120" s="71">
        <v>0.69099999999999995</v>
      </c>
      <c r="H120" s="440"/>
    </row>
    <row r="121" spans="1:8" x14ac:dyDescent="0.2">
      <c r="A121" s="346">
        <v>117</v>
      </c>
      <c r="B121" s="553"/>
      <c r="C121" s="348" t="s">
        <v>38</v>
      </c>
      <c r="D121" s="229">
        <v>0.77166869999999999</v>
      </c>
      <c r="E121" s="138">
        <v>0.70558493</v>
      </c>
      <c r="F121" s="71">
        <f>((D121*D15)+(E121*E15))/F15</f>
        <v>0.7673589748297831</v>
      </c>
      <c r="G121" s="71">
        <v>0.82199999999999995</v>
      </c>
      <c r="H121" s="440"/>
    </row>
    <row r="122" spans="1:8" x14ac:dyDescent="0.2">
      <c r="A122" s="346">
        <v>118</v>
      </c>
      <c r="B122" s="553"/>
      <c r="C122" s="376" t="s">
        <v>39</v>
      </c>
      <c r="D122" s="230">
        <v>0.90059900000000004</v>
      </c>
      <c r="E122" s="139">
        <v>0.83320961000000004</v>
      </c>
      <c r="F122" s="73">
        <f>((D122*D15)+(E122*E15))/F15</f>
        <v>0.89620412739680932</v>
      </c>
      <c r="G122" s="73">
        <v>0.85399999999999998</v>
      </c>
      <c r="H122" s="440"/>
    </row>
    <row r="123" spans="1:8" ht="12.75" thickBot="1" x14ac:dyDescent="0.25">
      <c r="A123" s="359">
        <v>119</v>
      </c>
      <c r="B123" s="554"/>
      <c r="C123" s="361" t="s">
        <v>40</v>
      </c>
      <c r="D123" s="246">
        <v>0.81594900000000004</v>
      </c>
      <c r="E123" s="140">
        <v>0.73405560000000003</v>
      </c>
      <c r="F123" s="445">
        <f>((D123*D15)+(E123*E15))/F15</f>
        <v>0.81060823255809045</v>
      </c>
      <c r="G123" s="75">
        <v>0.78600000000000003</v>
      </c>
      <c r="H123" s="440"/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88</v>
      </c>
      <c r="E124" s="97">
        <v>27</v>
      </c>
      <c r="F124" s="364">
        <f>SUM(D124:E124)</f>
        <v>115</v>
      </c>
      <c r="G124" s="382">
        <v>336</v>
      </c>
      <c r="H124" s="440"/>
    </row>
    <row r="125" spans="1:8" x14ac:dyDescent="0.2">
      <c r="A125" s="346">
        <v>121</v>
      </c>
      <c r="B125" s="553"/>
      <c r="C125" s="348" t="s">
        <v>43</v>
      </c>
      <c r="D125" s="232">
        <v>4</v>
      </c>
      <c r="E125" s="76">
        <v>3</v>
      </c>
      <c r="F125" s="267">
        <f>SUM(D125:E125)</f>
        <v>7</v>
      </c>
      <c r="G125" s="399">
        <v>21</v>
      </c>
      <c r="H125" s="440"/>
    </row>
    <row r="126" spans="1:8" x14ac:dyDescent="0.2">
      <c r="A126" s="346">
        <v>122</v>
      </c>
      <c r="B126" s="553"/>
      <c r="C126" s="348" t="s">
        <v>44</v>
      </c>
      <c r="D126" s="232">
        <v>4</v>
      </c>
      <c r="E126" s="76">
        <v>3</v>
      </c>
      <c r="F126" s="267">
        <f t="shared" ref="F126" si="0">SUM(D126:E126)</f>
        <v>7</v>
      </c>
      <c r="G126" s="399">
        <v>18</v>
      </c>
      <c r="H126" s="440"/>
    </row>
    <row r="127" spans="1:8" x14ac:dyDescent="0.2">
      <c r="A127" s="346">
        <v>123</v>
      </c>
      <c r="B127" s="553"/>
      <c r="C127" s="348" t="s">
        <v>45</v>
      </c>
      <c r="D127" s="232">
        <v>6</v>
      </c>
      <c r="E127" s="76">
        <v>3</v>
      </c>
      <c r="F127" s="267">
        <f t="shared" ref="F127:F132" si="1">SUM(D127:E127)</f>
        <v>9</v>
      </c>
      <c r="G127" s="399">
        <v>20</v>
      </c>
      <c r="H127" s="440"/>
    </row>
    <row r="128" spans="1:8" x14ac:dyDescent="0.2">
      <c r="A128" s="346">
        <v>124</v>
      </c>
      <c r="B128" s="553"/>
      <c r="C128" s="348" t="s">
        <v>46</v>
      </c>
      <c r="D128" s="232">
        <v>6</v>
      </c>
      <c r="E128" s="76">
        <v>2</v>
      </c>
      <c r="F128" s="267">
        <f t="shared" si="1"/>
        <v>8</v>
      </c>
      <c r="G128" s="399">
        <v>16</v>
      </c>
      <c r="H128" s="440"/>
    </row>
    <row r="129" spans="1:8" ht="24" x14ac:dyDescent="0.2">
      <c r="A129" s="346">
        <v>125</v>
      </c>
      <c r="B129" s="553"/>
      <c r="C129" s="376" t="s">
        <v>47</v>
      </c>
      <c r="D129" s="103">
        <v>2</v>
      </c>
      <c r="E129" s="104">
        <v>1</v>
      </c>
      <c r="F129" s="446">
        <f t="shared" si="1"/>
        <v>3</v>
      </c>
      <c r="G129" s="395">
        <v>5</v>
      </c>
      <c r="H129" s="440"/>
    </row>
    <row r="130" spans="1:8" ht="12.75" thickBot="1" x14ac:dyDescent="0.25">
      <c r="A130" s="359">
        <v>126</v>
      </c>
      <c r="B130" s="554"/>
      <c r="C130" s="361" t="s">
        <v>48</v>
      </c>
      <c r="D130" s="233">
        <f>SUM(D124:D129)</f>
        <v>110</v>
      </c>
      <c r="E130" s="308">
        <f>SUM(E124:E129)</f>
        <v>39</v>
      </c>
      <c r="F130" s="447">
        <f t="shared" si="1"/>
        <v>149</v>
      </c>
      <c r="G130" s="400">
        <v>416</v>
      </c>
      <c r="H130" s="440"/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3003</v>
      </c>
      <c r="E131" s="50">
        <v>890</v>
      </c>
      <c r="F131" s="448">
        <f t="shared" si="1"/>
        <v>3893</v>
      </c>
      <c r="G131" s="382">
        <v>22059</v>
      </c>
      <c r="H131" s="440"/>
    </row>
    <row r="132" spans="1:8" x14ac:dyDescent="0.2">
      <c r="A132" s="346">
        <v>128</v>
      </c>
      <c r="B132" s="553"/>
      <c r="C132" s="348" t="s">
        <v>51</v>
      </c>
      <c r="D132" s="232">
        <v>178</v>
      </c>
      <c r="E132" s="76">
        <v>68</v>
      </c>
      <c r="F132" s="393">
        <f t="shared" si="1"/>
        <v>246</v>
      </c>
      <c r="G132" s="399">
        <v>542</v>
      </c>
      <c r="H132" s="440"/>
    </row>
    <row r="133" spans="1:8" x14ac:dyDescent="0.2">
      <c r="A133" s="346">
        <v>129</v>
      </c>
      <c r="B133" s="553"/>
      <c r="C133" s="348" t="s">
        <v>52</v>
      </c>
      <c r="D133" s="232">
        <v>42</v>
      </c>
      <c r="E133" s="76">
        <v>27</v>
      </c>
      <c r="F133" s="393">
        <f t="shared" ref="F133:F135" si="2">SUM(D133:E133)</f>
        <v>69</v>
      </c>
      <c r="G133" s="399">
        <v>555</v>
      </c>
      <c r="H133" s="440"/>
    </row>
    <row r="134" spans="1:8" x14ac:dyDescent="0.2">
      <c r="A134" s="346">
        <v>130</v>
      </c>
      <c r="B134" s="553"/>
      <c r="C134" s="348" t="s">
        <v>53</v>
      </c>
      <c r="D134" s="232">
        <v>183</v>
      </c>
      <c r="E134" s="76">
        <v>61</v>
      </c>
      <c r="F134" s="393">
        <f t="shared" si="2"/>
        <v>244</v>
      </c>
      <c r="G134" s="399">
        <v>471</v>
      </c>
      <c r="H134" s="440"/>
    </row>
    <row r="135" spans="1:8" x14ac:dyDescent="0.2">
      <c r="A135" s="346">
        <v>131</v>
      </c>
      <c r="B135" s="553"/>
      <c r="C135" s="348" t="s">
        <v>54</v>
      </c>
      <c r="D135" s="232">
        <v>84</v>
      </c>
      <c r="E135" s="76">
        <v>14</v>
      </c>
      <c r="F135" s="393">
        <f t="shared" si="2"/>
        <v>98</v>
      </c>
      <c r="G135" s="399">
        <v>174</v>
      </c>
      <c r="H135" s="440"/>
    </row>
    <row r="136" spans="1:8" ht="24" x14ac:dyDescent="0.2">
      <c r="A136" s="346">
        <v>132</v>
      </c>
      <c r="B136" s="553"/>
      <c r="C136" s="376" t="s">
        <v>55</v>
      </c>
      <c r="D136" s="103">
        <v>20</v>
      </c>
      <c r="E136" s="104">
        <v>8</v>
      </c>
      <c r="F136" s="449">
        <f>SUM(D136:E136)</f>
        <v>28</v>
      </c>
      <c r="G136" s="395">
        <v>75</v>
      </c>
      <c r="H136" s="440"/>
    </row>
    <row r="137" spans="1:8" ht="12.75" thickBot="1" x14ac:dyDescent="0.25">
      <c r="A137" s="359">
        <v>133</v>
      </c>
      <c r="B137" s="554"/>
      <c r="C137" s="361" t="s">
        <v>56</v>
      </c>
      <c r="D137" s="233">
        <f>SUM(D131:D136)</f>
        <v>3510</v>
      </c>
      <c r="E137" s="308">
        <f>SUM(E131:E136)</f>
        <v>1068</v>
      </c>
      <c r="F137" s="277">
        <f>SUM(D137:E137)</f>
        <v>4578</v>
      </c>
      <c r="G137" s="400">
        <v>23876</v>
      </c>
      <c r="H137" s="440"/>
    </row>
    <row r="138" spans="1:8" x14ac:dyDescent="0.2">
      <c r="A138" s="346">
        <v>134</v>
      </c>
      <c r="B138" s="552" t="s">
        <v>57</v>
      </c>
      <c r="C138" s="363" t="s">
        <v>58</v>
      </c>
      <c r="D138" s="112">
        <v>21</v>
      </c>
      <c r="E138" s="97">
        <v>7</v>
      </c>
      <c r="F138" s="249">
        <f>SUM(D138:E138)</f>
        <v>28</v>
      </c>
      <c r="G138" s="382">
        <v>96</v>
      </c>
      <c r="H138" s="440"/>
    </row>
    <row r="139" spans="1:8" x14ac:dyDescent="0.2">
      <c r="A139" s="346">
        <v>135</v>
      </c>
      <c r="B139" s="553"/>
      <c r="C139" s="348" t="s">
        <v>59</v>
      </c>
      <c r="D139" s="232">
        <v>18</v>
      </c>
      <c r="E139" s="76">
        <v>2</v>
      </c>
      <c r="F139" s="251">
        <f>SUM(D139:E139)</f>
        <v>20</v>
      </c>
      <c r="G139" s="399">
        <v>42</v>
      </c>
      <c r="H139" s="440"/>
    </row>
    <row r="140" spans="1:8" x14ac:dyDescent="0.2">
      <c r="A140" s="346">
        <v>136</v>
      </c>
      <c r="B140" s="553"/>
      <c r="C140" s="348" t="s">
        <v>60</v>
      </c>
      <c r="D140" s="232">
        <v>16</v>
      </c>
      <c r="E140" s="76">
        <v>7</v>
      </c>
      <c r="F140" s="251">
        <f t="shared" ref="F140:F143" si="3">SUM(D140:E140)</f>
        <v>23</v>
      </c>
      <c r="G140" s="399">
        <v>49</v>
      </c>
      <c r="H140" s="440"/>
    </row>
    <row r="141" spans="1:8" x14ac:dyDescent="0.2">
      <c r="A141" s="346">
        <v>137</v>
      </c>
      <c r="B141" s="553"/>
      <c r="C141" s="348" t="s">
        <v>61</v>
      </c>
      <c r="D141" s="232">
        <v>6</v>
      </c>
      <c r="E141" s="76">
        <v>3</v>
      </c>
      <c r="F141" s="251">
        <f t="shared" si="3"/>
        <v>9</v>
      </c>
      <c r="G141" s="399">
        <v>23</v>
      </c>
      <c r="H141" s="440"/>
    </row>
    <row r="142" spans="1:8" x14ac:dyDescent="0.2">
      <c r="A142" s="346">
        <v>138</v>
      </c>
      <c r="B142" s="553"/>
      <c r="C142" s="348" t="s">
        <v>62</v>
      </c>
      <c r="D142" s="232">
        <v>3</v>
      </c>
      <c r="E142" s="76">
        <v>11</v>
      </c>
      <c r="F142" s="251">
        <f t="shared" si="3"/>
        <v>14</v>
      </c>
      <c r="G142" s="399">
        <v>26</v>
      </c>
      <c r="H142" s="440"/>
    </row>
    <row r="143" spans="1:8" x14ac:dyDescent="0.2">
      <c r="A143" s="346">
        <v>139</v>
      </c>
      <c r="B143" s="553"/>
      <c r="C143" s="376" t="s">
        <v>63</v>
      </c>
      <c r="D143" s="103">
        <v>46</v>
      </c>
      <c r="E143" s="104">
        <v>9</v>
      </c>
      <c r="F143" s="64">
        <f t="shared" si="3"/>
        <v>55</v>
      </c>
      <c r="G143" s="395">
        <v>180</v>
      </c>
      <c r="H143" s="440"/>
    </row>
    <row r="144" spans="1:8" ht="12.75" thickBot="1" x14ac:dyDescent="0.25">
      <c r="A144" s="359">
        <v>140</v>
      </c>
      <c r="B144" s="554"/>
      <c r="C144" s="361" t="s">
        <v>64</v>
      </c>
      <c r="D144" s="233">
        <f>SUM(D138:D143)</f>
        <v>110</v>
      </c>
      <c r="E144" s="120">
        <f>SUM(E138:E143)</f>
        <v>39</v>
      </c>
      <c r="F144" s="447">
        <f t="shared" ref="F144:F154" si="4">SUM(D144:E144)</f>
        <v>149</v>
      </c>
      <c r="G144" s="400">
        <v>416</v>
      </c>
      <c r="H144" s="440"/>
    </row>
    <row r="145" spans="1:8" x14ac:dyDescent="0.2">
      <c r="A145" s="346">
        <v>141</v>
      </c>
      <c r="B145" s="552" t="s">
        <v>65</v>
      </c>
      <c r="C145" s="363" t="s">
        <v>58</v>
      </c>
      <c r="D145" s="112">
        <v>556</v>
      </c>
      <c r="E145" s="50">
        <v>429</v>
      </c>
      <c r="F145" s="364">
        <f t="shared" si="4"/>
        <v>985</v>
      </c>
      <c r="G145" s="382">
        <v>14637</v>
      </c>
      <c r="H145" s="440"/>
    </row>
    <row r="146" spans="1:8" x14ac:dyDescent="0.2">
      <c r="A146" s="346">
        <v>142</v>
      </c>
      <c r="B146" s="553"/>
      <c r="C146" s="348" t="s">
        <v>59</v>
      </c>
      <c r="D146" s="232">
        <v>1133</v>
      </c>
      <c r="E146" s="76">
        <v>167</v>
      </c>
      <c r="F146" s="267">
        <f t="shared" si="4"/>
        <v>1300</v>
      </c>
      <c r="G146" s="399">
        <v>3274</v>
      </c>
      <c r="H146" s="440"/>
    </row>
    <row r="147" spans="1:8" x14ac:dyDescent="0.2">
      <c r="A147" s="346">
        <v>143</v>
      </c>
      <c r="B147" s="553"/>
      <c r="C147" s="348" t="s">
        <v>60</v>
      </c>
      <c r="D147" s="232">
        <v>633</v>
      </c>
      <c r="E147" s="76">
        <v>147</v>
      </c>
      <c r="F147" s="267">
        <f t="shared" si="4"/>
        <v>780</v>
      </c>
      <c r="G147" s="399">
        <v>1747</v>
      </c>
      <c r="H147" s="440"/>
    </row>
    <row r="148" spans="1:8" x14ac:dyDescent="0.2">
      <c r="A148" s="346">
        <v>144</v>
      </c>
      <c r="B148" s="553"/>
      <c r="C148" s="348" t="s">
        <v>61</v>
      </c>
      <c r="D148" s="232">
        <v>182</v>
      </c>
      <c r="E148" s="76">
        <v>60</v>
      </c>
      <c r="F148" s="267">
        <f t="shared" si="4"/>
        <v>242</v>
      </c>
      <c r="G148" s="399">
        <v>580</v>
      </c>
      <c r="H148" s="440"/>
    </row>
    <row r="149" spans="1:8" x14ac:dyDescent="0.2">
      <c r="A149" s="346">
        <v>145</v>
      </c>
      <c r="B149" s="553"/>
      <c r="C149" s="348" t="s">
        <v>62</v>
      </c>
      <c r="D149" s="232">
        <v>72</v>
      </c>
      <c r="E149" s="76">
        <v>139</v>
      </c>
      <c r="F149" s="267">
        <f t="shared" si="4"/>
        <v>211</v>
      </c>
      <c r="G149" s="399">
        <v>474</v>
      </c>
      <c r="H149" s="440"/>
    </row>
    <row r="150" spans="1:8" x14ac:dyDescent="0.2">
      <c r="A150" s="346">
        <v>146</v>
      </c>
      <c r="B150" s="553"/>
      <c r="C150" s="376" t="s">
        <v>63</v>
      </c>
      <c r="D150" s="103">
        <v>934</v>
      </c>
      <c r="E150" s="104">
        <v>126</v>
      </c>
      <c r="F150" s="366">
        <f t="shared" si="4"/>
        <v>1060</v>
      </c>
      <c r="G150" s="395">
        <v>3164</v>
      </c>
      <c r="H150" s="440"/>
    </row>
    <row r="151" spans="1:8" ht="12.75" thickBot="1" x14ac:dyDescent="0.25">
      <c r="A151" s="359">
        <v>147</v>
      </c>
      <c r="B151" s="554"/>
      <c r="C151" s="361" t="s">
        <v>66</v>
      </c>
      <c r="D151" s="233">
        <f>SUM(D145:D150)</f>
        <v>3510</v>
      </c>
      <c r="E151" s="120">
        <f>SUM(E145:E150)</f>
        <v>1068</v>
      </c>
      <c r="F151" s="433">
        <f t="shared" si="4"/>
        <v>4578</v>
      </c>
      <c r="G151" s="400">
        <v>23876</v>
      </c>
      <c r="H151" s="440"/>
    </row>
    <row r="152" spans="1:8" ht="12.75" thickBot="1" x14ac:dyDescent="0.25">
      <c r="A152" s="402">
        <v>148</v>
      </c>
      <c r="B152" s="403"/>
      <c r="C152" s="411" t="s">
        <v>67</v>
      </c>
      <c r="D152" s="234">
        <v>309</v>
      </c>
      <c r="E152" s="122">
        <v>40</v>
      </c>
      <c r="F152" s="426">
        <f t="shared" si="4"/>
        <v>349</v>
      </c>
      <c r="G152" s="404"/>
      <c r="H152" s="440"/>
    </row>
    <row r="153" spans="1:8" x14ac:dyDescent="0.2">
      <c r="A153" s="346">
        <v>149</v>
      </c>
      <c r="B153" s="347" t="s">
        <v>166</v>
      </c>
      <c r="C153" s="363" t="s">
        <v>68</v>
      </c>
      <c r="D153" s="112">
        <v>946</v>
      </c>
      <c r="E153" s="50">
        <v>37</v>
      </c>
      <c r="F153" s="51">
        <f t="shared" si="4"/>
        <v>983</v>
      </c>
      <c r="G153" s="382">
        <v>5519</v>
      </c>
      <c r="H153" s="440"/>
    </row>
    <row r="154" spans="1:8" x14ac:dyDescent="0.2">
      <c r="A154" s="346">
        <v>150</v>
      </c>
      <c r="B154" s="347"/>
      <c r="C154" s="348" t="s">
        <v>69</v>
      </c>
      <c r="D154" s="232">
        <v>209</v>
      </c>
      <c r="E154" s="76">
        <v>4</v>
      </c>
      <c r="F154" s="251">
        <f t="shared" si="4"/>
        <v>213</v>
      </c>
      <c r="G154" s="399">
        <v>619</v>
      </c>
      <c r="H154" s="440"/>
    </row>
    <row r="155" spans="1:8" x14ac:dyDescent="0.2">
      <c r="A155" s="346">
        <v>151</v>
      </c>
      <c r="B155" s="347"/>
      <c r="C155" s="348" t="s">
        <v>70</v>
      </c>
      <c r="D155" s="232">
        <v>774</v>
      </c>
      <c r="E155" s="76">
        <v>16</v>
      </c>
      <c r="F155" s="251">
        <f t="shared" ref="F155:F218" si="5">SUM(D155:E155)</f>
        <v>790</v>
      </c>
      <c r="G155" s="399">
        <v>4088</v>
      </c>
      <c r="H155" s="440"/>
    </row>
    <row r="156" spans="1:8" x14ac:dyDescent="0.2">
      <c r="A156" s="346">
        <v>152</v>
      </c>
      <c r="B156" s="347"/>
      <c r="C156" s="348" t="s">
        <v>71</v>
      </c>
      <c r="D156" s="232">
        <v>784</v>
      </c>
      <c r="E156" s="76">
        <v>64</v>
      </c>
      <c r="F156" s="251">
        <f t="shared" si="5"/>
        <v>848</v>
      </c>
      <c r="G156" s="399">
        <v>3001</v>
      </c>
      <c r="H156" s="440"/>
    </row>
    <row r="157" spans="1:8" x14ac:dyDescent="0.2">
      <c r="A157" s="346">
        <v>153</v>
      </c>
      <c r="B157" s="347"/>
      <c r="C157" s="348" t="s">
        <v>72</v>
      </c>
      <c r="D157" s="232">
        <v>23</v>
      </c>
      <c r="E157" s="76"/>
      <c r="F157" s="251">
        <f t="shared" si="5"/>
        <v>23</v>
      </c>
      <c r="G157" s="399">
        <v>541</v>
      </c>
      <c r="H157" s="440"/>
    </row>
    <row r="158" spans="1:8" x14ac:dyDescent="0.2">
      <c r="A158" s="346">
        <v>154</v>
      </c>
      <c r="B158" s="347"/>
      <c r="C158" s="348" t="s">
        <v>73</v>
      </c>
      <c r="D158" s="232">
        <v>24</v>
      </c>
      <c r="E158" s="76">
        <v>6</v>
      </c>
      <c r="F158" s="251">
        <f t="shared" si="5"/>
        <v>30</v>
      </c>
      <c r="G158" s="399">
        <v>93</v>
      </c>
      <c r="H158" s="440"/>
    </row>
    <row r="159" spans="1:8" x14ac:dyDescent="0.2">
      <c r="A159" s="346">
        <v>155</v>
      </c>
      <c r="B159" s="347"/>
      <c r="C159" s="348" t="s">
        <v>74</v>
      </c>
      <c r="D159" s="232"/>
      <c r="E159" s="76"/>
      <c r="F159" s="251">
        <f t="shared" si="5"/>
        <v>0</v>
      </c>
      <c r="G159" s="399">
        <v>284</v>
      </c>
      <c r="H159" s="440"/>
    </row>
    <row r="160" spans="1:8" x14ac:dyDescent="0.2">
      <c r="A160" s="346">
        <v>156</v>
      </c>
      <c r="B160" s="347"/>
      <c r="C160" s="348" t="s">
        <v>75</v>
      </c>
      <c r="D160" s="232">
        <v>24</v>
      </c>
      <c r="E160" s="76">
        <v>9</v>
      </c>
      <c r="F160" s="251">
        <f t="shared" si="5"/>
        <v>33</v>
      </c>
      <c r="G160" s="399">
        <v>41</v>
      </c>
      <c r="H160" s="440"/>
    </row>
    <row r="161" spans="1:8" x14ac:dyDescent="0.2">
      <c r="A161" s="346">
        <v>157</v>
      </c>
      <c r="B161" s="347"/>
      <c r="C161" s="348" t="s">
        <v>76</v>
      </c>
      <c r="D161" s="232">
        <v>86</v>
      </c>
      <c r="E161" s="76"/>
      <c r="F161" s="251">
        <f t="shared" si="5"/>
        <v>86</v>
      </c>
      <c r="G161" s="399">
        <v>128</v>
      </c>
      <c r="H161" s="440"/>
    </row>
    <row r="162" spans="1:8" x14ac:dyDescent="0.2">
      <c r="A162" s="346">
        <v>158</v>
      </c>
      <c r="B162" s="347"/>
      <c r="C162" s="348" t="s">
        <v>77</v>
      </c>
      <c r="D162" s="232">
        <v>32</v>
      </c>
      <c r="E162" s="76">
        <v>64</v>
      </c>
      <c r="F162" s="251">
        <f t="shared" si="5"/>
        <v>96</v>
      </c>
      <c r="G162" s="399">
        <v>1360</v>
      </c>
      <c r="H162" s="440"/>
    </row>
    <row r="163" spans="1:8" x14ac:dyDescent="0.2">
      <c r="A163" s="346">
        <v>159</v>
      </c>
      <c r="B163" s="347"/>
      <c r="C163" s="348" t="s">
        <v>78</v>
      </c>
      <c r="D163" s="232">
        <v>3</v>
      </c>
      <c r="E163" s="76"/>
      <c r="F163" s="251">
        <f t="shared" si="5"/>
        <v>3</v>
      </c>
      <c r="G163" s="399">
        <v>3</v>
      </c>
      <c r="H163" s="440"/>
    </row>
    <row r="164" spans="1:8" x14ac:dyDescent="0.2">
      <c r="A164" s="346">
        <v>160</v>
      </c>
      <c r="B164" s="347"/>
      <c r="C164" s="348" t="s">
        <v>79</v>
      </c>
      <c r="D164" s="232">
        <v>54</v>
      </c>
      <c r="E164" s="76"/>
      <c r="F164" s="251">
        <f t="shared" si="5"/>
        <v>54</v>
      </c>
      <c r="G164" s="399">
        <v>59</v>
      </c>
      <c r="H164" s="440"/>
    </row>
    <row r="165" spans="1:8" x14ac:dyDescent="0.2">
      <c r="A165" s="346">
        <v>161</v>
      </c>
      <c r="B165" s="347"/>
      <c r="C165" s="348" t="s">
        <v>80</v>
      </c>
      <c r="D165" s="232">
        <v>90</v>
      </c>
      <c r="E165" s="76"/>
      <c r="F165" s="251">
        <f t="shared" si="5"/>
        <v>90</v>
      </c>
      <c r="G165" s="399">
        <v>126</v>
      </c>
      <c r="H165" s="440"/>
    </row>
    <row r="166" spans="1:8" x14ac:dyDescent="0.2">
      <c r="A166" s="346">
        <v>162</v>
      </c>
      <c r="B166" s="347"/>
      <c r="C166" s="348" t="s">
        <v>81</v>
      </c>
      <c r="D166" s="232"/>
      <c r="E166" s="76">
        <v>8</v>
      </c>
      <c r="F166" s="251">
        <f t="shared" si="5"/>
        <v>8</v>
      </c>
      <c r="G166" s="399">
        <v>64</v>
      </c>
      <c r="H166" s="440"/>
    </row>
    <row r="167" spans="1:8" x14ac:dyDescent="0.2">
      <c r="A167" s="346">
        <v>163</v>
      </c>
      <c r="B167" s="347"/>
      <c r="C167" s="348" t="s">
        <v>82</v>
      </c>
      <c r="D167" s="232">
        <v>49</v>
      </c>
      <c r="E167" s="76"/>
      <c r="F167" s="251">
        <f t="shared" si="5"/>
        <v>49</v>
      </c>
      <c r="G167" s="399">
        <v>629</v>
      </c>
      <c r="H167" s="440"/>
    </row>
    <row r="168" spans="1:8" x14ac:dyDescent="0.2">
      <c r="A168" s="346">
        <v>164</v>
      </c>
      <c r="B168" s="347"/>
      <c r="C168" s="348" t="s">
        <v>83</v>
      </c>
      <c r="D168" s="232"/>
      <c r="E168" s="76">
        <v>2</v>
      </c>
      <c r="F168" s="251">
        <f t="shared" si="5"/>
        <v>2</v>
      </c>
      <c r="G168" s="399">
        <v>248</v>
      </c>
      <c r="H168" s="440"/>
    </row>
    <row r="169" spans="1:8" x14ac:dyDescent="0.2">
      <c r="A169" s="346">
        <v>165</v>
      </c>
      <c r="B169" s="347"/>
      <c r="C169" s="348" t="s">
        <v>84</v>
      </c>
      <c r="D169" s="232">
        <v>32</v>
      </c>
      <c r="E169" s="76">
        <v>17</v>
      </c>
      <c r="F169" s="251">
        <f t="shared" si="5"/>
        <v>49</v>
      </c>
      <c r="G169" s="399">
        <v>155</v>
      </c>
      <c r="H169" s="440"/>
    </row>
    <row r="170" spans="1:8" x14ac:dyDescent="0.2">
      <c r="A170" s="346">
        <v>166</v>
      </c>
      <c r="B170" s="347"/>
      <c r="C170" s="348" t="s">
        <v>85</v>
      </c>
      <c r="D170" s="232">
        <v>23</v>
      </c>
      <c r="E170" s="76">
        <v>6</v>
      </c>
      <c r="F170" s="251">
        <f t="shared" si="5"/>
        <v>29</v>
      </c>
      <c r="G170" s="399">
        <v>109</v>
      </c>
      <c r="H170" s="440"/>
    </row>
    <row r="171" spans="1:8" x14ac:dyDescent="0.2">
      <c r="A171" s="346">
        <v>167</v>
      </c>
      <c r="B171" s="347"/>
      <c r="C171" s="348" t="s">
        <v>86</v>
      </c>
      <c r="D171" s="232">
        <v>17</v>
      </c>
      <c r="E171" s="76"/>
      <c r="F171" s="251">
        <f t="shared" si="5"/>
        <v>17</v>
      </c>
      <c r="G171" s="399">
        <v>22</v>
      </c>
      <c r="H171" s="440"/>
    </row>
    <row r="172" spans="1:8" x14ac:dyDescent="0.2">
      <c r="A172" s="346">
        <v>168</v>
      </c>
      <c r="B172" s="347"/>
      <c r="C172" s="348" t="s">
        <v>87</v>
      </c>
      <c r="D172" s="232">
        <v>184</v>
      </c>
      <c r="E172" s="76"/>
      <c r="F172" s="251">
        <f t="shared" si="5"/>
        <v>184</v>
      </c>
      <c r="G172" s="399">
        <v>398</v>
      </c>
      <c r="H172" s="440"/>
    </row>
    <row r="173" spans="1:8" x14ac:dyDescent="0.2">
      <c r="A173" s="346">
        <v>169</v>
      </c>
      <c r="B173" s="347"/>
      <c r="C173" s="348" t="s">
        <v>88</v>
      </c>
      <c r="D173" s="232"/>
      <c r="E173" s="76"/>
      <c r="F173" s="251">
        <f t="shared" si="5"/>
        <v>0</v>
      </c>
      <c r="G173" s="399">
        <v>72</v>
      </c>
      <c r="H173" s="440"/>
    </row>
    <row r="174" spans="1:8" x14ac:dyDescent="0.2">
      <c r="A174" s="346">
        <v>170</v>
      </c>
      <c r="B174" s="347"/>
      <c r="C174" s="348" t="s">
        <v>89</v>
      </c>
      <c r="D174" s="232"/>
      <c r="E174" s="76">
        <v>6</v>
      </c>
      <c r="F174" s="251">
        <f t="shared" si="5"/>
        <v>6</v>
      </c>
      <c r="G174" s="399">
        <v>7</v>
      </c>
      <c r="H174" s="440"/>
    </row>
    <row r="175" spans="1:8" x14ac:dyDescent="0.2">
      <c r="A175" s="346">
        <v>171</v>
      </c>
      <c r="B175" s="347"/>
      <c r="C175" s="348" t="s">
        <v>90</v>
      </c>
      <c r="D175" s="232">
        <v>1</v>
      </c>
      <c r="E175" s="76"/>
      <c r="F175" s="251">
        <f t="shared" si="5"/>
        <v>1</v>
      </c>
      <c r="G175" s="399">
        <v>434</v>
      </c>
      <c r="H175" s="440"/>
    </row>
    <row r="176" spans="1:8" x14ac:dyDescent="0.2">
      <c r="A176" s="346">
        <v>172</v>
      </c>
      <c r="B176" s="347"/>
      <c r="C176" s="348" t="s">
        <v>91</v>
      </c>
      <c r="D176" s="232"/>
      <c r="E176" s="76"/>
      <c r="F176" s="251">
        <f t="shared" si="5"/>
        <v>0</v>
      </c>
      <c r="G176" s="399"/>
      <c r="H176" s="440"/>
    </row>
    <row r="177" spans="1:8" x14ac:dyDescent="0.2">
      <c r="A177" s="346">
        <v>173</v>
      </c>
      <c r="B177" s="347"/>
      <c r="C177" s="348" t="s">
        <v>92</v>
      </c>
      <c r="D177" s="232"/>
      <c r="E177" s="76"/>
      <c r="F177" s="251">
        <f t="shared" si="5"/>
        <v>0</v>
      </c>
      <c r="G177" s="399"/>
      <c r="H177" s="440"/>
    </row>
    <row r="178" spans="1:8" x14ac:dyDescent="0.2">
      <c r="A178" s="346">
        <v>174</v>
      </c>
      <c r="B178" s="347"/>
      <c r="C178" s="348" t="s">
        <v>93</v>
      </c>
      <c r="D178" s="232"/>
      <c r="E178" s="76"/>
      <c r="F178" s="251">
        <f t="shared" si="5"/>
        <v>0</v>
      </c>
      <c r="G178" s="399"/>
      <c r="H178" s="440"/>
    </row>
    <row r="179" spans="1:8" x14ac:dyDescent="0.2">
      <c r="A179" s="346">
        <v>175</v>
      </c>
      <c r="B179" s="347"/>
      <c r="C179" s="348" t="s">
        <v>94</v>
      </c>
      <c r="D179" s="232">
        <v>1</v>
      </c>
      <c r="E179" s="76"/>
      <c r="F179" s="251">
        <f t="shared" si="5"/>
        <v>1</v>
      </c>
      <c r="G179" s="399">
        <v>317</v>
      </c>
      <c r="H179" s="440"/>
    </row>
    <row r="180" spans="1:8" x14ac:dyDescent="0.2">
      <c r="A180" s="346">
        <v>176</v>
      </c>
      <c r="B180" s="347"/>
      <c r="C180" s="348" t="s">
        <v>95</v>
      </c>
      <c r="D180" s="232"/>
      <c r="E180" s="76"/>
      <c r="F180" s="251">
        <f t="shared" si="5"/>
        <v>0</v>
      </c>
      <c r="G180" s="399">
        <v>222</v>
      </c>
      <c r="H180" s="440"/>
    </row>
    <row r="181" spans="1:8" x14ac:dyDescent="0.2">
      <c r="A181" s="346">
        <v>177</v>
      </c>
      <c r="B181" s="347"/>
      <c r="C181" s="348" t="s">
        <v>96</v>
      </c>
      <c r="D181" s="232">
        <v>147</v>
      </c>
      <c r="E181" s="76">
        <v>3</v>
      </c>
      <c r="F181" s="251">
        <f t="shared" si="5"/>
        <v>150</v>
      </c>
      <c r="G181" s="399">
        <v>224</v>
      </c>
      <c r="H181" s="440"/>
    </row>
    <row r="182" spans="1:8" x14ac:dyDescent="0.2">
      <c r="A182" s="346">
        <v>178</v>
      </c>
      <c r="B182" s="347"/>
      <c r="C182" s="348" t="s">
        <v>97</v>
      </c>
      <c r="D182" s="232"/>
      <c r="E182" s="76"/>
      <c r="F182" s="251">
        <f t="shared" si="5"/>
        <v>0</v>
      </c>
      <c r="G182" s="399">
        <v>1687</v>
      </c>
      <c r="H182" s="440"/>
    </row>
    <row r="183" spans="1:8" x14ac:dyDescent="0.2">
      <c r="A183" s="346">
        <v>179</v>
      </c>
      <c r="B183" s="347"/>
      <c r="C183" s="348" t="s">
        <v>98</v>
      </c>
      <c r="D183" s="232">
        <v>50</v>
      </c>
      <c r="E183" s="76"/>
      <c r="F183" s="251">
        <f t="shared" si="5"/>
        <v>50</v>
      </c>
      <c r="G183" s="399">
        <v>57</v>
      </c>
      <c r="H183" s="440"/>
    </row>
    <row r="184" spans="1:8" x14ac:dyDescent="0.2">
      <c r="A184" s="346">
        <v>180</v>
      </c>
      <c r="B184" s="347"/>
      <c r="C184" s="348" t="s">
        <v>99</v>
      </c>
      <c r="D184" s="232">
        <v>7</v>
      </c>
      <c r="E184" s="76"/>
      <c r="F184" s="251">
        <f t="shared" si="5"/>
        <v>7</v>
      </c>
      <c r="G184" s="399">
        <v>248</v>
      </c>
      <c r="H184" s="440"/>
    </row>
    <row r="185" spans="1:8" x14ac:dyDescent="0.2">
      <c r="A185" s="346">
        <v>181</v>
      </c>
      <c r="B185" s="347"/>
      <c r="C185" s="348" t="s">
        <v>100</v>
      </c>
      <c r="D185" s="232"/>
      <c r="E185" s="76"/>
      <c r="F185" s="251">
        <f t="shared" si="5"/>
        <v>0</v>
      </c>
      <c r="G185" s="399"/>
      <c r="H185" s="440"/>
    </row>
    <row r="186" spans="1:8" x14ac:dyDescent="0.2">
      <c r="A186" s="346">
        <v>182</v>
      </c>
      <c r="B186" s="347"/>
      <c r="C186" s="348" t="s">
        <v>101</v>
      </c>
      <c r="D186" s="232"/>
      <c r="E186" s="76"/>
      <c r="F186" s="251">
        <f t="shared" si="5"/>
        <v>0</v>
      </c>
      <c r="G186" s="399"/>
      <c r="H186" s="440"/>
    </row>
    <row r="187" spans="1:8" x14ac:dyDescent="0.2">
      <c r="A187" s="346">
        <v>183</v>
      </c>
      <c r="B187" s="347"/>
      <c r="C187" s="348" t="s">
        <v>102</v>
      </c>
      <c r="D187" s="232"/>
      <c r="E187" s="76"/>
      <c r="F187" s="251">
        <f t="shared" si="5"/>
        <v>0</v>
      </c>
      <c r="G187" s="399"/>
      <c r="H187" s="440"/>
    </row>
    <row r="188" spans="1:8" x14ac:dyDescent="0.2">
      <c r="A188" s="346">
        <v>184</v>
      </c>
      <c r="B188" s="347"/>
      <c r="C188" s="348" t="s">
        <v>103</v>
      </c>
      <c r="D188" s="232"/>
      <c r="E188" s="76"/>
      <c r="F188" s="251">
        <f t="shared" si="5"/>
        <v>0</v>
      </c>
      <c r="G188" s="399"/>
      <c r="H188" s="440"/>
    </row>
    <row r="189" spans="1:8" x14ac:dyDescent="0.2">
      <c r="A189" s="346">
        <v>185</v>
      </c>
      <c r="B189" s="347"/>
      <c r="C189" s="348" t="s">
        <v>104</v>
      </c>
      <c r="D189" s="232"/>
      <c r="E189" s="76"/>
      <c r="F189" s="251">
        <f t="shared" si="5"/>
        <v>0</v>
      </c>
      <c r="G189" s="399"/>
      <c r="H189" s="440"/>
    </row>
    <row r="190" spans="1:8" x14ac:dyDescent="0.2">
      <c r="A190" s="346">
        <v>186</v>
      </c>
      <c r="B190" s="347"/>
      <c r="C190" s="348" t="s">
        <v>105</v>
      </c>
      <c r="D190" s="232"/>
      <c r="E190" s="76"/>
      <c r="F190" s="251">
        <f t="shared" si="5"/>
        <v>0</v>
      </c>
      <c r="G190" s="399"/>
      <c r="H190" s="440"/>
    </row>
    <row r="191" spans="1:8" x14ac:dyDescent="0.2">
      <c r="A191" s="346">
        <v>187</v>
      </c>
      <c r="B191" s="347"/>
      <c r="C191" s="348" t="s">
        <v>106</v>
      </c>
      <c r="D191" s="232"/>
      <c r="E191" s="76"/>
      <c r="F191" s="251">
        <f t="shared" si="5"/>
        <v>0</v>
      </c>
      <c r="G191" s="399"/>
      <c r="H191" s="440"/>
    </row>
    <row r="192" spans="1:8" x14ac:dyDescent="0.2">
      <c r="A192" s="346">
        <v>188</v>
      </c>
      <c r="B192" s="347"/>
      <c r="C192" s="348" t="s">
        <v>107</v>
      </c>
      <c r="D192" s="232"/>
      <c r="E192" s="76"/>
      <c r="F192" s="251">
        <f t="shared" si="5"/>
        <v>0</v>
      </c>
      <c r="G192" s="399">
        <v>6</v>
      </c>
      <c r="H192" s="440"/>
    </row>
    <row r="193" spans="1:8" x14ac:dyDescent="0.2">
      <c r="A193" s="346">
        <v>189</v>
      </c>
      <c r="B193" s="347"/>
      <c r="C193" s="348" t="s">
        <v>108</v>
      </c>
      <c r="D193" s="232">
        <v>6</v>
      </c>
      <c r="E193" s="76"/>
      <c r="F193" s="251">
        <f t="shared" si="5"/>
        <v>6</v>
      </c>
      <c r="G193" s="399">
        <v>6</v>
      </c>
      <c r="H193" s="440"/>
    </row>
    <row r="194" spans="1:8" x14ac:dyDescent="0.2">
      <c r="A194" s="346">
        <v>190</v>
      </c>
      <c r="B194" s="347"/>
      <c r="C194" s="348" t="s">
        <v>109</v>
      </c>
      <c r="D194" s="232"/>
      <c r="E194" s="76"/>
      <c r="F194" s="251">
        <f t="shared" si="5"/>
        <v>0</v>
      </c>
      <c r="G194" s="399"/>
      <c r="H194" s="440"/>
    </row>
    <row r="195" spans="1:8" x14ac:dyDescent="0.2">
      <c r="A195" s="346">
        <v>191</v>
      </c>
      <c r="B195" s="347"/>
      <c r="C195" s="348" t="s">
        <v>110</v>
      </c>
      <c r="D195" s="232"/>
      <c r="E195" s="76"/>
      <c r="F195" s="251">
        <f t="shared" si="5"/>
        <v>0</v>
      </c>
      <c r="G195" s="399"/>
      <c r="H195" s="440"/>
    </row>
    <row r="196" spans="1:8" x14ac:dyDescent="0.2">
      <c r="A196" s="346">
        <v>192</v>
      </c>
      <c r="B196" s="347"/>
      <c r="C196" s="348" t="s">
        <v>111</v>
      </c>
      <c r="D196" s="232"/>
      <c r="E196" s="76"/>
      <c r="F196" s="251">
        <f t="shared" si="5"/>
        <v>0</v>
      </c>
      <c r="G196" s="399"/>
      <c r="H196" s="440"/>
    </row>
    <row r="197" spans="1:8" x14ac:dyDescent="0.2">
      <c r="A197" s="346">
        <v>193</v>
      </c>
      <c r="B197" s="347"/>
      <c r="C197" s="348" t="s">
        <v>112</v>
      </c>
      <c r="D197" s="232"/>
      <c r="E197" s="76"/>
      <c r="F197" s="251">
        <f t="shared" si="5"/>
        <v>0</v>
      </c>
      <c r="G197" s="399"/>
      <c r="H197" s="440"/>
    </row>
    <row r="198" spans="1:8" x14ac:dyDescent="0.2">
      <c r="A198" s="346">
        <v>194</v>
      </c>
      <c r="B198" s="347"/>
      <c r="C198" s="348" t="s">
        <v>113</v>
      </c>
      <c r="D198" s="232"/>
      <c r="E198" s="76"/>
      <c r="F198" s="251">
        <f t="shared" si="5"/>
        <v>0</v>
      </c>
      <c r="G198" s="399"/>
      <c r="H198" s="440"/>
    </row>
    <row r="199" spans="1:8" x14ac:dyDescent="0.2">
      <c r="A199" s="346">
        <v>195</v>
      </c>
      <c r="B199" s="347"/>
      <c r="C199" s="348" t="s">
        <v>114</v>
      </c>
      <c r="D199" s="232"/>
      <c r="E199" s="76"/>
      <c r="F199" s="251">
        <f t="shared" si="5"/>
        <v>0</v>
      </c>
      <c r="G199" s="399"/>
      <c r="H199" s="440"/>
    </row>
    <row r="200" spans="1:8" x14ac:dyDescent="0.2">
      <c r="A200" s="346">
        <v>196</v>
      </c>
      <c r="B200" s="347"/>
      <c r="C200" s="348" t="s">
        <v>115</v>
      </c>
      <c r="D200" s="232"/>
      <c r="E200" s="76"/>
      <c r="F200" s="251">
        <f t="shared" si="5"/>
        <v>0</v>
      </c>
      <c r="G200" s="399"/>
      <c r="H200" s="440"/>
    </row>
    <row r="201" spans="1:8" x14ac:dyDescent="0.2">
      <c r="A201" s="346">
        <v>197</v>
      </c>
      <c r="B201" s="347"/>
      <c r="C201" s="348" t="s">
        <v>116</v>
      </c>
      <c r="D201" s="232"/>
      <c r="E201" s="76"/>
      <c r="F201" s="251">
        <f t="shared" si="5"/>
        <v>0</v>
      </c>
      <c r="G201" s="399"/>
      <c r="H201" s="440"/>
    </row>
    <row r="202" spans="1:8" x14ac:dyDescent="0.2">
      <c r="A202" s="346">
        <v>198</v>
      </c>
      <c r="B202" s="347"/>
      <c r="C202" s="348" t="s">
        <v>117</v>
      </c>
      <c r="D202" s="232"/>
      <c r="E202" s="76"/>
      <c r="F202" s="251">
        <f t="shared" si="5"/>
        <v>0</v>
      </c>
      <c r="G202" s="399"/>
      <c r="H202" s="440"/>
    </row>
    <row r="203" spans="1:8" x14ac:dyDescent="0.2">
      <c r="A203" s="346">
        <v>199</v>
      </c>
      <c r="B203" s="347"/>
      <c r="C203" s="348" t="s">
        <v>118</v>
      </c>
      <c r="D203" s="232">
        <v>42</v>
      </c>
      <c r="E203" s="76"/>
      <c r="F203" s="251">
        <f t="shared" si="5"/>
        <v>42</v>
      </c>
      <c r="G203" s="399">
        <v>115</v>
      </c>
      <c r="H203" s="440"/>
    </row>
    <row r="204" spans="1:8" x14ac:dyDescent="0.2">
      <c r="A204" s="346">
        <v>200</v>
      </c>
      <c r="B204" s="347"/>
      <c r="C204" s="348" t="s">
        <v>119</v>
      </c>
      <c r="D204" s="232"/>
      <c r="E204" s="76">
        <v>2</v>
      </c>
      <c r="F204" s="251">
        <f t="shared" si="5"/>
        <v>2</v>
      </c>
      <c r="G204" s="399">
        <v>2</v>
      </c>
      <c r="H204" s="440"/>
    </row>
    <row r="205" spans="1:8" x14ac:dyDescent="0.2">
      <c r="A205" s="346">
        <v>201</v>
      </c>
      <c r="B205" s="347"/>
      <c r="C205" s="348" t="s">
        <v>120</v>
      </c>
      <c r="D205" s="232"/>
      <c r="E205" s="76"/>
      <c r="F205" s="251">
        <f t="shared" si="5"/>
        <v>0</v>
      </c>
      <c r="G205" s="399"/>
      <c r="H205" s="440"/>
    </row>
    <row r="206" spans="1:8" x14ac:dyDescent="0.2">
      <c r="A206" s="346">
        <v>202</v>
      </c>
      <c r="B206" s="347"/>
      <c r="C206" s="348" t="s">
        <v>121</v>
      </c>
      <c r="D206" s="232"/>
      <c r="E206" s="76"/>
      <c r="F206" s="251">
        <f t="shared" si="5"/>
        <v>0</v>
      </c>
      <c r="G206" s="399"/>
      <c r="H206" s="440"/>
    </row>
    <row r="207" spans="1:8" x14ac:dyDescent="0.2">
      <c r="A207" s="346">
        <v>203</v>
      </c>
      <c r="B207" s="347"/>
      <c r="C207" s="348" t="s">
        <v>122</v>
      </c>
      <c r="D207" s="232"/>
      <c r="E207" s="76"/>
      <c r="F207" s="251">
        <f t="shared" si="5"/>
        <v>0</v>
      </c>
      <c r="G207" s="399"/>
      <c r="H207" s="440"/>
    </row>
    <row r="208" spans="1:8" x14ac:dyDescent="0.2">
      <c r="A208" s="346">
        <v>204</v>
      </c>
      <c r="B208" s="347"/>
      <c r="C208" s="348" t="s">
        <v>123</v>
      </c>
      <c r="D208" s="232"/>
      <c r="E208" s="76"/>
      <c r="F208" s="251">
        <f t="shared" si="5"/>
        <v>0</v>
      </c>
      <c r="G208" s="399"/>
      <c r="H208" s="440"/>
    </row>
    <row r="209" spans="1:8" x14ac:dyDescent="0.2">
      <c r="A209" s="346">
        <v>205</v>
      </c>
      <c r="B209" s="347"/>
      <c r="C209" s="348" t="s">
        <v>124</v>
      </c>
      <c r="D209" s="232"/>
      <c r="E209" s="76"/>
      <c r="F209" s="251">
        <f t="shared" si="5"/>
        <v>0</v>
      </c>
      <c r="G209" s="399"/>
      <c r="H209" s="440"/>
    </row>
    <row r="210" spans="1:8" x14ac:dyDescent="0.2">
      <c r="A210" s="346">
        <v>206</v>
      </c>
      <c r="B210" s="347"/>
      <c r="C210" s="348" t="s">
        <v>125</v>
      </c>
      <c r="D210" s="232"/>
      <c r="E210" s="76"/>
      <c r="F210" s="251">
        <f t="shared" si="5"/>
        <v>0</v>
      </c>
      <c r="G210" s="399"/>
      <c r="H210" s="440"/>
    </row>
    <row r="211" spans="1:8" x14ac:dyDescent="0.2">
      <c r="A211" s="346">
        <v>207</v>
      </c>
      <c r="B211" s="347"/>
      <c r="C211" s="348" t="s">
        <v>126</v>
      </c>
      <c r="D211" s="232"/>
      <c r="E211" s="76"/>
      <c r="F211" s="251">
        <f t="shared" si="5"/>
        <v>0</v>
      </c>
      <c r="G211" s="399"/>
      <c r="H211" s="440"/>
    </row>
    <row r="212" spans="1:8" x14ac:dyDescent="0.2">
      <c r="A212" s="346">
        <v>208</v>
      </c>
      <c r="B212" s="347"/>
      <c r="C212" s="348" t="s">
        <v>127</v>
      </c>
      <c r="D212" s="232"/>
      <c r="E212" s="76"/>
      <c r="F212" s="251">
        <f t="shared" si="5"/>
        <v>0</v>
      </c>
      <c r="G212" s="399">
        <v>177</v>
      </c>
      <c r="H212" s="440"/>
    </row>
    <row r="213" spans="1:8" x14ac:dyDescent="0.2">
      <c r="A213" s="346">
        <v>209</v>
      </c>
      <c r="B213" s="347"/>
      <c r="C213" s="348" t="s">
        <v>128</v>
      </c>
      <c r="D213" s="232"/>
      <c r="E213" s="76"/>
      <c r="F213" s="251">
        <f t="shared" si="5"/>
        <v>0</v>
      </c>
      <c r="G213" s="399"/>
      <c r="H213" s="440"/>
    </row>
    <row r="214" spans="1:8" x14ac:dyDescent="0.2">
      <c r="A214" s="346">
        <v>210</v>
      </c>
      <c r="B214" s="347"/>
      <c r="C214" s="348" t="s">
        <v>129</v>
      </c>
      <c r="D214" s="232"/>
      <c r="E214" s="76"/>
      <c r="F214" s="251">
        <f t="shared" si="5"/>
        <v>0</v>
      </c>
      <c r="G214" s="399"/>
      <c r="H214" s="440"/>
    </row>
    <row r="215" spans="1:8" x14ac:dyDescent="0.2">
      <c r="A215" s="346">
        <v>211</v>
      </c>
      <c r="B215" s="347"/>
      <c r="C215" s="348" t="s">
        <v>130</v>
      </c>
      <c r="D215" s="232"/>
      <c r="E215" s="76"/>
      <c r="F215" s="251">
        <f t="shared" si="5"/>
        <v>0</v>
      </c>
      <c r="G215" s="399"/>
      <c r="H215" s="440"/>
    </row>
    <row r="216" spans="1:8" x14ac:dyDescent="0.2">
      <c r="A216" s="346">
        <v>212</v>
      </c>
      <c r="B216" s="347"/>
      <c r="C216" s="348" t="s">
        <v>131</v>
      </c>
      <c r="D216" s="232"/>
      <c r="E216" s="76"/>
      <c r="F216" s="251">
        <f t="shared" si="5"/>
        <v>0</v>
      </c>
      <c r="G216" s="399"/>
      <c r="H216" s="440"/>
    </row>
    <row r="217" spans="1:8" x14ac:dyDescent="0.2">
      <c r="A217" s="346">
        <v>213</v>
      </c>
      <c r="B217" s="347"/>
      <c r="C217" s="348" t="s">
        <v>132</v>
      </c>
      <c r="D217" s="232"/>
      <c r="E217" s="76"/>
      <c r="F217" s="251">
        <f t="shared" si="5"/>
        <v>0</v>
      </c>
      <c r="G217" s="399"/>
      <c r="H217" s="440"/>
    </row>
    <row r="218" spans="1:8" x14ac:dyDescent="0.2">
      <c r="A218" s="346">
        <v>214</v>
      </c>
      <c r="B218" s="347"/>
      <c r="C218" s="376" t="s">
        <v>133</v>
      </c>
      <c r="D218" s="103"/>
      <c r="E218" s="104"/>
      <c r="F218" s="64">
        <f t="shared" si="5"/>
        <v>0</v>
      </c>
      <c r="G218" s="395"/>
      <c r="H218" s="440"/>
    </row>
    <row r="219" spans="1:8" ht="12.75" thickBot="1" x14ac:dyDescent="0.25">
      <c r="A219" s="359">
        <v>215</v>
      </c>
      <c r="B219" s="360"/>
      <c r="C219" s="361" t="s">
        <v>134</v>
      </c>
      <c r="D219" s="245">
        <f>SUM(D153:D218)</f>
        <v>3608</v>
      </c>
      <c r="E219" s="162">
        <f>SUM(E153:E218)</f>
        <v>244</v>
      </c>
      <c r="F219" s="447">
        <f>SUM(D219:E219)</f>
        <v>3852</v>
      </c>
      <c r="G219" s="400">
        <f>SUM(G153:G218)</f>
        <v>21061</v>
      </c>
      <c r="H219" s="440"/>
    </row>
    <row r="220" spans="1:8" x14ac:dyDescent="0.2">
      <c r="A220" s="346">
        <v>216</v>
      </c>
      <c r="B220" s="552" t="s">
        <v>135</v>
      </c>
      <c r="C220" s="363" t="s">
        <v>136</v>
      </c>
      <c r="D220" s="450" t="s">
        <v>155</v>
      </c>
      <c r="E220" s="142" t="s">
        <v>155</v>
      </c>
      <c r="F220" s="407">
        <f>COUNTA(D220:E220)</f>
        <v>2</v>
      </c>
      <c r="G220" s="407"/>
      <c r="H220" s="440"/>
    </row>
    <row r="221" spans="1:8" x14ac:dyDescent="0.2">
      <c r="A221" s="346">
        <v>217</v>
      </c>
      <c r="B221" s="553"/>
      <c r="C221" s="376" t="s">
        <v>137</v>
      </c>
      <c r="D221" s="236" t="s">
        <v>632</v>
      </c>
      <c r="E221" s="143" t="s">
        <v>632</v>
      </c>
      <c r="F221" s="310">
        <f>COUNTA(D221:E221)</f>
        <v>2</v>
      </c>
      <c r="G221" s="310"/>
      <c r="H221" s="440"/>
    </row>
    <row r="222" spans="1:8" x14ac:dyDescent="0.2">
      <c r="A222" s="346">
        <v>218</v>
      </c>
      <c r="B222" s="553"/>
      <c r="C222" s="378" t="s">
        <v>138</v>
      </c>
      <c r="D222" s="237" t="s">
        <v>156</v>
      </c>
      <c r="E222" s="144" t="s">
        <v>156</v>
      </c>
      <c r="F222" s="309"/>
      <c r="G222" s="309"/>
      <c r="H222" s="440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157</v>
      </c>
      <c r="E223" s="145" t="s">
        <v>158</v>
      </c>
      <c r="F223" s="410"/>
      <c r="G223" s="410"/>
      <c r="H223" s="44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141"/>
      <c r="F224" s="412">
        <f>SUM(D224:E224)</f>
        <v>0</v>
      </c>
      <c r="G224" s="412"/>
      <c r="H224" s="440"/>
    </row>
    <row r="225" spans="1:8" x14ac:dyDescent="0.2">
      <c r="A225" s="346">
        <v>221</v>
      </c>
      <c r="B225" s="552" t="s">
        <v>141</v>
      </c>
      <c r="C225" s="370" t="s">
        <v>142</v>
      </c>
      <c r="D225" s="240">
        <v>2</v>
      </c>
      <c r="E225" s="146">
        <v>1</v>
      </c>
      <c r="F225" s="413">
        <f>SUM(D225:E225)</f>
        <v>3</v>
      </c>
      <c r="G225" s="413"/>
      <c r="H225" s="440"/>
    </row>
    <row r="226" spans="1:8" ht="12.75" thickBot="1" x14ac:dyDescent="0.25">
      <c r="A226" s="346">
        <v>222</v>
      </c>
      <c r="B226" s="554"/>
      <c r="C226" s="363" t="s">
        <v>143</v>
      </c>
      <c r="D226" s="235">
        <v>2</v>
      </c>
      <c r="E226" s="142">
        <v>1</v>
      </c>
      <c r="F226" s="407">
        <f>SUM(D226:E226)</f>
        <v>3</v>
      </c>
      <c r="G226" s="407"/>
      <c r="H226" s="440"/>
    </row>
    <row r="227" spans="1:8" ht="12.75" thickBot="1" x14ac:dyDescent="0.25">
      <c r="A227" s="402">
        <v>223</v>
      </c>
      <c r="B227" s="403"/>
      <c r="C227" s="411" t="s">
        <v>659</v>
      </c>
      <c r="D227" s="239">
        <v>2</v>
      </c>
      <c r="E227" s="141">
        <v>1</v>
      </c>
      <c r="F227" s="412">
        <f>SUM(D227:E227)</f>
        <v>3</v>
      </c>
      <c r="G227" s="412"/>
      <c r="H227" s="440"/>
    </row>
    <row r="228" spans="1:8" ht="12" customHeight="1" x14ac:dyDescent="0.2">
      <c r="A228" s="414">
        <v>224</v>
      </c>
      <c r="B228" s="559" t="s">
        <v>636</v>
      </c>
      <c r="C228" s="415" t="s">
        <v>633</v>
      </c>
      <c r="D228" s="241">
        <v>1</v>
      </c>
      <c r="E228" s="147">
        <v>1</v>
      </c>
      <c r="F228" s="451">
        <v>1</v>
      </c>
      <c r="G228" s="417">
        <v>1</v>
      </c>
    </row>
    <row r="229" spans="1:8" ht="12" customHeight="1" x14ac:dyDescent="0.2">
      <c r="A229" s="418">
        <v>225</v>
      </c>
      <c r="B229" s="560"/>
      <c r="C229" s="385" t="s">
        <v>634</v>
      </c>
      <c r="D229" s="242">
        <v>1</v>
      </c>
      <c r="E229" s="148">
        <v>1</v>
      </c>
      <c r="F229" s="419">
        <v>1</v>
      </c>
      <c r="G229" s="420">
        <v>1</v>
      </c>
    </row>
    <row r="230" spans="1:8" ht="12.75" thickBot="1" x14ac:dyDescent="0.25">
      <c r="A230" s="359">
        <v>226</v>
      </c>
      <c r="B230" s="561"/>
      <c r="C230" s="388" t="s">
        <v>635</v>
      </c>
      <c r="D230" s="243">
        <v>1</v>
      </c>
      <c r="E230" s="149">
        <v>1</v>
      </c>
      <c r="F230" s="421">
        <v>1</v>
      </c>
      <c r="G230" s="438">
        <v>1</v>
      </c>
    </row>
  </sheetData>
  <mergeCells count="24">
    <mergeCell ref="B228:B230"/>
    <mergeCell ref="B79:B84"/>
    <mergeCell ref="B15:B17"/>
    <mergeCell ref="B18:B19"/>
    <mergeCell ref="B20:B22"/>
    <mergeCell ref="B23:B28"/>
    <mergeCell ref="B41:B46"/>
    <mergeCell ref="B51:B54"/>
    <mergeCell ref="B55:B60"/>
    <mergeCell ref="B61:B66"/>
    <mergeCell ref="B67:B72"/>
    <mergeCell ref="B73:B78"/>
    <mergeCell ref="B225:B226"/>
    <mergeCell ref="B85:B90"/>
    <mergeCell ref="B91:B96"/>
    <mergeCell ref="B97:B102"/>
    <mergeCell ref="B138:B144"/>
    <mergeCell ref="B145:B151"/>
    <mergeCell ref="B220:B223"/>
    <mergeCell ref="B103:B108"/>
    <mergeCell ref="B109:B114"/>
    <mergeCell ref="B115:B123"/>
    <mergeCell ref="B124:B130"/>
    <mergeCell ref="B131:B13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2:E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16.28515625" style="78" customWidth="1"/>
    <col min="6" max="16384" width="11.42578125" style="78"/>
  </cols>
  <sheetData>
    <row r="2" spans="1:5" ht="12.75" x14ac:dyDescent="0.2">
      <c r="A2" s="331" t="s">
        <v>604</v>
      </c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21" t="s">
        <v>162</v>
      </c>
      <c r="D4" s="152" t="s">
        <v>163</v>
      </c>
      <c r="E4" s="404" t="s">
        <v>529</v>
      </c>
    </row>
    <row r="5" spans="1:5" x14ac:dyDescent="0.2">
      <c r="A5" s="338">
        <v>1</v>
      </c>
      <c r="B5" s="339"/>
      <c r="C5" s="340" t="s">
        <v>0</v>
      </c>
      <c r="D5" s="452">
        <v>7</v>
      </c>
      <c r="E5" s="345"/>
    </row>
    <row r="6" spans="1:5" x14ac:dyDescent="0.2">
      <c r="A6" s="346">
        <v>2</v>
      </c>
      <c r="B6" s="347"/>
      <c r="C6" s="348" t="s">
        <v>1</v>
      </c>
      <c r="D6" s="453" t="s">
        <v>195</v>
      </c>
      <c r="E6" s="352"/>
    </row>
    <row r="7" spans="1:5" x14ac:dyDescent="0.2">
      <c r="A7" s="346">
        <v>3</v>
      </c>
      <c r="B7" s="347"/>
      <c r="C7" s="348" t="s">
        <v>2</v>
      </c>
      <c r="D7" s="453" t="s">
        <v>196</v>
      </c>
      <c r="E7" s="352"/>
    </row>
    <row r="8" spans="1:5" x14ac:dyDescent="0.2">
      <c r="A8" s="346">
        <v>4</v>
      </c>
      <c r="B8" s="347"/>
      <c r="C8" s="348" t="s">
        <v>3</v>
      </c>
      <c r="D8" s="453" t="s">
        <v>197</v>
      </c>
      <c r="E8" s="352"/>
    </row>
    <row r="9" spans="1:5" x14ac:dyDescent="0.2">
      <c r="A9" s="346">
        <v>5</v>
      </c>
      <c r="B9" s="347"/>
      <c r="C9" s="348" t="s">
        <v>4</v>
      </c>
      <c r="D9" s="453" t="s">
        <v>198</v>
      </c>
      <c r="E9" s="352"/>
    </row>
    <row r="10" spans="1:5" x14ac:dyDescent="0.2">
      <c r="A10" s="346">
        <v>6</v>
      </c>
      <c r="B10" s="347" t="s">
        <v>5</v>
      </c>
      <c r="C10" s="348" t="s">
        <v>6</v>
      </c>
      <c r="D10" s="453"/>
      <c r="E10" s="352"/>
    </row>
    <row r="11" spans="1:5" x14ac:dyDescent="0.2">
      <c r="A11" s="346">
        <v>7</v>
      </c>
      <c r="B11" s="347"/>
      <c r="C11" s="348" t="s">
        <v>7</v>
      </c>
      <c r="D11" s="453"/>
      <c r="E11" s="352"/>
    </row>
    <row r="12" spans="1:5" ht="12.75" thickBot="1" x14ac:dyDescent="0.25">
      <c r="A12" s="346">
        <v>8</v>
      </c>
      <c r="B12" s="347"/>
      <c r="C12" s="353" t="s">
        <v>8</v>
      </c>
      <c r="D12" s="454" t="s">
        <v>199</v>
      </c>
      <c r="E12" s="352"/>
    </row>
    <row r="13" spans="1:5" ht="12.75" thickBot="1" x14ac:dyDescent="0.25">
      <c r="A13" s="346">
        <v>9</v>
      </c>
      <c r="B13" s="347"/>
      <c r="C13" s="358" t="s">
        <v>194</v>
      </c>
      <c r="D13" s="426" t="s">
        <v>200</v>
      </c>
      <c r="E13" s="352"/>
    </row>
    <row r="14" spans="1:5" ht="12.75" thickBot="1" x14ac:dyDescent="0.25">
      <c r="A14" s="359">
        <v>10</v>
      </c>
      <c r="B14" s="360"/>
      <c r="C14" s="361" t="s">
        <v>9</v>
      </c>
      <c r="D14" s="427"/>
      <c r="E14" s="362"/>
    </row>
    <row r="15" spans="1:5" x14ac:dyDescent="0.2">
      <c r="A15" s="346">
        <v>11</v>
      </c>
      <c r="B15" s="552" t="s">
        <v>13</v>
      </c>
      <c r="C15" s="363" t="s">
        <v>165</v>
      </c>
      <c r="D15" s="51">
        <v>9605</v>
      </c>
      <c r="E15" s="382">
        <v>842088</v>
      </c>
    </row>
    <row r="16" spans="1:5" x14ac:dyDescent="0.2">
      <c r="A16" s="346">
        <v>12</v>
      </c>
      <c r="B16" s="553"/>
      <c r="C16" s="365" t="s">
        <v>164</v>
      </c>
      <c r="D16" s="248">
        <v>9092</v>
      </c>
      <c r="E16" s="444">
        <v>911785</v>
      </c>
    </row>
    <row r="17" spans="1:5" ht="12.75" thickBot="1" x14ac:dyDescent="0.25">
      <c r="A17" s="359">
        <v>13</v>
      </c>
      <c r="B17" s="554"/>
      <c r="C17" s="361" t="s">
        <v>10</v>
      </c>
      <c r="D17" s="99">
        <v>-5.3409682457053576E-2</v>
      </c>
      <c r="E17" s="210">
        <f>(E16/E15)-1</f>
        <v>8.2766884221126436E-2</v>
      </c>
    </row>
    <row r="18" spans="1:5" ht="14.25" x14ac:dyDescent="0.2">
      <c r="A18" s="369">
        <v>14</v>
      </c>
      <c r="B18" s="552" t="s">
        <v>168</v>
      </c>
      <c r="C18" s="370" t="s">
        <v>530</v>
      </c>
      <c r="D18" s="249">
        <v>2071.6999999999998</v>
      </c>
      <c r="E18" s="371">
        <v>51833</v>
      </c>
    </row>
    <row r="19" spans="1:5" ht="12.75" thickBot="1" x14ac:dyDescent="0.25">
      <c r="A19" s="359">
        <v>15</v>
      </c>
      <c r="B19" s="557"/>
      <c r="C19" s="361" t="s">
        <v>11</v>
      </c>
      <c r="D19" s="250"/>
      <c r="E19" s="373"/>
    </row>
    <row r="20" spans="1:5" x14ac:dyDescent="0.2">
      <c r="A20" s="346">
        <v>16</v>
      </c>
      <c r="B20" s="558" t="s">
        <v>175</v>
      </c>
      <c r="C20" s="363" t="s">
        <v>12</v>
      </c>
      <c r="D20" s="51">
        <v>152</v>
      </c>
      <c r="E20" s="382">
        <v>6829</v>
      </c>
    </row>
    <row r="21" spans="1:5" x14ac:dyDescent="0.2">
      <c r="A21" s="346">
        <v>17</v>
      </c>
      <c r="B21" s="553"/>
      <c r="C21" s="348" t="s">
        <v>176</v>
      </c>
      <c r="D21" s="251">
        <v>3089</v>
      </c>
      <c r="E21" s="399"/>
    </row>
    <row r="22" spans="1:5" ht="12.75" thickBot="1" x14ac:dyDescent="0.25">
      <c r="A22" s="359">
        <v>18</v>
      </c>
      <c r="B22" s="554"/>
      <c r="C22" s="361" t="s">
        <v>14</v>
      </c>
      <c r="D22" s="99">
        <v>0.33974923009238889</v>
      </c>
      <c r="E22" s="210"/>
    </row>
    <row r="23" spans="1:5" x14ac:dyDescent="0.2">
      <c r="A23" s="346">
        <v>19</v>
      </c>
      <c r="B23" s="552" t="s">
        <v>15</v>
      </c>
      <c r="C23" s="363" t="s">
        <v>169</v>
      </c>
      <c r="D23" s="61">
        <v>61.4659610028</v>
      </c>
      <c r="E23" s="69">
        <v>50.504995257099999</v>
      </c>
    </row>
    <row r="24" spans="1:5" x14ac:dyDescent="0.2">
      <c r="A24" s="346">
        <v>20</v>
      </c>
      <c r="B24" s="553"/>
      <c r="C24" s="376" t="s">
        <v>170</v>
      </c>
      <c r="D24" s="252">
        <v>60.367961164999997</v>
      </c>
      <c r="E24" s="67">
        <v>42.089920224799997</v>
      </c>
    </row>
    <row r="25" spans="1:5" x14ac:dyDescent="0.2">
      <c r="A25" s="346">
        <v>21</v>
      </c>
      <c r="B25" s="553"/>
      <c r="C25" s="363" t="s">
        <v>171</v>
      </c>
      <c r="D25" s="51">
        <v>5904</v>
      </c>
      <c r="E25" s="382">
        <v>425297</v>
      </c>
    </row>
    <row r="26" spans="1:5" x14ac:dyDescent="0.2">
      <c r="A26" s="346">
        <v>22</v>
      </c>
      <c r="B26" s="553"/>
      <c r="C26" s="376" t="s">
        <v>172</v>
      </c>
      <c r="D26" s="53">
        <v>5489</v>
      </c>
      <c r="E26" s="395">
        <v>383770</v>
      </c>
    </row>
    <row r="27" spans="1:5" x14ac:dyDescent="0.2">
      <c r="A27" s="346">
        <v>23</v>
      </c>
      <c r="B27" s="553"/>
      <c r="C27" s="378" t="s">
        <v>173</v>
      </c>
      <c r="D27" s="57">
        <v>2.7350938866000001</v>
      </c>
      <c r="E27" s="66">
        <v>2.8090511614999998</v>
      </c>
    </row>
    <row r="28" spans="1:5" ht="12.75" thickBot="1" x14ac:dyDescent="0.25">
      <c r="A28" s="359">
        <v>24</v>
      </c>
      <c r="B28" s="554"/>
      <c r="C28" s="361" t="s">
        <v>174</v>
      </c>
      <c r="D28" s="250">
        <v>2.5449784975999998</v>
      </c>
      <c r="E28" s="373">
        <v>2.4412786833000002</v>
      </c>
    </row>
    <row r="29" spans="1:5" x14ac:dyDescent="0.2">
      <c r="A29" s="346">
        <v>25</v>
      </c>
      <c r="B29" s="347" t="s">
        <v>16</v>
      </c>
      <c r="C29" s="363" t="s">
        <v>169</v>
      </c>
      <c r="D29" s="61">
        <v>18.19454039</v>
      </c>
      <c r="E29" s="69">
        <v>13.784442681</v>
      </c>
    </row>
    <row r="30" spans="1:5" x14ac:dyDescent="0.2">
      <c r="A30" s="346">
        <v>26</v>
      </c>
      <c r="B30" s="347"/>
      <c r="C30" s="376" t="s">
        <v>170</v>
      </c>
      <c r="D30" s="252">
        <v>15.1155339806</v>
      </c>
      <c r="E30" s="67">
        <v>7.1168015327000003</v>
      </c>
    </row>
    <row r="31" spans="1:5" x14ac:dyDescent="0.2">
      <c r="A31" s="346">
        <v>27</v>
      </c>
      <c r="B31" s="347"/>
      <c r="C31" s="363" t="s">
        <v>171</v>
      </c>
      <c r="D31" s="51">
        <v>1748</v>
      </c>
      <c r="E31" s="382">
        <v>116077</v>
      </c>
    </row>
    <row r="32" spans="1:5" x14ac:dyDescent="0.2">
      <c r="A32" s="346">
        <v>28</v>
      </c>
      <c r="B32" s="347"/>
      <c r="C32" s="376" t="s">
        <v>172</v>
      </c>
      <c r="D32" s="53">
        <v>1374</v>
      </c>
      <c r="E32" s="395">
        <v>64890</v>
      </c>
    </row>
    <row r="33" spans="1:5" x14ac:dyDescent="0.2">
      <c r="A33" s="346">
        <v>29</v>
      </c>
      <c r="B33" s="347"/>
      <c r="C33" s="378" t="s">
        <v>173</v>
      </c>
      <c r="D33" s="57">
        <v>3.7684995321999999</v>
      </c>
      <c r="E33" s="66">
        <v>3.8723006780999998</v>
      </c>
    </row>
    <row r="34" spans="1:5" ht="12.75" thickBot="1" x14ac:dyDescent="0.25">
      <c r="A34" s="359">
        <v>30</v>
      </c>
      <c r="B34" s="360"/>
      <c r="C34" s="361" t="s">
        <v>174</v>
      </c>
      <c r="D34" s="250">
        <v>3.5188369813999998</v>
      </c>
      <c r="E34" s="373">
        <v>3.5482857127999998</v>
      </c>
    </row>
    <row r="35" spans="1:5" x14ac:dyDescent="0.2">
      <c r="A35" s="346">
        <v>31</v>
      </c>
      <c r="B35" s="347" t="s">
        <v>17</v>
      </c>
      <c r="C35" s="363" t="s">
        <v>169</v>
      </c>
      <c r="D35" s="61">
        <v>43.2714206128</v>
      </c>
      <c r="E35" s="69">
        <v>36.720552576099998</v>
      </c>
    </row>
    <row r="36" spans="1:5" x14ac:dyDescent="0.2">
      <c r="A36" s="346">
        <v>32</v>
      </c>
      <c r="B36" s="347"/>
      <c r="C36" s="376" t="s">
        <v>170</v>
      </c>
      <c r="D36" s="252">
        <v>45.2524271845</v>
      </c>
      <c r="E36" s="67">
        <v>34.973118692100002</v>
      </c>
    </row>
    <row r="37" spans="1:5" x14ac:dyDescent="0.2">
      <c r="A37" s="346">
        <v>33</v>
      </c>
      <c r="B37" s="347"/>
      <c r="C37" s="363" t="s">
        <v>171</v>
      </c>
      <c r="D37" s="51">
        <v>4156</v>
      </c>
      <c r="E37" s="382">
        <v>309219</v>
      </c>
    </row>
    <row r="38" spans="1:5" x14ac:dyDescent="0.2">
      <c r="A38" s="346">
        <v>34</v>
      </c>
      <c r="B38" s="347"/>
      <c r="C38" s="376" t="s">
        <v>172</v>
      </c>
      <c r="D38" s="53">
        <v>4114</v>
      </c>
      <c r="E38" s="395">
        <v>318880</v>
      </c>
    </row>
    <row r="39" spans="1:5" x14ac:dyDescent="0.2">
      <c r="A39" s="346">
        <v>35</v>
      </c>
      <c r="B39" s="347"/>
      <c r="C39" s="378" t="s">
        <v>173</v>
      </c>
      <c r="D39" s="57">
        <v>2.2994148780999999</v>
      </c>
      <c r="E39" s="66">
        <v>2.4097079377999999</v>
      </c>
    </row>
    <row r="40" spans="1:5" ht="12.75" thickBot="1" x14ac:dyDescent="0.25">
      <c r="A40" s="359">
        <v>36</v>
      </c>
      <c r="B40" s="360"/>
      <c r="C40" s="361" t="s">
        <v>174</v>
      </c>
      <c r="D40" s="250">
        <v>2.2194795826</v>
      </c>
      <c r="E40" s="373">
        <v>2.2159867681000001</v>
      </c>
    </row>
    <row r="41" spans="1:5" x14ac:dyDescent="0.2">
      <c r="A41" s="346">
        <v>37</v>
      </c>
      <c r="B41" s="552" t="s">
        <v>18</v>
      </c>
      <c r="C41" s="363" t="s">
        <v>169</v>
      </c>
      <c r="D41" s="61">
        <v>27.570250696399999</v>
      </c>
      <c r="E41" s="69">
        <v>24.921890458699998</v>
      </c>
    </row>
    <row r="42" spans="1:5" x14ac:dyDescent="0.2">
      <c r="A42" s="346">
        <v>38</v>
      </c>
      <c r="B42" s="553"/>
      <c r="C42" s="376" t="s">
        <v>170</v>
      </c>
      <c r="D42" s="252">
        <v>29.158737864100001</v>
      </c>
      <c r="E42" s="67">
        <v>32.0290068053</v>
      </c>
    </row>
    <row r="43" spans="1:5" x14ac:dyDescent="0.2">
      <c r="A43" s="346">
        <v>39</v>
      </c>
      <c r="B43" s="553"/>
      <c r="C43" s="363" t="s">
        <v>171</v>
      </c>
      <c r="D43" s="51">
        <v>2648</v>
      </c>
      <c r="E43" s="382">
        <v>209864</v>
      </c>
    </row>
    <row r="44" spans="1:5" x14ac:dyDescent="0.2">
      <c r="A44" s="346">
        <v>40</v>
      </c>
      <c r="B44" s="553"/>
      <c r="C44" s="376" t="s">
        <v>172</v>
      </c>
      <c r="D44" s="53">
        <v>2651</v>
      </c>
      <c r="E44" s="395">
        <v>292036</v>
      </c>
    </row>
    <row r="45" spans="1:5" x14ac:dyDescent="0.2">
      <c r="A45" s="346">
        <v>41</v>
      </c>
      <c r="B45" s="553"/>
      <c r="C45" s="378" t="s">
        <v>173</v>
      </c>
      <c r="D45" s="57">
        <v>2.0279497731</v>
      </c>
      <c r="E45" s="66">
        <v>2.0579228938999998</v>
      </c>
    </row>
    <row r="46" spans="1:5" ht="12.75" thickBot="1" x14ac:dyDescent="0.25">
      <c r="A46" s="359">
        <v>42</v>
      </c>
      <c r="B46" s="554"/>
      <c r="C46" s="361" t="s">
        <v>174</v>
      </c>
      <c r="D46" s="250">
        <v>1.9194933466999999</v>
      </c>
      <c r="E46" s="373">
        <v>1.9748251989000001</v>
      </c>
    </row>
    <row r="47" spans="1:5" x14ac:dyDescent="0.2">
      <c r="A47" s="346">
        <v>43</v>
      </c>
      <c r="B47" s="347" t="s">
        <v>19</v>
      </c>
      <c r="C47" s="383" t="s">
        <v>169</v>
      </c>
      <c r="D47" s="219">
        <v>2.1890807798999998</v>
      </c>
      <c r="E47" s="384">
        <v>4.3196250234000004</v>
      </c>
    </row>
    <row r="48" spans="1:5" x14ac:dyDescent="0.2">
      <c r="A48" s="346">
        <v>44</v>
      </c>
      <c r="B48" s="347"/>
      <c r="C48" s="385" t="s">
        <v>170</v>
      </c>
      <c r="D48" s="266">
        <v>2.8953883495000001</v>
      </c>
      <c r="E48" s="392">
        <v>4.6495559262999997</v>
      </c>
    </row>
    <row r="49" spans="1:5" x14ac:dyDescent="0.2">
      <c r="A49" s="346">
        <v>45</v>
      </c>
      <c r="B49" s="347"/>
      <c r="C49" s="385" t="s">
        <v>171</v>
      </c>
      <c r="D49" s="267">
        <v>210</v>
      </c>
      <c r="E49" s="394">
        <v>36375</v>
      </c>
    </row>
    <row r="50" spans="1:5" ht="12.75" thickBot="1" x14ac:dyDescent="0.25">
      <c r="A50" s="359">
        <v>46</v>
      </c>
      <c r="B50" s="360"/>
      <c r="C50" s="388" t="s">
        <v>172</v>
      </c>
      <c r="D50" s="218">
        <v>263</v>
      </c>
      <c r="E50" s="389">
        <v>42394</v>
      </c>
    </row>
    <row r="51" spans="1:5" x14ac:dyDescent="0.2">
      <c r="A51" s="346">
        <v>47</v>
      </c>
      <c r="B51" s="552" t="s">
        <v>20</v>
      </c>
      <c r="C51" s="383" t="s">
        <v>169</v>
      </c>
      <c r="D51" s="219">
        <v>8.7747075208999998</v>
      </c>
      <c r="E51" s="384">
        <v>20.253489260799999</v>
      </c>
    </row>
    <row r="52" spans="1:5" x14ac:dyDescent="0.2">
      <c r="A52" s="346">
        <v>48</v>
      </c>
      <c r="B52" s="553"/>
      <c r="C52" s="385" t="s">
        <v>170</v>
      </c>
      <c r="D52" s="266">
        <v>7.5779126214000003</v>
      </c>
      <c r="E52" s="392">
        <v>21.2315170436</v>
      </c>
    </row>
    <row r="53" spans="1:5" x14ac:dyDescent="0.2">
      <c r="A53" s="346">
        <v>49</v>
      </c>
      <c r="B53" s="553"/>
      <c r="C53" s="385" t="s">
        <v>171</v>
      </c>
      <c r="D53" s="267">
        <v>843</v>
      </c>
      <c r="E53" s="394">
        <v>170552</v>
      </c>
    </row>
    <row r="54" spans="1:5" ht="12.75" thickBot="1" x14ac:dyDescent="0.25">
      <c r="A54" s="359">
        <v>50</v>
      </c>
      <c r="B54" s="554"/>
      <c r="C54" s="388" t="s">
        <v>172</v>
      </c>
      <c r="D54" s="218">
        <v>689</v>
      </c>
      <c r="E54" s="389">
        <v>193586</v>
      </c>
    </row>
    <row r="55" spans="1:5" x14ac:dyDescent="0.2">
      <c r="A55" s="346">
        <v>51</v>
      </c>
      <c r="B55" s="552" t="s">
        <v>21</v>
      </c>
      <c r="C55" s="363" t="s">
        <v>169</v>
      </c>
      <c r="D55" s="61">
        <v>29.615598885800001</v>
      </c>
      <c r="E55" s="69">
        <v>24.106416524299998</v>
      </c>
    </row>
    <row r="56" spans="1:5" x14ac:dyDescent="0.2">
      <c r="A56" s="346">
        <v>52</v>
      </c>
      <c r="B56" s="553"/>
      <c r="C56" s="376" t="s">
        <v>170</v>
      </c>
      <c r="D56" s="252">
        <v>22.184466019399999</v>
      </c>
      <c r="E56" s="67">
        <v>20.173264341599999</v>
      </c>
    </row>
    <row r="57" spans="1:5" x14ac:dyDescent="0.2">
      <c r="A57" s="346">
        <v>53</v>
      </c>
      <c r="B57" s="553"/>
      <c r="C57" s="363" t="s">
        <v>171</v>
      </c>
      <c r="D57" s="51">
        <v>2845</v>
      </c>
      <c r="E57" s="382">
        <v>202997</v>
      </c>
    </row>
    <row r="58" spans="1:5" x14ac:dyDescent="0.2">
      <c r="A58" s="346">
        <v>54</v>
      </c>
      <c r="B58" s="553"/>
      <c r="C58" s="376" t="s">
        <v>172</v>
      </c>
      <c r="D58" s="53">
        <v>2017</v>
      </c>
      <c r="E58" s="395">
        <v>183937</v>
      </c>
    </row>
    <row r="59" spans="1:5" x14ac:dyDescent="0.2">
      <c r="A59" s="346">
        <v>55</v>
      </c>
      <c r="B59" s="553"/>
      <c r="C59" s="378" t="s">
        <v>173</v>
      </c>
      <c r="D59" s="57">
        <v>3.3081264107999999</v>
      </c>
      <c r="E59" s="66">
        <v>3.290637587</v>
      </c>
    </row>
    <row r="60" spans="1:5" ht="12.75" thickBot="1" x14ac:dyDescent="0.25">
      <c r="A60" s="359">
        <v>56</v>
      </c>
      <c r="B60" s="554"/>
      <c r="C60" s="361" t="s">
        <v>174</v>
      </c>
      <c r="D60" s="250">
        <v>3.1559080963000001</v>
      </c>
      <c r="E60" s="373">
        <v>2.9425300976000002</v>
      </c>
    </row>
    <row r="61" spans="1:5" x14ac:dyDescent="0.2">
      <c r="A61" s="346">
        <v>57</v>
      </c>
      <c r="B61" s="552" t="s">
        <v>22</v>
      </c>
      <c r="C61" s="363" t="s">
        <v>169</v>
      </c>
      <c r="D61" s="61">
        <v>10.8635097493</v>
      </c>
      <c r="E61" s="69">
        <v>19.2177292577</v>
      </c>
    </row>
    <row r="62" spans="1:5" x14ac:dyDescent="0.2">
      <c r="A62" s="346">
        <v>58</v>
      </c>
      <c r="B62" s="553"/>
      <c r="C62" s="376" t="s">
        <v>170</v>
      </c>
      <c r="D62" s="252">
        <v>4.4053398057999997</v>
      </c>
      <c r="E62" s="67">
        <v>12.350047050600001</v>
      </c>
    </row>
    <row r="63" spans="1:5" x14ac:dyDescent="0.2">
      <c r="A63" s="346">
        <v>59</v>
      </c>
      <c r="B63" s="553"/>
      <c r="C63" s="363" t="s">
        <v>171</v>
      </c>
      <c r="D63" s="51">
        <v>1043</v>
      </c>
      <c r="E63" s="382">
        <v>161830</v>
      </c>
    </row>
    <row r="64" spans="1:5" x14ac:dyDescent="0.2">
      <c r="A64" s="346">
        <v>60</v>
      </c>
      <c r="B64" s="553"/>
      <c r="C64" s="376" t="s">
        <v>172</v>
      </c>
      <c r="D64" s="53">
        <v>401</v>
      </c>
      <c r="E64" s="395">
        <v>112606</v>
      </c>
    </row>
    <row r="65" spans="1:5" x14ac:dyDescent="0.2">
      <c r="A65" s="346">
        <v>61</v>
      </c>
      <c r="B65" s="553"/>
      <c r="C65" s="378" t="s">
        <v>173</v>
      </c>
      <c r="D65" s="57">
        <v>3.5446153846000001</v>
      </c>
      <c r="E65" s="66">
        <v>3.3059460912</v>
      </c>
    </row>
    <row r="66" spans="1:5" ht="12.75" thickBot="1" x14ac:dyDescent="0.25">
      <c r="A66" s="359">
        <v>62</v>
      </c>
      <c r="B66" s="554"/>
      <c r="C66" s="361" t="s">
        <v>174</v>
      </c>
      <c r="D66" s="250">
        <v>3.7410468319999999</v>
      </c>
      <c r="E66" s="373">
        <v>2.9440767959</v>
      </c>
    </row>
    <row r="67" spans="1:5" x14ac:dyDescent="0.2">
      <c r="A67" s="346">
        <v>63</v>
      </c>
      <c r="B67" s="552" t="s">
        <v>23</v>
      </c>
      <c r="C67" s="363" t="s">
        <v>169</v>
      </c>
      <c r="D67" s="61">
        <v>79.409470752100006</v>
      </c>
      <c r="E67" s="69">
        <v>59.973613094299999</v>
      </c>
    </row>
    <row r="68" spans="1:5" x14ac:dyDescent="0.2">
      <c r="A68" s="346">
        <v>64</v>
      </c>
      <c r="B68" s="553"/>
      <c r="C68" s="376" t="s">
        <v>170</v>
      </c>
      <c r="D68" s="252">
        <v>79.283980582500007</v>
      </c>
      <c r="E68" s="67">
        <v>57.690620388399999</v>
      </c>
    </row>
    <row r="69" spans="1:5" x14ac:dyDescent="0.2">
      <c r="A69" s="346">
        <v>65</v>
      </c>
      <c r="B69" s="553"/>
      <c r="C69" s="363" t="s">
        <v>171</v>
      </c>
      <c r="D69" s="51">
        <v>7627</v>
      </c>
      <c r="E69" s="382">
        <v>505031</v>
      </c>
    </row>
    <row r="70" spans="1:5" x14ac:dyDescent="0.2">
      <c r="A70" s="346">
        <v>66</v>
      </c>
      <c r="B70" s="553"/>
      <c r="C70" s="376" t="s">
        <v>172</v>
      </c>
      <c r="D70" s="53">
        <v>7208</v>
      </c>
      <c r="E70" s="395">
        <v>526014</v>
      </c>
    </row>
    <row r="71" spans="1:5" x14ac:dyDescent="0.2">
      <c r="A71" s="346">
        <v>67</v>
      </c>
      <c r="B71" s="553"/>
      <c r="C71" s="378" t="s">
        <v>173</v>
      </c>
      <c r="D71" s="57">
        <v>2.6255086292000001</v>
      </c>
      <c r="E71" s="66">
        <v>2.8190630095999998</v>
      </c>
    </row>
    <row r="72" spans="1:5" ht="12.75" thickBot="1" x14ac:dyDescent="0.25">
      <c r="A72" s="359">
        <v>68</v>
      </c>
      <c r="B72" s="554"/>
      <c r="C72" s="361" t="s">
        <v>174</v>
      </c>
      <c r="D72" s="250">
        <v>2.4096127353000001</v>
      </c>
      <c r="E72" s="373">
        <v>2.4435016525000002</v>
      </c>
    </row>
    <row r="73" spans="1:5" x14ac:dyDescent="0.2">
      <c r="A73" s="346">
        <v>69</v>
      </c>
      <c r="B73" s="552" t="s">
        <v>24</v>
      </c>
      <c r="C73" s="363" t="s">
        <v>169</v>
      </c>
      <c r="D73" s="61">
        <v>29.381615598900002</v>
      </c>
      <c r="E73" s="69">
        <v>22.137498826800002</v>
      </c>
    </row>
    <row r="74" spans="1:5" x14ac:dyDescent="0.2">
      <c r="A74" s="346">
        <v>70</v>
      </c>
      <c r="B74" s="553"/>
      <c r="C74" s="376" t="s">
        <v>170</v>
      </c>
      <c r="D74" s="252">
        <v>21.383495145600001</v>
      </c>
      <c r="E74" s="67">
        <v>18.390389851799998</v>
      </c>
    </row>
    <row r="75" spans="1:5" x14ac:dyDescent="0.2">
      <c r="A75" s="346">
        <v>71</v>
      </c>
      <c r="B75" s="553"/>
      <c r="C75" s="363" t="s">
        <v>171</v>
      </c>
      <c r="D75" s="51">
        <v>2822</v>
      </c>
      <c r="E75" s="382">
        <v>186417</v>
      </c>
    </row>
    <row r="76" spans="1:5" x14ac:dyDescent="0.2">
      <c r="A76" s="346">
        <v>72</v>
      </c>
      <c r="B76" s="553"/>
      <c r="C76" s="376" t="s">
        <v>172</v>
      </c>
      <c r="D76" s="53">
        <v>1944</v>
      </c>
      <c r="E76" s="395">
        <v>167681</v>
      </c>
    </row>
    <row r="77" spans="1:5" x14ac:dyDescent="0.2">
      <c r="A77" s="346">
        <v>73</v>
      </c>
      <c r="B77" s="553"/>
      <c r="C77" s="378" t="s">
        <v>173</v>
      </c>
      <c r="D77" s="57">
        <v>3.6313993174000001</v>
      </c>
      <c r="E77" s="66">
        <v>3.6617054673</v>
      </c>
    </row>
    <row r="78" spans="1:5" ht="12.75" thickBot="1" x14ac:dyDescent="0.25">
      <c r="A78" s="359">
        <v>74</v>
      </c>
      <c r="B78" s="554"/>
      <c r="C78" s="361" t="s">
        <v>174</v>
      </c>
      <c r="D78" s="250">
        <v>3.3473325765999999</v>
      </c>
      <c r="E78" s="373">
        <v>3.1435896628000002</v>
      </c>
    </row>
    <row r="79" spans="1:5" x14ac:dyDescent="0.2">
      <c r="A79" s="346">
        <v>75</v>
      </c>
      <c r="B79" s="552" t="s">
        <v>25</v>
      </c>
      <c r="C79" s="363" t="s">
        <v>169</v>
      </c>
      <c r="D79" s="61">
        <v>37.760445682499999</v>
      </c>
      <c r="E79" s="69">
        <v>36.5393361458</v>
      </c>
    </row>
    <row r="80" spans="1:5" x14ac:dyDescent="0.2">
      <c r="A80" s="346">
        <v>76</v>
      </c>
      <c r="B80" s="553"/>
      <c r="C80" s="376" t="s">
        <v>170</v>
      </c>
      <c r="D80" s="252">
        <v>54.150485436899999</v>
      </c>
      <c r="E80" s="67">
        <v>34.174356704700003</v>
      </c>
    </row>
    <row r="81" spans="1:5" x14ac:dyDescent="0.2">
      <c r="A81" s="346">
        <v>77</v>
      </c>
      <c r="B81" s="553"/>
      <c r="C81" s="363" t="s">
        <v>171</v>
      </c>
      <c r="D81" s="51">
        <v>3627</v>
      </c>
      <c r="E81" s="382">
        <v>307693</v>
      </c>
    </row>
    <row r="82" spans="1:5" x14ac:dyDescent="0.2">
      <c r="A82" s="346">
        <v>78</v>
      </c>
      <c r="B82" s="553"/>
      <c r="C82" s="376" t="s">
        <v>172</v>
      </c>
      <c r="D82" s="53">
        <v>4923</v>
      </c>
      <c r="E82" s="395">
        <v>311597</v>
      </c>
    </row>
    <row r="83" spans="1:5" x14ac:dyDescent="0.2">
      <c r="A83" s="346">
        <v>79</v>
      </c>
      <c r="B83" s="553"/>
      <c r="C83" s="378" t="s">
        <v>173</v>
      </c>
      <c r="D83" s="57">
        <v>3.4101504869000001</v>
      </c>
      <c r="E83" s="66">
        <v>3.2745461896000001</v>
      </c>
    </row>
    <row r="84" spans="1:5" ht="12.75" thickBot="1" x14ac:dyDescent="0.25">
      <c r="A84" s="359">
        <v>80</v>
      </c>
      <c r="B84" s="554"/>
      <c r="C84" s="361" t="s">
        <v>174</v>
      </c>
      <c r="D84" s="250">
        <v>2.8758404302999998</v>
      </c>
      <c r="E84" s="373">
        <v>2.8940976213999998</v>
      </c>
    </row>
    <row r="85" spans="1:5" x14ac:dyDescent="0.2">
      <c r="A85" s="346">
        <v>81</v>
      </c>
      <c r="B85" s="552" t="s">
        <v>26</v>
      </c>
      <c r="C85" s="363" t="s">
        <v>169</v>
      </c>
      <c r="D85" s="61">
        <v>37.002785515299998</v>
      </c>
      <c r="E85" s="69">
        <v>31.183119990400002</v>
      </c>
    </row>
    <row r="86" spans="1:5" x14ac:dyDescent="0.2">
      <c r="A86" s="346">
        <v>82</v>
      </c>
      <c r="B86" s="553"/>
      <c r="C86" s="376" t="s">
        <v>170</v>
      </c>
      <c r="D86" s="252">
        <v>28.191747572800001</v>
      </c>
      <c r="E86" s="67">
        <v>23.228367184500001</v>
      </c>
    </row>
    <row r="87" spans="1:5" x14ac:dyDescent="0.2">
      <c r="A87" s="346">
        <v>83</v>
      </c>
      <c r="B87" s="553"/>
      <c r="C87" s="363" t="s">
        <v>171</v>
      </c>
      <c r="D87" s="51">
        <v>3554</v>
      </c>
      <c r="E87" s="382">
        <v>262589</v>
      </c>
    </row>
    <row r="88" spans="1:5" x14ac:dyDescent="0.2">
      <c r="A88" s="346">
        <v>84</v>
      </c>
      <c r="B88" s="553"/>
      <c r="C88" s="376" t="s">
        <v>172</v>
      </c>
      <c r="D88" s="53">
        <v>2563</v>
      </c>
      <c r="E88" s="395">
        <v>211793</v>
      </c>
    </row>
    <row r="89" spans="1:5" x14ac:dyDescent="0.2">
      <c r="A89" s="346">
        <v>85</v>
      </c>
      <c r="B89" s="553"/>
      <c r="C89" s="378" t="s">
        <v>173</v>
      </c>
      <c r="D89" s="57">
        <v>3.2420957543000002</v>
      </c>
      <c r="E89" s="66">
        <v>3.4316184536000001</v>
      </c>
    </row>
    <row r="90" spans="1:5" ht="12.75" thickBot="1" x14ac:dyDescent="0.25">
      <c r="A90" s="359">
        <v>86</v>
      </c>
      <c r="B90" s="554"/>
      <c r="C90" s="361" t="s">
        <v>174</v>
      </c>
      <c r="D90" s="250">
        <v>3.1648730089999999</v>
      </c>
      <c r="E90" s="373">
        <v>2.9142107158999999</v>
      </c>
    </row>
    <row r="91" spans="1:5" x14ac:dyDescent="0.2">
      <c r="A91" s="346">
        <v>87</v>
      </c>
      <c r="B91" s="552" t="s">
        <v>27</v>
      </c>
      <c r="C91" s="363" t="s">
        <v>169</v>
      </c>
      <c r="D91" s="61">
        <v>89.036211699199995</v>
      </c>
      <c r="E91" s="69">
        <v>75.426885715899999</v>
      </c>
    </row>
    <row r="92" spans="1:5" x14ac:dyDescent="0.2">
      <c r="A92" s="346">
        <v>88</v>
      </c>
      <c r="B92" s="553"/>
      <c r="C92" s="376" t="s">
        <v>170</v>
      </c>
      <c r="D92" s="252">
        <v>89.526699029100001</v>
      </c>
      <c r="E92" s="67">
        <v>74.118927030099997</v>
      </c>
    </row>
    <row r="93" spans="1:5" x14ac:dyDescent="0.2">
      <c r="A93" s="346">
        <v>89</v>
      </c>
      <c r="B93" s="553"/>
      <c r="C93" s="363" t="s">
        <v>171</v>
      </c>
      <c r="D93" s="51">
        <v>8552</v>
      </c>
      <c r="E93" s="382">
        <v>635161</v>
      </c>
    </row>
    <row r="94" spans="1:5" x14ac:dyDescent="0.2">
      <c r="A94" s="346">
        <v>90</v>
      </c>
      <c r="B94" s="553"/>
      <c r="C94" s="376" t="s">
        <v>172</v>
      </c>
      <c r="D94" s="53">
        <v>8140</v>
      </c>
      <c r="E94" s="395">
        <v>675805</v>
      </c>
    </row>
    <row r="95" spans="1:5" x14ac:dyDescent="0.2">
      <c r="A95" s="346">
        <v>91</v>
      </c>
      <c r="B95" s="553"/>
      <c r="C95" s="378" t="s">
        <v>173</v>
      </c>
      <c r="D95" s="57">
        <v>2.5162057313999999</v>
      </c>
      <c r="E95" s="66">
        <v>2.5608602557000002</v>
      </c>
    </row>
    <row r="96" spans="1:5" ht="12.75" thickBot="1" x14ac:dyDescent="0.25">
      <c r="A96" s="359">
        <v>92</v>
      </c>
      <c r="B96" s="554"/>
      <c r="C96" s="361" t="s">
        <v>174</v>
      </c>
      <c r="D96" s="250">
        <v>2.341195608</v>
      </c>
      <c r="E96" s="373">
        <v>2.2397389192000001</v>
      </c>
    </row>
    <row r="97" spans="1:5" x14ac:dyDescent="0.2">
      <c r="A97" s="346">
        <v>93</v>
      </c>
      <c r="B97" s="552" t="s">
        <v>28</v>
      </c>
      <c r="C97" s="363" t="s">
        <v>169</v>
      </c>
      <c r="D97" s="61">
        <v>40.779944289699998</v>
      </c>
      <c r="E97" s="69">
        <v>35.553096008300002</v>
      </c>
    </row>
    <row r="98" spans="1:5" x14ac:dyDescent="0.2">
      <c r="A98" s="346">
        <v>94</v>
      </c>
      <c r="B98" s="553"/>
      <c r="C98" s="376" t="s">
        <v>170</v>
      </c>
      <c r="D98" s="252">
        <v>37.123786407799997</v>
      </c>
      <c r="E98" s="67">
        <v>27.5414406483</v>
      </c>
    </row>
    <row r="99" spans="1:5" x14ac:dyDescent="0.2">
      <c r="A99" s="346">
        <v>95</v>
      </c>
      <c r="B99" s="553"/>
      <c r="C99" s="363" t="s">
        <v>171</v>
      </c>
      <c r="D99" s="51">
        <v>3917</v>
      </c>
      <c r="E99" s="382">
        <v>299388</v>
      </c>
    </row>
    <row r="100" spans="1:5" x14ac:dyDescent="0.2">
      <c r="A100" s="346">
        <v>96</v>
      </c>
      <c r="B100" s="553"/>
      <c r="C100" s="376" t="s">
        <v>172</v>
      </c>
      <c r="D100" s="53">
        <v>3375</v>
      </c>
      <c r="E100" s="395">
        <v>251119</v>
      </c>
    </row>
    <row r="101" spans="1:5" x14ac:dyDescent="0.2">
      <c r="A101" s="346">
        <v>97</v>
      </c>
      <c r="B101" s="553"/>
      <c r="C101" s="378" t="s">
        <v>173</v>
      </c>
      <c r="D101" s="57">
        <v>3.6639344262</v>
      </c>
      <c r="E101" s="66">
        <v>3.7188026343999998</v>
      </c>
    </row>
    <row r="102" spans="1:5" ht="12.75" thickBot="1" x14ac:dyDescent="0.25">
      <c r="A102" s="359">
        <v>98</v>
      </c>
      <c r="B102" s="554"/>
      <c r="C102" s="361" t="s">
        <v>174</v>
      </c>
      <c r="D102" s="250">
        <v>3.4253023863999998</v>
      </c>
      <c r="E102" s="373">
        <v>3.4620281368999999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61">
        <v>63.655041782700003</v>
      </c>
      <c r="E103" s="69">
        <v>54.8246202805</v>
      </c>
    </row>
    <row r="104" spans="1:5" x14ac:dyDescent="0.2">
      <c r="A104" s="346">
        <v>100</v>
      </c>
      <c r="B104" s="553"/>
      <c r="C104" s="376" t="s">
        <v>170</v>
      </c>
      <c r="D104" s="252">
        <v>63.263349514600002</v>
      </c>
      <c r="E104" s="67">
        <v>46.7394761511</v>
      </c>
    </row>
    <row r="105" spans="1:5" x14ac:dyDescent="0.2">
      <c r="A105" s="346">
        <v>101</v>
      </c>
      <c r="B105" s="553"/>
      <c r="C105" s="363" t="s">
        <v>171</v>
      </c>
      <c r="D105" s="51">
        <v>6114</v>
      </c>
      <c r="E105" s="382">
        <v>461672</v>
      </c>
    </row>
    <row r="106" spans="1:5" x14ac:dyDescent="0.2">
      <c r="A106" s="346">
        <v>102</v>
      </c>
      <c r="B106" s="553"/>
      <c r="C106" s="376" t="s">
        <v>172</v>
      </c>
      <c r="D106" s="53">
        <v>5752</v>
      </c>
      <c r="E106" s="395">
        <v>426164</v>
      </c>
    </row>
    <row r="107" spans="1:5" x14ac:dyDescent="0.2">
      <c r="A107" s="346">
        <v>103</v>
      </c>
      <c r="B107" s="553"/>
      <c r="C107" s="378" t="s">
        <v>173</v>
      </c>
      <c r="D107" s="57">
        <v>2.6410616147999999</v>
      </c>
      <c r="E107" s="66">
        <v>2.5877514545999998</v>
      </c>
    </row>
    <row r="108" spans="1:5" ht="12.75" thickBot="1" x14ac:dyDescent="0.25">
      <c r="A108" s="359">
        <v>104</v>
      </c>
      <c r="B108" s="554"/>
      <c r="C108" s="361" t="s">
        <v>174</v>
      </c>
      <c r="D108" s="250">
        <v>2.4285560410999998</v>
      </c>
      <c r="E108" s="373">
        <v>2.1984516075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61">
        <v>28.425069637899998</v>
      </c>
      <c r="E109" s="69">
        <v>21.616650051699999</v>
      </c>
    </row>
    <row r="110" spans="1:5" x14ac:dyDescent="0.2">
      <c r="A110" s="346">
        <v>106</v>
      </c>
      <c r="B110" s="553"/>
      <c r="C110" s="376" t="s">
        <v>170</v>
      </c>
      <c r="D110" s="252">
        <v>26.288956310700001</v>
      </c>
      <c r="E110" s="67">
        <v>14.515686797200001</v>
      </c>
    </row>
    <row r="111" spans="1:5" x14ac:dyDescent="0.2">
      <c r="A111" s="346">
        <v>107</v>
      </c>
      <c r="B111" s="553"/>
      <c r="C111" s="363" t="s">
        <v>171</v>
      </c>
      <c r="D111" s="51">
        <v>2730</v>
      </c>
      <c r="E111" s="382">
        <v>182031</v>
      </c>
    </row>
    <row r="112" spans="1:5" x14ac:dyDescent="0.2">
      <c r="A112" s="346">
        <v>108</v>
      </c>
      <c r="B112" s="553"/>
      <c r="C112" s="376" t="s">
        <v>172</v>
      </c>
      <c r="D112" s="53">
        <v>2390</v>
      </c>
      <c r="E112" s="395">
        <v>132352</v>
      </c>
    </row>
    <row r="113" spans="1:5" x14ac:dyDescent="0.2">
      <c r="A113" s="346">
        <v>109</v>
      </c>
      <c r="B113" s="553"/>
      <c r="C113" s="378" t="s">
        <v>173</v>
      </c>
      <c r="D113" s="57">
        <v>3.0019624157</v>
      </c>
      <c r="E113" s="66">
        <v>3.0363126969000001</v>
      </c>
    </row>
    <row r="114" spans="1:5" ht="12.75" thickBot="1" x14ac:dyDescent="0.25">
      <c r="A114" s="359">
        <v>110</v>
      </c>
      <c r="B114" s="554"/>
      <c r="C114" s="361" t="s">
        <v>174</v>
      </c>
      <c r="D114" s="250">
        <v>2.7318029976</v>
      </c>
      <c r="E114" s="373">
        <v>2.5255183706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253">
        <v>6.693416</v>
      </c>
      <c r="E115" s="397">
        <v>8.1</v>
      </c>
    </row>
    <row r="116" spans="1:5" x14ac:dyDescent="0.2">
      <c r="A116" s="346">
        <v>112</v>
      </c>
      <c r="B116" s="553"/>
      <c r="C116" s="363" t="s">
        <v>33</v>
      </c>
      <c r="D116" s="61">
        <v>11.194729000000001</v>
      </c>
      <c r="E116" s="69">
        <v>12.2</v>
      </c>
    </row>
    <row r="117" spans="1:5" x14ac:dyDescent="0.2">
      <c r="A117" s="346">
        <v>113</v>
      </c>
      <c r="B117" s="553"/>
      <c r="C117" s="378" t="s">
        <v>34</v>
      </c>
      <c r="D117" s="57">
        <v>8437.3880000000008</v>
      </c>
      <c r="E117" s="66">
        <v>16287</v>
      </c>
    </row>
    <row r="118" spans="1:5" x14ac:dyDescent="0.2">
      <c r="A118" s="346">
        <v>114</v>
      </c>
      <c r="B118" s="553"/>
      <c r="C118" s="376" t="s">
        <v>35</v>
      </c>
      <c r="D118" s="252">
        <v>9150.7415955048182</v>
      </c>
      <c r="E118" s="67">
        <v>17664.012650121931</v>
      </c>
    </row>
    <row r="119" spans="1:5" x14ac:dyDescent="0.2">
      <c r="A119" s="346">
        <v>115</v>
      </c>
      <c r="B119" s="553"/>
      <c r="C119" s="363" t="s">
        <v>36</v>
      </c>
      <c r="D119" s="61">
        <v>11.452287</v>
      </c>
      <c r="E119" s="69">
        <v>13.618</v>
      </c>
    </row>
    <row r="120" spans="1:5" x14ac:dyDescent="0.2">
      <c r="A120" s="346">
        <v>116</v>
      </c>
      <c r="B120" s="553"/>
      <c r="C120" s="348" t="s">
        <v>37</v>
      </c>
      <c r="D120" s="254">
        <v>0.57639465000000001</v>
      </c>
      <c r="E120" s="71">
        <v>0.60899999999999999</v>
      </c>
    </row>
    <row r="121" spans="1:5" x14ac:dyDescent="0.2">
      <c r="A121" s="346">
        <v>117</v>
      </c>
      <c r="B121" s="553"/>
      <c r="C121" s="348" t="s">
        <v>38</v>
      </c>
      <c r="D121" s="254">
        <v>0.63522995000000004</v>
      </c>
      <c r="E121" s="71">
        <v>0.76900000000000002</v>
      </c>
    </row>
    <row r="122" spans="1:5" x14ac:dyDescent="0.2">
      <c r="A122" s="346">
        <v>118</v>
      </c>
      <c r="B122" s="553"/>
      <c r="C122" s="376" t="s">
        <v>39</v>
      </c>
      <c r="D122" s="255">
        <v>0.88306697000000001</v>
      </c>
      <c r="E122" s="73">
        <v>0.84099999999999997</v>
      </c>
    </row>
    <row r="123" spans="1:5" ht="12.75" thickBot="1" x14ac:dyDescent="0.25">
      <c r="A123" s="359">
        <v>119</v>
      </c>
      <c r="B123" s="554"/>
      <c r="C123" s="398" t="s">
        <v>40</v>
      </c>
      <c r="D123" s="256">
        <v>0.68635400000000002</v>
      </c>
      <c r="E123" s="75">
        <v>0.73299999999999998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51">
        <v>9</v>
      </c>
      <c r="E124" s="382">
        <v>283</v>
      </c>
    </row>
    <row r="125" spans="1:5" x14ac:dyDescent="0.2">
      <c r="A125" s="346">
        <v>121</v>
      </c>
      <c r="B125" s="553"/>
      <c r="C125" s="348" t="s">
        <v>43</v>
      </c>
      <c r="D125" s="251"/>
      <c r="E125" s="399">
        <v>7</v>
      </c>
    </row>
    <row r="126" spans="1:5" x14ac:dyDescent="0.2">
      <c r="A126" s="346">
        <v>122</v>
      </c>
      <c r="B126" s="553"/>
      <c r="C126" s="348" t="s">
        <v>44</v>
      </c>
      <c r="D126" s="251">
        <v>2</v>
      </c>
      <c r="E126" s="399">
        <v>22</v>
      </c>
    </row>
    <row r="127" spans="1:5" x14ac:dyDescent="0.2">
      <c r="A127" s="346">
        <v>123</v>
      </c>
      <c r="B127" s="553"/>
      <c r="C127" s="348" t="s">
        <v>45</v>
      </c>
      <c r="D127" s="251"/>
      <c r="E127" s="399">
        <v>0</v>
      </c>
    </row>
    <row r="128" spans="1:5" x14ac:dyDescent="0.2">
      <c r="A128" s="346">
        <v>124</v>
      </c>
      <c r="B128" s="553"/>
      <c r="C128" s="348" t="s">
        <v>46</v>
      </c>
      <c r="D128" s="251"/>
      <c r="E128" s="399">
        <v>22</v>
      </c>
    </row>
    <row r="129" spans="1:5" ht="24" x14ac:dyDescent="0.2">
      <c r="A129" s="346">
        <v>125</v>
      </c>
      <c r="B129" s="553"/>
      <c r="C129" s="376" t="s">
        <v>47</v>
      </c>
      <c r="D129" s="53"/>
      <c r="E129" s="395">
        <v>1</v>
      </c>
    </row>
    <row r="130" spans="1:5" ht="12.75" thickBot="1" x14ac:dyDescent="0.25">
      <c r="A130" s="359">
        <v>126</v>
      </c>
      <c r="B130" s="554"/>
      <c r="C130" s="398" t="s">
        <v>48</v>
      </c>
      <c r="D130" s="433">
        <f>SUM(D124:D129)</f>
        <v>11</v>
      </c>
      <c r="E130" s="400">
        <v>335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51">
        <v>109</v>
      </c>
      <c r="E131" s="382">
        <v>8493</v>
      </c>
    </row>
    <row r="132" spans="1:5" x14ac:dyDescent="0.2">
      <c r="A132" s="346">
        <v>128</v>
      </c>
      <c r="B132" s="553"/>
      <c r="C132" s="348" t="s">
        <v>51</v>
      </c>
      <c r="D132" s="251"/>
      <c r="E132" s="399">
        <v>165</v>
      </c>
    </row>
    <row r="133" spans="1:5" x14ac:dyDescent="0.2">
      <c r="A133" s="346">
        <v>129</v>
      </c>
      <c r="B133" s="553"/>
      <c r="C133" s="348" t="s">
        <v>52</v>
      </c>
      <c r="D133" s="251">
        <v>15</v>
      </c>
      <c r="E133" s="399">
        <v>262</v>
      </c>
    </row>
    <row r="134" spans="1:5" x14ac:dyDescent="0.2">
      <c r="A134" s="346">
        <v>130</v>
      </c>
      <c r="B134" s="553"/>
      <c r="C134" s="348" t="s">
        <v>53</v>
      </c>
      <c r="D134" s="251"/>
      <c r="E134" s="399">
        <v>0</v>
      </c>
    </row>
    <row r="135" spans="1:5" x14ac:dyDescent="0.2">
      <c r="A135" s="346">
        <v>131</v>
      </c>
      <c r="B135" s="553"/>
      <c r="C135" s="348" t="s">
        <v>54</v>
      </c>
      <c r="D135" s="251"/>
      <c r="E135" s="399">
        <v>270</v>
      </c>
    </row>
    <row r="136" spans="1:5" ht="24" x14ac:dyDescent="0.2">
      <c r="A136" s="346">
        <v>132</v>
      </c>
      <c r="B136" s="553"/>
      <c r="C136" s="376" t="s">
        <v>55</v>
      </c>
      <c r="D136" s="53"/>
      <c r="E136" s="395">
        <v>20</v>
      </c>
    </row>
    <row r="137" spans="1:5" ht="12.75" thickBot="1" x14ac:dyDescent="0.25">
      <c r="A137" s="359">
        <v>133</v>
      </c>
      <c r="B137" s="554"/>
      <c r="C137" s="398" t="s">
        <v>56</v>
      </c>
      <c r="D137" s="433">
        <f>SUM(D131:D136)</f>
        <v>124</v>
      </c>
      <c r="E137" s="400">
        <v>9210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51"/>
      <c r="E138" s="382">
        <v>17</v>
      </c>
    </row>
    <row r="139" spans="1:5" x14ac:dyDescent="0.2">
      <c r="A139" s="346">
        <v>135</v>
      </c>
      <c r="B139" s="553"/>
      <c r="C139" s="348" t="s">
        <v>59</v>
      </c>
      <c r="D139" s="251"/>
      <c r="E139" s="399">
        <v>30</v>
      </c>
    </row>
    <row r="140" spans="1:5" x14ac:dyDescent="0.2">
      <c r="A140" s="346">
        <v>136</v>
      </c>
      <c r="B140" s="553"/>
      <c r="C140" s="348" t="s">
        <v>60</v>
      </c>
      <c r="D140" s="251">
        <v>3</v>
      </c>
      <c r="E140" s="399">
        <v>72</v>
      </c>
    </row>
    <row r="141" spans="1:5" x14ac:dyDescent="0.2">
      <c r="A141" s="346">
        <v>137</v>
      </c>
      <c r="B141" s="553"/>
      <c r="C141" s="348" t="s">
        <v>61</v>
      </c>
      <c r="D141" s="251">
        <v>3</v>
      </c>
      <c r="E141" s="399">
        <v>68</v>
      </c>
    </row>
    <row r="142" spans="1:5" x14ac:dyDescent="0.2">
      <c r="A142" s="346">
        <v>138</v>
      </c>
      <c r="B142" s="553"/>
      <c r="C142" s="348" t="s">
        <v>62</v>
      </c>
      <c r="D142" s="251">
        <v>4</v>
      </c>
      <c r="E142" s="399">
        <v>78</v>
      </c>
    </row>
    <row r="143" spans="1:5" x14ac:dyDescent="0.2">
      <c r="A143" s="346">
        <v>139</v>
      </c>
      <c r="B143" s="553"/>
      <c r="C143" s="376" t="s">
        <v>63</v>
      </c>
      <c r="D143" s="53">
        <v>1</v>
      </c>
      <c r="E143" s="395">
        <v>70</v>
      </c>
    </row>
    <row r="144" spans="1:5" ht="12.75" thickBot="1" x14ac:dyDescent="0.25">
      <c r="A144" s="359">
        <v>140</v>
      </c>
      <c r="B144" s="554"/>
      <c r="C144" s="398" t="s">
        <v>64</v>
      </c>
      <c r="D144" s="433">
        <f>SUM(D138:D143)</f>
        <v>11</v>
      </c>
      <c r="E144" s="400">
        <v>335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51"/>
      <c r="E145" s="382">
        <v>1475</v>
      </c>
    </row>
    <row r="146" spans="1:5" x14ac:dyDescent="0.2">
      <c r="A146" s="346">
        <v>142</v>
      </c>
      <c r="B146" s="553"/>
      <c r="C146" s="348" t="s">
        <v>59</v>
      </c>
      <c r="D146" s="251"/>
      <c r="E146" s="399">
        <v>2193</v>
      </c>
    </row>
    <row r="147" spans="1:5" x14ac:dyDescent="0.2">
      <c r="A147" s="346">
        <v>143</v>
      </c>
      <c r="B147" s="553"/>
      <c r="C147" s="348" t="s">
        <v>60</v>
      </c>
      <c r="D147" s="251">
        <v>24</v>
      </c>
      <c r="E147" s="399">
        <v>1862</v>
      </c>
    </row>
    <row r="148" spans="1:5" x14ac:dyDescent="0.2">
      <c r="A148" s="346">
        <v>144</v>
      </c>
      <c r="B148" s="553"/>
      <c r="C148" s="348" t="s">
        <v>61</v>
      </c>
      <c r="D148" s="251">
        <v>38</v>
      </c>
      <c r="E148" s="399">
        <v>1600</v>
      </c>
    </row>
    <row r="149" spans="1:5" x14ac:dyDescent="0.2">
      <c r="A149" s="346">
        <v>145</v>
      </c>
      <c r="B149" s="553"/>
      <c r="C149" s="348" t="s">
        <v>62</v>
      </c>
      <c r="D149" s="251">
        <v>54</v>
      </c>
      <c r="E149" s="399">
        <v>1324</v>
      </c>
    </row>
    <row r="150" spans="1:5" x14ac:dyDescent="0.2">
      <c r="A150" s="346">
        <v>146</v>
      </c>
      <c r="B150" s="553"/>
      <c r="C150" s="376" t="s">
        <v>63</v>
      </c>
      <c r="D150" s="53">
        <v>8</v>
      </c>
      <c r="E150" s="395">
        <v>756</v>
      </c>
    </row>
    <row r="151" spans="1:5" ht="12.75" thickBot="1" x14ac:dyDescent="0.25">
      <c r="A151" s="359">
        <v>147</v>
      </c>
      <c r="B151" s="554"/>
      <c r="C151" s="361" t="s">
        <v>66</v>
      </c>
      <c r="D151" s="433">
        <f>SUM(D145:D150)</f>
        <v>124</v>
      </c>
      <c r="E151" s="400">
        <v>9210</v>
      </c>
    </row>
    <row r="152" spans="1:5" ht="12.75" thickBot="1" x14ac:dyDescent="0.25">
      <c r="A152" s="402">
        <v>148</v>
      </c>
      <c r="B152" s="403"/>
      <c r="C152" s="358" t="s">
        <v>67</v>
      </c>
      <c r="D152" s="426">
        <v>18</v>
      </c>
      <c r="E152" s="404"/>
    </row>
    <row r="153" spans="1:5" x14ac:dyDescent="0.2">
      <c r="A153" s="346">
        <v>149</v>
      </c>
      <c r="B153" s="347" t="s">
        <v>166</v>
      </c>
      <c r="C153" s="363" t="s">
        <v>68</v>
      </c>
      <c r="D153" s="51">
        <v>8</v>
      </c>
      <c r="E153" s="382">
        <v>1139</v>
      </c>
    </row>
    <row r="154" spans="1:5" x14ac:dyDescent="0.2">
      <c r="A154" s="346">
        <v>150</v>
      </c>
      <c r="B154" s="347"/>
      <c r="C154" s="348" t="s">
        <v>69</v>
      </c>
      <c r="D154" s="251">
        <v>62</v>
      </c>
      <c r="E154" s="399">
        <v>156751</v>
      </c>
    </row>
    <row r="155" spans="1:5" x14ac:dyDescent="0.2">
      <c r="A155" s="346">
        <v>151</v>
      </c>
      <c r="B155" s="347"/>
      <c r="C155" s="348" t="s">
        <v>70</v>
      </c>
      <c r="D155" s="251"/>
      <c r="E155" s="399">
        <v>171</v>
      </c>
    </row>
    <row r="156" spans="1:5" x14ac:dyDescent="0.2">
      <c r="A156" s="346">
        <v>152</v>
      </c>
      <c r="B156" s="347"/>
      <c r="C156" s="348" t="s">
        <v>71</v>
      </c>
      <c r="D156" s="251"/>
      <c r="E156" s="399">
        <v>1310</v>
      </c>
    </row>
    <row r="157" spans="1:5" x14ac:dyDescent="0.2">
      <c r="A157" s="346">
        <v>153</v>
      </c>
      <c r="B157" s="347"/>
      <c r="C157" s="348" t="s">
        <v>72</v>
      </c>
      <c r="D157" s="251">
        <v>16</v>
      </c>
      <c r="E157" s="399">
        <v>4984</v>
      </c>
    </row>
    <row r="158" spans="1:5" x14ac:dyDescent="0.2">
      <c r="A158" s="346">
        <v>154</v>
      </c>
      <c r="B158" s="347"/>
      <c r="C158" s="348" t="s">
        <v>73</v>
      </c>
      <c r="D158" s="251"/>
      <c r="E158" s="399">
        <v>174</v>
      </c>
    </row>
    <row r="159" spans="1:5" x14ac:dyDescent="0.2">
      <c r="A159" s="346">
        <v>155</v>
      </c>
      <c r="B159" s="347"/>
      <c r="C159" s="348" t="s">
        <v>74</v>
      </c>
      <c r="D159" s="251"/>
      <c r="E159" s="399">
        <v>1788</v>
      </c>
    </row>
    <row r="160" spans="1:5" x14ac:dyDescent="0.2">
      <c r="A160" s="346">
        <v>156</v>
      </c>
      <c r="B160" s="347"/>
      <c r="C160" s="348" t="s">
        <v>75</v>
      </c>
      <c r="D160" s="251"/>
      <c r="E160" s="399">
        <v>966</v>
      </c>
    </row>
    <row r="161" spans="1:5" x14ac:dyDescent="0.2">
      <c r="A161" s="346">
        <v>157</v>
      </c>
      <c r="B161" s="347"/>
      <c r="C161" s="348" t="s">
        <v>76</v>
      </c>
      <c r="D161" s="251"/>
      <c r="E161" s="399">
        <v>33</v>
      </c>
    </row>
    <row r="162" spans="1:5" x14ac:dyDescent="0.2">
      <c r="A162" s="346">
        <v>158</v>
      </c>
      <c r="B162" s="347"/>
      <c r="C162" s="348" t="s">
        <v>77</v>
      </c>
      <c r="D162" s="251">
        <v>2</v>
      </c>
      <c r="E162" s="399">
        <v>66</v>
      </c>
    </row>
    <row r="163" spans="1:5" x14ac:dyDescent="0.2">
      <c r="A163" s="346">
        <v>159</v>
      </c>
      <c r="B163" s="347"/>
      <c r="C163" s="348" t="s">
        <v>78</v>
      </c>
      <c r="D163" s="251">
        <v>62</v>
      </c>
      <c r="E163" s="399">
        <v>20447</v>
      </c>
    </row>
    <row r="164" spans="1:5" x14ac:dyDescent="0.2">
      <c r="A164" s="346">
        <v>160</v>
      </c>
      <c r="B164" s="347"/>
      <c r="C164" s="348" t="s">
        <v>79</v>
      </c>
      <c r="D164" s="251"/>
      <c r="E164" s="399">
        <v>39</v>
      </c>
    </row>
    <row r="165" spans="1:5" x14ac:dyDescent="0.2">
      <c r="A165" s="346">
        <v>161</v>
      </c>
      <c r="B165" s="347"/>
      <c r="C165" s="348" t="s">
        <v>80</v>
      </c>
      <c r="D165" s="251"/>
      <c r="E165" s="399">
        <v>17</v>
      </c>
    </row>
    <row r="166" spans="1:5" x14ac:dyDescent="0.2">
      <c r="A166" s="346">
        <v>162</v>
      </c>
      <c r="B166" s="347"/>
      <c r="C166" s="348" t="s">
        <v>81</v>
      </c>
      <c r="D166" s="251"/>
      <c r="E166" s="399">
        <v>114</v>
      </c>
    </row>
    <row r="167" spans="1:5" x14ac:dyDescent="0.2">
      <c r="A167" s="346">
        <v>163</v>
      </c>
      <c r="B167" s="347"/>
      <c r="C167" s="348" t="s">
        <v>82</v>
      </c>
      <c r="D167" s="251"/>
      <c r="E167" s="399">
        <v>313</v>
      </c>
    </row>
    <row r="168" spans="1:5" x14ac:dyDescent="0.2">
      <c r="A168" s="346">
        <v>164</v>
      </c>
      <c r="B168" s="347"/>
      <c r="C168" s="348" t="s">
        <v>83</v>
      </c>
      <c r="D168" s="251"/>
      <c r="E168" s="399">
        <v>14</v>
      </c>
    </row>
    <row r="169" spans="1:5" x14ac:dyDescent="0.2">
      <c r="A169" s="346">
        <v>165</v>
      </c>
      <c r="B169" s="347"/>
      <c r="C169" s="348" t="s">
        <v>84</v>
      </c>
      <c r="D169" s="251"/>
      <c r="E169" s="399">
        <v>46</v>
      </c>
    </row>
    <row r="170" spans="1:5" x14ac:dyDescent="0.2">
      <c r="A170" s="346">
        <v>166</v>
      </c>
      <c r="B170" s="347"/>
      <c r="C170" s="348" t="s">
        <v>85</v>
      </c>
      <c r="D170" s="251"/>
      <c r="E170" s="399"/>
    </row>
    <row r="171" spans="1:5" x14ac:dyDescent="0.2">
      <c r="A171" s="346">
        <v>167</v>
      </c>
      <c r="B171" s="347"/>
      <c r="C171" s="348" t="s">
        <v>86</v>
      </c>
      <c r="D171" s="251">
        <v>8</v>
      </c>
      <c r="E171" s="399">
        <v>622</v>
      </c>
    </row>
    <row r="172" spans="1:5" x14ac:dyDescent="0.2">
      <c r="A172" s="346">
        <v>168</v>
      </c>
      <c r="B172" s="347"/>
      <c r="C172" s="348" t="s">
        <v>87</v>
      </c>
      <c r="D172" s="251"/>
      <c r="E172" s="399"/>
    </row>
    <row r="173" spans="1:5" x14ac:dyDescent="0.2">
      <c r="A173" s="346">
        <v>169</v>
      </c>
      <c r="B173" s="347"/>
      <c r="C173" s="348" t="s">
        <v>88</v>
      </c>
      <c r="D173" s="251"/>
      <c r="E173" s="399">
        <v>67</v>
      </c>
    </row>
    <row r="174" spans="1:5" x14ac:dyDescent="0.2">
      <c r="A174" s="346">
        <v>170</v>
      </c>
      <c r="B174" s="347"/>
      <c r="C174" s="348" t="s">
        <v>89</v>
      </c>
      <c r="D174" s="251"/>
      <c r="E174" s="399">
        <v>56</v>
      </c>
    </row>
    <row r="175" spans="1:5" x14ac:dyDescent="0.2">
      <c r="A175" s="346">
        <v>171</v>
      </c>
      <c r="B175" s="347"/>
      <c r="C175" s="348" t="s">
        <v>90</v>
      </c>
      <c r="D175" s="251"/>
      <c r="E175" s="399">
        <v>24</v>
      </c>
    </row>
    <row r="176" spans="1:5" x14ac:dyDescent="0.2">
      <c r="A176" s="346">
        <v>172</v>
      </c>
      <c r="B176" s="347"/>
      <c r="C176" s="348" t="s">
        <v>91</v>
      </c>
      <c r="D176" s="251">
        <v>4</v>
      </c>
      <c r="E176" s="399">
        <v>122</v>
      </c>
    </row>
    <row r="177" spans="1:5" x14ac:dyDescent="0.2">
      <c r="A177" s="346">
        <v>173</v>
      </c>
      <c r="B177" s="347"/>
      <c r="C177" s="348" t="s">
        <v>92</v>
      </c>
      <c r="D177" s="251"/>
      <c r="E177" s="399"/>
    </row>
    <row r="178" spans="1:5" x14ac:dyDescent="0.2">
      <c r="A178" s="346">
        <v>174</v>
      </c>
      <c r="B178" s="347"/>
      <c r="C178" s="348" t="s">
        <v>93</v>
      </c>
      <c r="D178" s="251"/>
      <c r="E178" s="399"/>
    </row>
    <row r="179" spans="1:5" x14ac:dyDescent="0.2">
      <c r="A179" s="346">
        <v>175</v>
      </c>
      <c r="B179" s="347"/>
      <c r="C179" s="348" t="s">
        <v>94</v>
      </c>
      <c r="D179" s="251"/>
      <c r="E179" s="399"/>
    </row>
    <row r="180" spans="1:5" x14ac:dyDescent="0.2">
      <c r="A180" s="346">
        <v>176</v>
      </c>
      <c r="B180" s="347"/>
      <c r="C180" s="348" t="s">
        <v>95</v>
      </c>
      <c r="D180" s="251"/>
      <c r="E180" s="399"/>
    </row>
    <row r="181" spans="1:5" x14ac:dyDescent="0.2">
      <c r="A181" s="346">
        <v>177</v>
      </c>
      <c r="B181" s="347"/>
      <c r="C181" s="348" t="s">
        <v>96</v>
      </c>
      <c r="D181" s="251"/>
      <c r="E181" s="399"/>
    </row>
    <row r="182" spans="1:5" x14ac:dyDescent="0.2">
      <c r="A182" s="346">
        <v>178</v>
      </c>
      <c r="B182" s="347"/>
      <c r="C182" s="348" t="s">
        <v>97</v>
      </c>
      <c r="D182" s="251"/>
      <c r="E182" s="399"/>
    </row>
    <row r="183" spans="1:5" x14ac:dyDescent="0.2">
      <c r="A183" s="346">
        <v>179</v>
      </c>
      <c r="B183" s="347"/>
      <c r="C183" s="348" t="s">
        <v>98</v>
      </c>
      <c r="D183" s="251"/>
      <c r="E183" s="399">
        <v>3160</v>
      </c>
    </row>
    <row r="184" spans="1:5" x14ac:dyDescent="0.2">
      <c r="A184" s="346">
        <v>180</v>
      </c>
      <c r="B184" s="347"/>
      <c r="C184" s="348" t="s">
        <v>99</v>
      </c>
      <c r="D184" s="251"/>
      <c r="E184" s="399">
        <v>40</v>
      </c>
    </row>
    <row r="185" spans="1:5" x14ac:dyDescent="0.2">
      <c r="A185" s="346">
        <v>181</v>
      </c>
      <c r="B185" s="347"/>
      <c r="C185" s="348" t="s">
        <v>100</v>
      </c>
      <c r="D185" s="251"/>
      <c r="E185" s="399"/>
    </row>
    <row r="186" spans="1:5" x14ac:dyDescent="0.2">
      <c r="A186" s="346">
        <v>182</v>
      </c>
      <c r="B186" s="347"/>
      <c r="C186" s="348" t="s">
        <v>101</v>
      </c>
      <c r="D186" s="251"/>
      <c r="E186" s="399"/>
    </row>
    <row r="187" spans="1:5" x14ac:dyDescent="0.2">
      <c r="A187" s="346">
        <v>183</v>
      </c>
      <c r="B187" s="347"/>
      <c r="C187" s="348" t="s">
        <v>102</v>
      </c>
      <c r="D187" s="251"/>
      <c r="E187" s="399">
        <v>34</v>
      </c>
    </row>
    <row r="188" spans="1:5" x14ac:dyDescent="0.2">
      <c r="A188" s="346">
        <v>184</v>
      </c>
      <c r="B188" s="347"/>
      <c r="C188" s="348" t="s">
        <v>103</v>
      </c>
      <c r="D188" s="251"/>
      <c r="E188" s="399"/>
    </row>
    <row r="189" spans="1:5" x14ac:dyDescent="0.2">
      <c r="A189" s="346">
        <v>185</v>
      </c>
      <c r="B189" s="347"/>
      <c r="C189" s="348" t="s">
        <v>104</v>
      </c>
      <c r="D189" s="251"/>
      <c r="E189" s="399">
        <v>2461</v>
      </c>
    </row>
    <row r="190" spans="1:5" x14ac:dyDescent="0.2">
      <c r="A190" s="346">
        <v>186</v>
      </c>
      <c r="B190" s="347"/>
      <c r="C190" s="348" t="s">
        <v>105</v>
      </c>
      <c r="D190" s="251"/>
      <c r="E190" s="399"/>
    </row>
    <row r="191" spans="1:5" x14ac:dyDescent="0.2">
      <c r="A191" s="346">
        <v>187</v>
      </c>
      <c r="B191" s="347"/>
      <c r="C191" s="348" t="s">
        <v>106</v>
      </c>
      <c r="D191" s="251"/>
      <c r="E191" s="399"/>
    </row>
    <row r="192" spans="1:5" x14ac:dyDescent="0.2">
      <c r="A192" s="346">
        <v>188</v>
      </c>
      <c r="B192" s="347"/>
      <c r="C192" s="348" t="s">
        <v>107</v>
      </c>
      <c r="D192" s="251"/>
      <c r="E192" s="399"/>
    </row>
    <row r="193" spans="1:5" x14ac:dyDescent="0.2">
      <c r="A193" s="346">
        <v>189</v>
      </c>
      <c r="B193" s="347"/>
      <c r="C193" s="348" t="s">
        <v>108</v>
      </c>
      <c r="D193" s="251"/>
      <c r="E193" s="399">
        <v>417</v>
      </c>
    </row>
    <row r="194" spans="1:5" x14ac:dyDescent="0.2">
      <c r="A194" s="346">
        <v>190</v>
      </c>
      <c r="B194" s="347"/>
      <c r="C194" s="348" t="s">
        <v>109</v>
      </c>
      <c r="D194" s="251"/>
      <c r="E194" s="399"/>
    </row>
    <row r="195" spans="1:5" x14ac:dyDescent="0.2">
      <c r="A195" s="346">
        <v>191</v>
      </c>
      <c r="B195" s="347"/>
      <c r="C195" s="348" t="s">
        <v>110</v>
      </c>
      <c r="D195" s="251"/>
      <c r="E195" s="399"/>
    </row>
    <row r="196" spans="1:5" x14ac:dyDescent="0.2">
      <c r="A196" s="346">
        <v>192</v>
      </c>
      <c r="B196" s="347"/>
      <c r="C196" s="348" t="s">
        <v>111</v>
      </c>
      <c r="D196" s="251"/>
      <c r="E196" s="399"/>
    </row>
    <row r="197" spans="1:5" x14ac:dyDescent="0.2">
      <c r="A197" s="346">
        <v>193</v>
      </c>
      <c r="B197" s="347"/>
      <c r="C197" s="348" t="s">
        <v>112</v>
      </c>
      <c r="D197" s="251"/>
      <c r="E197" s="399"/>
    </row>
    <row r="198" spans="1:5" x14ac:dyDescent="0.2">
      <c r="A198" s="346">
        <v>194</v>
      </c>
      <c r="B198" s="347"/>
      <c r="C198" s="348" t="s">
        <v>113</v>
      </c>
      <c r="D198" s="251"/>
      <c r="E198" s="399">
        <v>990</v>
      </c>
    </row>
    <row r="199" spans="1:5" x14ac:dyDescent="0.2">
      <c r="A199" s="346">
        <v>195</v>
      </c>
      <c r="B199" s="347"/>
      <c r="C199" s="348" t="s">
        <v>114</v>
      </c>
      <c r="D199" s="251"/>
      <c r="E199" s="399">
        <v>161</v>
      </c>
    </row>
    <row r="200" spans="1:5" x14ac:dyDescent="0.2">
      <c r="A200" s="346">
        <v>196</v>
      </c>
      <c r="B200" s="347"/>
      <c r="C200" s="348" t="s">
        <v>115</v>
      </c>
      <c r="D200" s="251"/>
      <c r="E200" s="399"/>
    </row>
    <row r="201" spans="1:5" x14ac:dyDescent="0.2">
      <c r="A201" s="346">
        <v>197</v>
      </c>
      <c r="B201" s="347"/>
      <c r="C201" s="348" t="s">
        <v>116</v>
      </c>
      <c r="D201" s="251"/>
      <c r="E201" s="399"/>
    </row>
    <row r="202" spans="1:5" x14ac:dyDescent="0.2">
      <c r="A202" s="346">
        <v>198</v>
      </c>
      <c r="B202" s="347"/>
      <c r="C202" s="348" t="s">
        <v>117</v>
      </c>
      <c r="D202" s="251"/>
      <c r="E202" s="399">
        <v>67</v>
      </c>
    </row>
    <row r="203" spans="1:5" x14ac:dyDescent="0.2">
      <c r="A203" s="346">
        <v>199</v>
      </c>
      <c r="B203" s="347"/>
      <c r="C203" s="348" t="s">
        <v>118</v>
      </c>
      <c r="D203" s="251"/>
      <c r="E203" s="399"/>
    </row>
    <row r="204" spans="1:5" x14ac:dyDescent="0.2">
      <c r="A204" s="346">
        <v>200</v>
      </c>
      <c r="B204" s="347"/>
      <c r="C204" s="348" t="s">
        <v>119</v>
      </c>
      <c r="D204" s="251"/>
      <c r="E204" s="399"/>
    </row>
    <row r="205" spans="1:5" x14ac:dyDescent="0.2">
      <c r="A205" s="346">
        <v>201</v>
      </c>
      <c r="B205" s="347"/>
      <c r="C205" s="348" t="s">
        <v>120</v>
      </c>
      <c r="D205" s="251"/>
      <c r="E205" s="399"/>
    </row>
    <row r="206" spans="1:5" x14ac:dyDescent="0.2">
      <c r="A206" s="346">
        <v>202</v>
      </c>
      <c r="B206" s="347"/>
      <c r="C206" s="348" t="s">
        <v>121</v>
      </c>
      <c r="D206" s="251"/>
      <c r="E206" s="399"/>
    </row>
    <row r="207" spans="1:5" x14ac:dyDescent="0.2">
      <c r="A207" s="346">
        <v>203</v>
      </c>
      <c r="B207" s="347"/>
      <c r="C207" s="348" t="s">
        <v>122</v>
      </c>
      <c r="D207" s="251"/>
      <c r="E207" s="399"/>
    </row>
    <row r="208" spans="1:5" x14ac:dyDescent="0.2">
      <c r="A208" s="346">
        <v>204</v>
      </c>
      <c r="B208" s="347"/>
      <c r="C208" s="348" t="s">
        <v>123</v>
      </c>
      <c r="D208" s="251"/>
      <c r="E208" s="399">
        <v>6</v>
      </c>
    </row>
    <row r="209" spans="1:5" x14ac:dyDescent="0.2">
      <c r="A209" s="346">
        <v>205</v>
      </c>
      <c r="B209" s="347"/>
      <c r="C209" s="348" t="s">
        <v>124</v>
      </c>
      <c r="D209" s="251"/>
      <c r="E209" s="399"/>
    </row>
    <row r="210" spans="1:5" x14ac:dyDescent="0.2">
      <c r="A210" s="346">
        <v>206</v>
      </c>
      <c r="B210" s="347"/>
      <c r="C210" s="348" t="s">
        <v>125</v>
      </c>
      <c r="D210" s="251"/>
      <c r="E210" s="399"/>
    </row>
    <row r="211" spans="1:5" x14ac:dyDescent="0.2">
      <c r="A211" s="346">
        <v>207</v>
      </c>
      <c r="B211" s="347"/>
      <c r="C211" s="348" t="s">
        <v>126</v>
      </c>
      <c r="D211" s="251"/>
      <c r="E211" s="399">
        <v>174</v>
      </c>
    </row>
    <row r="212" spans="1:5" x14ac:dyDescent="0.2">
      <c r="A212" s="346">
        <v>208</v>
      </c>
      <c r="B212" s="347"/>
      <c r="C212" s="348" t="s">
        <v>127</v>
      </c>
      <c r="D212" s="251"/>
      <c r="E212" s="399"/>
    </row>
    <row r="213" spans="1:5" x14ac:dyDescent="0.2">
      <c r="A213" s="346">
        <v>209</v>
      </c>
      <c r="B213" s="347"/>
      <c r="C213" s="348" t="s">
        <v>128</v>
      </c>
      <c r="D213" s="251"/>
      <c r="E213" s="399"/>
    </row>
    <row r="214" spans="1:5" x14ac:dyDescent="0.2">
      <c r="A214" s="346">
        <v>210</v>
      </c>
      <c r="B214" s="347"/>
      <c r="C214" s="348" t="s">
        <v>129</v>
      </c>
      <c r="D214" s="251"/>
      <c r="E214" s="399"/>
    </row>
    <row r="215" spans="1:5" x14ac:dyDescent="0.2">
      <c r="A215" s="346">
        <v>211</v>
      </c>
      <c r="B215" s="347"/>
      <c r="C215" s="348" t="s">
        <v>130</v>
      </c>
      <c r="D215" s="251"/>
      <c r="E215" s="399"/>
    </row>
    <row r="216" spans="1:5" x14ac:dyDescent="0.2">
      <c r="A216" s="346">
        <v>212</v>
      </c>
      <c r="B216" s="347"/>
      <c r="C216" s="348" t="s">
        <v>131</v>
      </c>
      <c r="D216" s="251"/>
      <c r="E216" s="399">
        <v>42</v>
      </c>
    </row>
    <row r="217" spans="1:5" x14ac:dyDescent="0.2">
      <c r="A217" s="346">
        <v>213</v>
      </c>
      <c r="B217" s="347"/>
      <c r="C217" s="348" t="s">
        <v>132</v>
      </c>
      <c r="D217" s="251"/>
      <c r="E217" s="399"/>
    </row>
    <row r="218" spans="1:5" x14ac:dyDescent="0.2">
      <c r="A218" s="346">
        <v>214</v>
      </c>
      <c r="B218" s="347"/>
      <c r="C218" s="376" t="s">
        <v>133</v>
      </c>
      <c r="D218" s="53"/>
      <c r="E218" s="395"/>
    </row>
    <row r="219" spans="1:5" ht="12.75" thickBot="1" x14ac:dyDescent="0.25">
      <c r="A219" s="359">
        <v>215</v>
      </c>
      <c r="B219" s="360"/>
      <c r="C219" s="398" t="s">
        <v>134</v>
      </c>
      <c r="D219" s="433">
        <f>SUM(D153:D218)</f>
        <v>162</v>
      </c>
      <c r="E219" s="400">
        <f>SUM(E153:E218)</f>
        <v>196815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257"/>
      <c r="E220" s="407"/>
    </row>
    <row r="221" spans="1:5" x14ac:dyDescent="0.2">
      <c r="A221" s="346">
        <v>217</v>
      </c>
      <c r="B221" s="553"/>
      <c r="C221" s="376" t="s">
        <v>137</v>
      </c>
      <c r="D221" s="258" t="s">
        <v>155</v>
      </c>
      <c r="E221" s="310"/>
    </row>
    <row r="222" spans="1:5" x14ac:dyDescent="0.2">
      <c r="A222" s="346">
        <v>218</v>
      </c>
      <c r="B222" s="553"/>
      <c r="C222" s="378" t="s">
        <v>138</v>
      </c>
      <c r="D222" s="259" t="s">
        <v>192</v>
      </c>
      <c r="E222" s="309"/>
    </row>
    <row r="223" spans="1:5" ht="12.75" thickBot="1" x14ac:dyDescent="0.25">
      <c r="A223" s="346">
        <v>219</v>
      </c>
      <c r="B223" s="554"/>
      <c r="C223" s="363" t="s">
        <v>139</v>
      </c>
      <c r="D223" s="435" t="s">
        <v>201</v>
      </c>
      <c r="E223" s="410"/>
    </row>
    <row r="224" spans="1:5" ht="12.75" thickBot="1" x14ac:dyDescent="0.25">
      <c r="A224" s="402">
        <v>220</v>
      </c>
      <c r="B224" s="403"/>
      <c r="C224" s="411" t="s">
        <v>140</v>
      </c>
      <c r="D224" s="261"/>
      <c r="E224" s="412"/>
    </row>
    <row r="225" spans="1:5" x14ac:dyDescent="0.2">
      <c r="A225" s="346">
        <v>221</v>
      </c>
      <c r="B225" s="552" t="s">
        <v>141</v>
      </c>
      <c r="C225" s="370" t="s">
        <v>142</v>
      </c>
      <c r="D225" s="262"/>
      <c r="E225" s="413"/>
    </row>
    <row r="226" spans="1:5" ht="12.75" thickBot="1" x14ac:dyDescent="0.25">
      <c r="A226" s="346">
        <v>222</v>
      </c>
      <c r="B226" s="554"/>
      <c r="C226" s="363" t="s">
        <v>143</v>
      </c>
      <c r="D226" s="257"/>
      <c r="E226" s="407"/>
    </row>
    <row r="227" spans="1:5" ht="12.75" thickBot="1" x14ac:dyDescent="0.25">
      <c r="A227" s="402">
        <v>223</v>
      </c>
      <c r="B227" s="403"/>
      <c r="C227" s="411" t="s">
        <v>659</v>
      </c>
      <c r="D227" s="261">
        <v>1</v>
      </c>
      <c r="E227" s="412"/>
    </row>
    <row r="228" spans="1:5" x14ac:dyDescent="0.2">
      <c r="A228" s="414">
        <v>224</v>
      </c>
      <c r="B228" s="559" t="s">
        <v>637</v>
      </c>
      <c r="C228" s="415" t="s">
        <v>633</v>
      </c>
      <c r="D228" s="263">
        <v>1</v>
      </c>
      <c r="E228" s="436">
        <v>1</v>
      </c>
    </row>
    <row r="229" spans="1:5" x14ac:dyDescent="0.2">
      <c r="A229" s="418">
        <v>225</v>
      </c>
      <c r="B229" s="560"/>
      <c r="C229" s="385" t="s">
        <v>634</v>
      </c>
      <c r="D229" s="264">
        <v>0</v>
      </c>
      <c r="E229" s="420">
        <v>0.18</v>
      </c>
    </row>
    <row r="230" spans="1:5" ht="12.75" thickBot="1" x14ac:dyDescent="0.25">
      <c r="A230" s="359">
        <v>226</v>
      </c>
      <c r="B230" s="561"/>
      <c r="C230" s="388" t="s">
        <v>635</v>
      </c>
      <c r="D230" s="265">
        <v>0</v>
      </c>
      <c r="E230" s="438">
        <v>0.18</v>
      </c>
    </row>
  </sheetData>
  <mergeCells count="24"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  <mergeCell ref="B103:B108"/>
    <mergeCell ref="B109:B114"/>
    <mergeCell ref="B115:B123"/>
    <mergeCell ref="B228:B230"/>
    <mergeCell ref="B131:B137"/>
    <mergeCell ref="B138:B144"/>
    <mergeCell ref="B145:B151"/>
    <mergeCell ref="B220:B223"/>
    <mergeCell ref="B225:B226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-0.249977111117893"/>
  </sheetPr>
  <dimension ref="A2:L230"/>
  <sheetViews>
    <sheetView zoomScale="80" zoomScaleNormal="80" workbookViewId="0">
      <pane ySplit="13" topLeftCell="A14" activePane="bottomLeft" state="frozen"/>
      <selection pane="bottomLef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8" width="20.140625" style="78" customWidth="1"/>
    <col min="9" max="10" width="20.140625" style="78" bestFit="1" customWidth="1"/>
    <col min="11" max="12" width="16.28515625" style="78" customWidth="1"/>
    <col min="13" max="16384" width="11.42578125" style="78"/>
  </cols>
  <sheetData>
    <row r="2" spans="1:12" ht="12.75" x14ac:dyDescent="0.2">
      <c r="A2" s="331" t="s">
        <v>605</v>
      </c>
    </row>
    <row r="3" spans="1:12" ht="12.75" thickBot="1" x14ac:dyDescent="0.25"/>
    <row r="4" spans="1:12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4"/>
      <c r="G4" s="334"/>
      <c r="H4" s="334"/>
      <c r="I4" s="334"/>
      <c r="J4" s="335"/>
      <c r="K4" s="312" t="s">
        <v>167</v>
      </c>
      <c r="L4" s="404" t="s">
        <v>529</v>
      </c>
    </row>
    <row r="5" spans="1:12" x14ac:dyDescent="0.2">
      <c r="A5" s="338">
        <v>1</v>
      </c>
      <c r="B5" s="339"/>
      <c r="C5" s="340" t="s">
        <v>0</v>
      </c>
      <c r="D5" s="341">
        <v>8</v>
      </c>
      <c r="E5" s="342">
        <v>9</v>
      </c>
      <c r="F5" s="342">
        <v>10</v>
      </c>
      <c r="G5" s="342">
        <v>11</v>
      </c>
      <c r="H5" s="342">
        <v>12</v>
      </c>
      <c r="I5" s="342">
        <v>13</v>
      </c>
      <c r="J5" s="343">
        <v>14</v>
      </c>
      <c r="K5" s="344"/>
      <c r="L5" s="345"/>
    </row>
    <row r="6" spans="1:12" x14ac:dyDescent="0.2">
      <c r="A6" s="346">
        <v>2</v>
      </c>
      <c r="B6" s="347"/>
      <c r="C6" s="348" t="s">
        <v>1</v>
      </c>
      <c r="D6" s="349" t="s">
        <v>202</v>
      </c>
      <c r="E6" s="350" t="s">
        <v>202</v>
      </c>
      <c r="F6" s="350" t="s">
        <v>202</v>
      </c>
      <c r="G6" s="350" t="s">
        <v>202</v>
      </c>
      <c r="H6" s="350" t="s">
        <v>202</v>
      </c>
      <c r="I6" s="350" t="s">
        <v>202</v>
      </c>
      <c r="J6" s="351" t="s">
        <v>202</v>
      </c>
      <c r="K6" s="135"/>
      <c r="L6" s="352"/>
    </row>
    <row r="7" spans="1:12" x14ac:dyDescent="0.2">
      <c r="A7" s="346">
        <v>3</v>
      </c>
      <c r="B7" s="347"/>
      <c r="C7" s="348" t="s">
        <v>2</v>
      </c>
      <c r="D7" s="349" t="s">
        <v>203</v>
      </c>
      <c r="E7" s="350" t="s">
        <v>203</v>
      </c>
      <c r="F7" s="350" t="s">
        <v>203</v>
      </c>
      <c r="G7" s="350" t="s">
        <v>203</v>
      </c>
      <c r="H7" s="350" t="s">
        <v>203</v>
      </c>
      <c r="I7" s="350" t="s">
        <v>203</v>
      </c>
      <c r="J7" s="351" t="s">
        <v>203</v>
      </c>
      <c r="K7" s="135"/>
      <c r="L7" s="352"/>
    </row>
    <row r="8" spans="1:12" x14ac:dyDescent="0.2">
      <c r="A8" s="346">
        <v>4</v>
      </c>
      <c r="B8" s="347"/>
      <c r="C8" s="348" t="s">
        <v>3</v>
      </c>
      <c r="D8" s="349" t="s">
        <v>204</v>
      </c>
      <c r="E8" s="350" t="s">
        <v>204</v>
      </c>
      <c r="F8" s="350" t="s">
        <v>204</v>
      </c>
      <c r="G8" s="350" t="s">
        <v>204</v>
      </c>
      <c r="H8" s="350" t="s">
        <v>204</v>
      </c>
      <c r="I8" s="350" t="s">
        <v>204</v>
      </c>
      <c r="J8" s="351" t="s">
        <v>204</v>
      </c>
      <c r="K8" s="135"/>
      <c r="L8" s="352"/>
    </row>
    <row r="9" spans="1:12" x14ac:dyDescent="0.2">
      <c r="A9" s="346">
        <v>5</v>
      </c>
      <c r="B9" s="347"/>
      <c r="C9" s="348" t="s">
        <v>4</v>
      </c>
      <c r="D9" s="349" t="s">
        <v>205</v>
      </c>
      <c r="E9" s="350" t="s">
        <v>205</v>
      </c>
      <c r="F9" s="350" t="s">
        <v>205</v>
      </c>
      <c r="G9" s="350" t="s">
        <v>205</v>
      </c>
      <c r="H9" s="350" t="s">
        <v>205</v>
      </c>
      <c r="I9" s="350" t="s">
        <v>205</v>
      </c>
      <c r="J9" s="351" t="s">
        <v>205</v>
      </c>
      <c r="K9" s="135"/>
      <c r="L9" s="352"/>
    </row>
    <row r="10" spans="1:12" x14ac:dyDescent="0.2">
      <c r="A10" s="346">
        <v>6</v>
      </c>
      <c r="B10" s="347" t="s">
        <v>5</v>
      </c>
      <c r="C10" s="348" t="s">
        <v>6</v>
      </c>
      <c r="D10" s="349" t="s">
        <v>206</v>
      </c>
      <c r="E10" s="350"/>
      <c r="F10" s="350"/>
      <c r="G10" s="350"/>
      <c r="H10" s="350"/>
      <c r="I10" s="350"/>
      <c r="J10" s="351"/>
      <c r="K10" s="135"/>
      <c r="L10" s="352"/>
    </row>
    <row r="11" spans="1:12" x14ac:dyDescent="0.2">
      <c r="A11" s="346">
        <v>7</v>
      </c>
      <c r="B11" s="347"/>
      <c r="C11" s="348" t="s">
        <v>7</v>
      </c>
      <c r="D11" s="349" t="s">
        <v>182</v>
      </c>
      <c r="E11" s="350"/>
      <c r="F11" s="350"/>
      <c r="G11" s="350"/>
      <c r="H11" s="350"/>
      <c r="I11" s="350"/>
      <c r="J11" s="351"/>
      <c r="K11" s="135"/>
      <c r="L11" s="352"/>
    </row>
    <row r="12" spans="1:12" ht="12.75" thickBot="1" x14ac:dyDescent="0.25">
      <c r="A12" s="346">
        <v>8</v>
      </c>
      <c r="B12" s="347"/>
      <c r="C12" s="353" t="s">
        <v>8</v>
      </c>
      <c r="D12" s="442" t="s">
        <v>207</v>
      </c>
      <c r="E12" s="355" t="s">
        <v>208</v>
      </c>
      <c r="F12" s="355" t="s">
        <v>209</v>
      </c>
      <c r="G12" s="355" t="s">
        <v>210</v>
      </c>
      <c r="H12" s="355" t="s">
        <v>211</v>
      </c>
      <c r="I12" s="355" t="s">
        <v>212</v>
      </c>
      <c r="J12" s="356" t="s">
        <v>213</v>
      </c>
      <c r="K12" s="135"/>
      <c r="L12" s="352"/>
    </row>
    <row r="13" spans="1:12" ht="12.75" thickBot="1" x14ac:dyDescent="0.25">
      <c r="A13" s="346">
        <v>9</v>
      </c>
      <c r="B13" s="347"/>
      <c r="C13" s="358" t="s">
        <v>194</v>
      </c>
      <c r="D13" s="234" t="s">
        <v>214</v>
      </c>
      <c r="E13" s="121" t="s">
        <v>215</v>
      </c>
      <c r="F13" s="121" t="s">
        <v>216</v>
      </c>
      <c r="G13" s="121" t="s">
        <v>217</v>
      </c>
      <c r="H13" s="121" t="s">
        <v>218</v>
      </c>
      <c r="I13" s="121" t="s">
        <v>219</v>
      </c>
      <c r="J13" s="122" t="s">
        <v>220</v>
      </c>
      <c r="K13" s="135"/>
      <c r="L13" s="352"/>
    </row>
    <row r="14" spans="1:12" ht="12.75" thickBot="1" x14ac:dyDescent="0.25">
      <c r="A14" s="359">
        <v>10</v>
      </c>
      <c r="B14" s="360"/>
      <c r="C14" s="361" t="s">
        <v>9</v>
      </c>
      <c r="D14" s="209"/>
      <c r="E14" s="37"/>
      <c r="F14" s="37"/>
      <c r="G14" s="37"/>
      <c r="H14" s="37"/>
      <c r="I14" s="37"/>
      <c r="J14" s="95"/>
      <c r="K14" s="359"/>
      <c r="L14" s="362"/>
    </row>
    <row r="15" spans="1:12" x14ac:dyDescent="0.2">
      <c r="A15" s="346">
        <v>11</v>
      </c>
      <c r="B15" s="552" t="s">
        <v>13</v>
      </c>
      <c r="C15" s="363" t="s">
        <v>165</v>
      </c>
      <c r="D15" s="112">
        <v>22544</v>
      </c>
      <c r="E15" s="21">
        <v>1736</v>
      </c>
      <c r="F15" s="21">
        <v>11698</v>
      </c>
      <c r="G15" s="21">
        <v>1946</v>
      </c>
      <c r="H15" s="21">
        <v>66834</v>
      </c>
      <c r="I15" s="21">
        <v>43087</v>
      </c>
      <c r="J15" s="50">
        <v>21319</v>
      </c>
      <c r="K15" s="381">
        <f>SUM(D15:J15)</f>
        <v>169164</v>
      </c>
      <c r="L15" s="382">
        <v>2790030</v>
      </c>
    </row>
    <row r="16" spans="1:12" x14ac:dyDescent="0.2">
      <c r="A16" s="346">
        <v>12</v>
      </c>
      <c r="B16" s="553"/>
      <c r="C16" s="365" t="s">
        <v>164</v>
      </c>
      <c r="D16" s="207">
        <v>23271</v>
      </c>
      <c r="E16" s="22">
        <v>1728</v>
      </c>
      <c r="F16" s="22">
        <v>14168</v>
      </c>
      <c r="G16" s="22">
        <v>1706</v>
      </c>
      <c r="H16" s="22">
        <v>69102</v>
      </c>
      <c r="I16" s="22">
        <v>43759</v>
      </c>
      <c r="J16" s="98">
        <v>21549</v>
      </c>
      <c r="K16" s="367">
        <f>SUM(D16:J16)</f>
        <v>175283</v>
      </c>
      <c r="L16" s="444">
        <v>2970077</v>
      </c>
    </row>
    <row r="17" spans="1:12" ht="12.75" thickBot="1" x14ac:dyDescent="0.25">
      <c r="A17" s="359">
        <v>13</v>
      </c>
      <c r="B17" s="554"/>
      <c r="C17" s="361" t="s">
        <v>10</v>
      </c>
      <c r="D17" s="105">
        <v>3.2199999999999999E-2</v>
      </c>
      <c r="E17" s="23">
        <v>-4.6082949308755561E-3</v>
      </c>
      <c r="F17" s="23">
        <v>0.21114720465036751</v>
      </c>
      <c r="G17" s="23">
        <v>-0.12332990750256934</v>
      </c>
      <c r="H17" s="23">
        <v>3.4000000000000002E-2</v>
      </c>
      <c r="I17" s="23">
        <v>1.5596351567758182E-2</v>
      </c>
      <c r="J17" s="159">
        <v>1.0999999999999999E-2</v>
      </c>
      <c r="K17" s="161">
        <f>(K16/K15)-1</f>
        <v>3.6171998770423874E-2</v>
      </c>
      <c r="L17" s="210">
        <f>(L16/L15)-1</f>
        <v>6.4532281014899384E-2</v>
      </c>
    </row>
    <row r="18" spans="1:12" ht="14.25" x14ac:dyDescent="0.2">
      <c r="A18" s="369">
        <v>14</v>
      </c>
      <c r="B18" s="552" t="s">
        <v>168</v>
      </c>
      <c r="C18" s="370" t="s">
        <v>530</v>
      </c>
      <c r="D18" s="271">
        <v>1819</v>
      </c>
      <c r="E18" s="24">
        <v>2119</v>
      </c>
      <c r="F18" s="24">
        <v>10672</v>
      </c>
      <c r="G18" s="24">
        <v>2927</v>
      </c>
      <c r="H18" s="24">
        <v>8288</v>
      </c>
      <c r="I18" s="24">
        <v>10621</v>
      </c>
      <c r="J18" s="160">
        <v>4402</v>
      </c>
      <c r="K18" s="428">
        <f>SUM(D18:J18)</f>
        <v>40848</v>
      </c>
      <c r="L18" s="371">
        <v>151571</v>
      </c>
    </row>
    <row r="19" spans="1:12" ht="12.75" thickBot="1" x14ac:dyDescent="0.25">
      <c r="A19" s="359">
        <v>15</v>
      </c>
      <c r="B19" s="557"/>
      <c r="C19" s="361" t="s">
        <v>11</v>
      </c>
      <c r="D19" s="59"/>
      <c r="E19" s="25"/>
      <c r="F19" s="25"/>
      <c r="G19" s="25"/>
      <c r="H19" s="25"/>
      <c r="I19" s="25"/>
      <c r="J19" s="60"/>
      <c r="K19" s="62"/>
      <c r="L19" s="373"/>
    </row>
    <row r="20" spans="1:12" x14ac:dyDescent="0.2">
      <c r="A20" s="346">
        <v>16</v>
      </c>
      <c r="B20" s="558" t="s">
        <v>175</v>
      </c>
      <c r="C20" s="363" t="s">
        <v>12</v>
      </c>
      <c r="D20" s="112">
        <v>40</v>
      </c>
      <c r="E20" s="21">
        <v>19</v>
      </c>
      <c r="F20" s="21">
        <v>96</v>
      </c>
      <c r="G20" s="21">
        <v>91</v>
      </c>
      <c r="H20" s="21">
        <v>151</v>
      </c>
      <c r="I20" s="21">
        <v>165</v>
      </c>
      <c r="J20" s="50">
        <v>88</v>
      </c>
      <c r="K20" s="381">
        <f>SUM(D20:J20)</f>
        <v>650</v>
      </c>
      <c r="L20" s="382">
        <v>10826</v>
      </c>
    </row>
    <row r="21" spans="1:12" x14ac:dyDescent="0.2">
      <c r="A21" s="346">
        <v>17</v>
      </c>
      <c r="B21" s="553"/>
      <c r="C21" s="348" t="s">
        <v>176</v>
      </c>
      <c r="D21" s="232">
        <v>23271</v>
      </c>
      <c r="E21" s="26">
        <v>1492</v>
      </c>
      <c r="F21" s="26">
        <v>10309</v>
      </c>
      <c r="G21" s="26">
        <v>959</v>
      </c>
      <c r="H21" s="26">
        <v>35060</v>
      </c>
      <c r="I21" s="26">
        <v>33817</v>
      </c>
      <c r="J21" s="76">
        <v>3610</v>
      </c>
      <c r="K21" s="276">
        <f>SUM(D21:J21)</f>
        <v>108518</v>
      </c>
      <c r="L21" s="399"/>
    </row>
    <row r="22" spans="1:12" ht="12.75" thickBot="1" x14ac:dyDescent="0.25">
      <c r="A22" s="359">
        <v>18</v>
      </c>
      <c r="B22" s="554"/>
      <c r="C22" s="361" t="s">
        <v>14</v>
      </c>
      <c r="D22" s="244">
        <v>1</v>
      </c>
      <c r="E22" s="23">
        <v>0.86342592592592593</v>
      </c>
      <c r="F22" s="23">
        <v>0.72762563523433088</v>
      </c>
      <c r="G22" s="23">
        <v>0.56213364595545134</v>
      </c>
      <c r="H22" s="23">
        <v>0.49558973199140566</v>
      </c>
      <c r="I22" s="23">
        <v>0.77280102378939186</v>
      </c>
      <c r="J22" s="159">
        <v>0.16800000000000001</v>
      </c>
      <c r="K22" s="161">
        <f>K21/K16</f>
        <v>0.61910168128112819</v>
      </c>
      <c r="L22" s="210"/>
    </row>
    <row r="23" spans="1:12" x14ac:dyDescent="0.2">
      <c r="A23" s="346">
        <v>19</v>
      </c>
      <c r="B23" s="552" t="s">
        <v>15</v>
      </c>
      <c r="C23" s="363" t="s">
        <v>169</v>
      </c>
      <c r="D23" s="113">
        <v>50.3</v>
      </c>
      <c r="E23" s="27">
        <v>61.109243697499998</v>
      </c>
      <c r="F23" s="27">
        <v>45.903332732099997</v>
      </c>
      <c r="G23" s="27">
        <v>51.195757575800002</v>
      </c>
      <c r="H23" s="27">
        <v>35.200000000000003</v>
      </c>
      <c r="I23" s="27">
        <v>39.062589237300003</v>
      </c>
      <c r="J23" s="46">
        <v>63.2273010507</v>
      </c>
      <c r="K23" s="68">
        <f>(K25/$K$15)*100</f>
        <v>42.957721501028587</v>
      </c>
      <c r="L23" s="69">
        <v>27.810883754100001</v>
      </c>
    </row>
    <row r="24" spans="1:12" x14ac:dyDescent="0.2">
      <c r="A24" s="346">
        <v>20</v>
      </c>
      <c r="B24" s="553"/>
      <c r="C24" s="376" t="s">
        <v>170</v>
      </c>
      <c r="D24" s="111">
        <v>50.02</v>
      </c>
      <c r="E24" s="28">
        <v>14.1327967807</v>
      </c>
      <c r="F24" s="28">
        <v>39.200000000000003</v>
      </c>
      <c r="G24" s="28">
        <v>44.999343832000001</v>
      </c>
      <c r="H24" s="28">
        <v>27.6</v>
      </c>
      <c r="I24" s="28">
        <v>36.0831800825</v>
      </c>
      <c r="J24" s="48">
        <v>50.017596093800002</v>
      </c>
      <c r="K24" s="49">
        <f>(K26/$K$16)*100</f>
        <v>36.699508794349711</v>
      </c>
      <c r="L24" s="67">
        <v>24.431723487300001</v>
      </c>
    </row>
    <row r="25" spans="1:12" x14ac:dyDescent="0.2">
      <c r="A25" s="346">
        <v>21</v>
      </c>
      <c r="B25" s="553"/>
      <c r="C25" s="363" t="s">
        <v>171</v>
      </c>
      <c r="D25" s="112">
        <v>11339</v>
      </c>
      <c r="E25" s="21">
        <v>1061</v>
      </c>
      <c r="F25" s="21">
        <v>5370</v>
      </c>
      <c r="G25" s="21">
        <v>996</v>
      </c>
      <c r="H25" s="21">
        <v>23592</v>
      </c>
      <c r="I25" s="21">
        <v>16831</v>
      </c>
      <c r="J25" s="50">
        <v>13480</v>
      </c>
      <c r="K25" s="381">
        <f>SUM(D25:J25)</f>
        <v>72669</v>
      </c>
      <c r="L25" s="382">
        <v>775932</v>
      </c>
    </row>
    <row r="26" spans="1:12" x14ac:dyDescent="0.2">
      <c r="A26" s="346">
        <v>22</v>
      </c>
      <c r="B26" s="553"/>
      <c r="C26" s="376" t="s">
        <v>172</v>
      </c>
      <c r="D26" s="103">
        <v>11640</v>
      </c>
      <c r="E26" s="29">
        <v>244</v>
      </c>
      <c r="F26" s="29">
        <v>5552</v>
      </c>
      <c r="G26" s="29">
        <v>768</v>
      </c>
      <c r="H26" s="29">
        <v>19555</v>
      </c>
      <c r="I26" s="29">
        <v>15790</v>
      </c>
      <c r="J26" s="104">
        <v>10779</v>
      </c>
      <c r="K26" s="54">
        <f>SUM(D26:J26)</f>
        <v>64328</v>
      </c>
      <c r="L26" s="395">
        <v>725641</v>
      </c>
    </row>
    <row r="27" spans="1:12" x14ac:dyDescent="0.2">
      <c r="A27" s="346">
        <v>23</v>
      </c>
      <c r="B27" s="553"/>
      <c r="C27" s="378" t="s">
        <v>173</v>
      </c>
      <c r="D27" s="55">
        <v>2.23</v>
      </c>
      <c r="E27" s="30">
        <v>2.3115763445000002</v>
      </c>
      <c r="F27" s="30">
        <v>2.2234282273999999</v>
      </c>
      <c r="G27" s="30">
        <v>2.4721589743000001</v>
      </c>
      <c r="H27" s="30">
        <v>1.8</v>
      </c>
      <c r="I27" s="30">
        <v>2.3654864350000002</v>
      </c>
      <c r="J27" s="56">
        <v>2.2324634769</v>
      </c>
      <c r="K27" s="58">
        <f>((D27*D25)+(E27*E25)+(F27*F25)+(G27*G25)+(H27*H25)+(I27*I25)+(J27*J25))/K25</f>
        <v>2.1262621238375687</v>
      </c>
      <c r="L27" s="66">
        <v>1.9369690198</v>
      </c>
    </row>
    <row r="28" spans="1:12" ht="12.75" thickBot="1" x14ac:dyDescent="0.25">
      <c r="A28" s="359">
        <v>24</v>
      </c>
      <c r="B28" s="554"/>
      <c r="C28" s="361" t="s">
        <v>174</v>
      </c>
      <c r="D28" s="59">
        <v>1.94</v>
      </c>
      <c r="E28" s="25">
        <v>2.1063915754</v>
      </c>
      <c r="F28" s="25">
        <v>1.8260516458</v>
      </c>
      <c r="G28" s="25">
        <v>1.9479024667</v>
      </c>
      <c r="H28" s="25">
        <v>1.7</v>
      </c>
      <c r="I28" s="25">
        <v>1.7846143233</v>
      </c>
      <c r="J28" s="60">
        <v>1.9359595757000001</v>
      </c>
      <c r="K28" s="62">
        <f>((D28*D26)+(E28*E26)+(F28*F26)+(G28*G26)+(H28*H26)+(I28*I26)+(J28*J26))/K26</f>
        <v>1.8191154055416321</v>
      </c>
      <c r="L28" s="373">
        <v>1.8195661782999999</v>
      </c>
    </row>
    <row r="29" spans="1:12" x14ac:dyDescent="0.2">
      <c r="A29" s="346">
        <v>25</v>
      </c>
      <c r="B29" s="347" t="s">
        <v>16</v>
      </c>
      <c r="C29" s="363" t="s">
        <v>169</v>
      </c>
      <c r="D29" s="113">
        <v>5</v>
      </c>
      <c r="E29" s="27">
        <v>14.930833871999999</v>
      </c>
      <c r="F29" s="27">
        <v>6.6199533728000004</v>
      </c>
      <c r="G29" s="27">
        <v>11.611515151500001</v>
      </c>
      <c r="H29" s="27">
        <v>3.2</v>
      </c>
      <c r="I29" s="27">
        <v>6.9227429466999997</v>
      </c>
      <c r="J29" s="46">
        <v>11.8729082975</v>
      </c>
      <c r="K29" s="68">
        <f>(K31/$K$15)*100</f>
        <v>5.848762147974746</v>
      </c>
      <c r="L29" s="69">
        <v>2.9366709320000002</v>
      </c>
    </row>
    <row r="30" spans="1:12" x14ac:dyDescent="0.2">
      <c r="A30" s="346">
        <v>26</v>
      </c>
      <c r="B30" s="347"/>
      <c r="C30" s="376" t="s">
        <v>170</v>
      </c>
      <c r="D30" s="111">
        <v>5.3</v>
      </c>
      <c r="E30" s="28">
        <v>2.2562038900000001</v>
      </c>
      <c r="F30" s="28">
        <v>3.7</v>
      </c>
      <c r="G30" s="28">
        <v>5.9179790026000001</v>
      </c>
      <c r="H30" s="28">
        <v>1.7951885895999999</v>
      </c>
      <c r="I30" s="28">
        <v>3.6115722016</v>
      </c>
      <c r="J30" s="48">
        <v>7.2330765413</v>
      </c>
      <c r="K30" s="49">
        <f>(K32/$K$16)*100</f>
        <v>3.5947581910396327</v>
      </c>
      <c r="L30" s="67">
        <v>2.0775555650999999</v>
      </c>
    </row>
    <row r="31" spans="1:12" x14ac:dyDescent="0.2">
      <c r="A31" s="346">
        <v>27</v>
      </c>
      <c r="B31" s="347"/>
      <c r="C31" s="363" t="s">
        <v>171</v>
      </c>
      <c r="D31" s="112">
        <v>1127</v>
      </c>
      <c r="E31" s="21">
        <v>259</v>
      </c>
      <c r="F31" s="21">
        <v>774</v>
      </c>
      <c r="G31" s="21">
        <v>226</v>
      </c>
      <c r="H31" s="21">
        <v>1994</v>
      </c>
      <c r="I31" s="21">
        <v>2983</v>
      </c>
      <c r="J31" s="50">
        <v>2531</v>
      </c>
      <c r="K31" s="381">
        <f>SUM(D31:J31)</f>
        <v>9894</v>
      </c>
      <c r="L31" s="382">
        <v>81934</v>
      </c>
    </row>
    <row r="32" spans="1:12" x14ac:dyDescent="0.2">
      <c r="A32" s="346">
        <v>28</v>
      </c>
      <c r="B32" s="347"/>
      <c r="C32" s="376" t="s">
        <v>172</v>
      </c>
      <c r="D32" s="103">
        <v>1233</v>
      </c>
      <c r="E32" s="29">
        <v>39</v>
      </c>
      <c r="F32" s="29">
        <v>520</v>
      </c>
      <c r="G32" s="29">
        <v>101</v>
      </c>
      <c r="H32" s="29">
        <v>1270</v>
      </c>
      <c r="I32" s="29">
        <v>1580</v>
      </c>
      <c r="J32" s="104">
        <v>1558</v>
      </c>
      <c r="K32" s="54">
        <f>SUM(D32:J32)</f>
        <v>6301</v>
      </c>
      <c r="L32" s="395">
        <v>61705</v>
      </c>
    </row>
    <row r="33" spans="1:12" x14ac:dyDescent="0.2">
      <c r="A33" s="346">
        <v>29</v>
      </c>
      <c r="B33" s="347"/>
      <c r="C33" s="378" t="s">
        <v>173</v>
      </c>
      <c r="D33" s="55">
        <v>3.59</v>
      </c>
      <c r="E33" s="30">
        <v>3.6633743598000001</v>
      </c>
      <c r="F33" s="30">
        <v>3.6361452071000002</v>
      </c>
      <c r="G33" s="30">
        <v>3.7105249764999999</v>
      </c>
      <c r="H33" s="30">
        <v>3.3</v>
      </c>
      <c r="I33" s="30">
        <v>3.7363351802999998</v>
      </c>
      <c r="J33" s="56">
        <v>3.5865805110000002</v>
      </c>
      <c r="K33" s="58">
        <f>((D33*D31)+(E33*E31)+(F33*F31)+(G33*G31)+(H33*H31)+(I33*I31)+(J33*J31))/K31</f>
        <v>3.5830828896653024</v>
      </c>
      <c r="L33" s="66">
        <v>3.4827759726999998</v>
      </c>
    </row>
    <row r="34" spans="1:12" ht="12.75" thickBot="1" x14ac:dyDescent="0.25">
      <c r="A34" s="359">
        <v>30</v>
      </c>
      <c r="B34" s="360"/>
      <c r="C34" s="361" t="s">
        <v>174</v>
      </c>
      <c r="D34" s="59">
        <v>3.46</v>
      </c>
      <c r="E34" s="25">
        <v>3.5396069507000001</v>
      </c>
      <c r="F34" s="25">
        <v>3.4305809396</v>
      </c>
      <c r="G34" s="25">
        <v>3.3710289474000001</v>
      </c>
      <c r="H34" s="25">
        <v>3.3957897738999998</v>
      </c>
      <c r="I34" s="25">
        <v>3.4491540372</v>
      </c>
      <c r="J34" s="60">
        <v>3.4585454346</v>
      </c>
      <c r="K34" s="62">
        <f>((D34*D32)+(E34*E32)+(F34*F32)+(G34*G32)+(H34*H32)+(I34*I32)+(J34*J32))/K32</f>
        <v>3.440617499141803</v>
      </c>
      <c r="L34" s="373">
        <v>3.4150341001000002</v>
      </c>
    </row>
    <row r="35" spans="1:12" x14ac:dyDescent="0.2">
      <c r="A35" s="346">
        <v>31</v>
      </c>
      <c r="B35" s="347" t="s">
        <v>17</v>
      </c>
      <c r="C35" s="363" t="s">
        <v>169</v>
      </c>
      <c r="D35" s="113">
        <v>40</v>
      </c>
      <c r="E35" s="27">
        <v>46.178409825499998</v>
      </c>
      <c r="F35" s="27">
        <v>39.299999999999997</v>
      </c>
      <c r="G35" s="27">
        <v>39.584242424199999</v>
      </c>
      <c r="H35" s="27">
        <v>32.200000000000003</v>
      </c>
      <c r="I35" s="27">
        <v>32.139846290599998</v>
      </c>
      <c r="J35" s="46">
        <v>51.354392753100001</v>
      </c>
      <c r="K35" s="68">
        <f>(K37/$K$15)*100</f>
        <v>35.643517533281312</v>
      </c>
      <c r="L35" s="69">
        <v>24.874212822099999</v>
      </c>
    </row>
    <row r="36" spans="1:12" x14ac:dyDescent="0.2">
      <c r="A36" s="346">
        <v>32</v>
      </c>
      <c r="B36" s="347"/>
      <c r="C36" s="376" t="s">
        <v>170</v>
      </c>
      <c r="D36" s="111">
        <v>45</v>
      </c>
      <c r="E36" s="28">
        <v>11.8765928907</v>
      </c>
      <c r="F36" s="28">
        <v>35.520252594299997</v>
      </c>
      <c r="G36" s="28">
        <v>39.081364829400002</v>
      </c>
      <c r="H36" s="28">
        <v>25.8</v>
      </c>
      <c r="I36" s="28">
        <v>32.471607880999997</v>
      </c>
      <c r="J36" s="48">
        <v>42.784519552500001</v>
      </c>
      <c r="K36" s="49">
        <f>(K38/$K$16)*100</f>
        <v>33.140121974178896</v>
      </c>
      <c r="L36" s="67">
        <v>22.354167922199998</v>
      </c>
    </row>
    <row r="37" spans="1:12" x14ac:dyDescent="0.2">
      <c r="A37" s="346">
        <v>33</v>
      </c>
      <c r="B37" s="347"/>
      <c r="C37" s="363" t="s">
        <v>171</v>
      </c>
      <c r="D37" s="112">
        <v>9017</v>
      </c>
      <c r="E37" s="21">
        <v>802</v>
      </c>
      <c r="F37" s="21">
        <v>4595</v>
      </c>
      <c r="G37" s="21">
        <v>770</v>
      </c>
      <c r="H37" s="21">
        <v>20316</v>
      </c>
      <c r="I37" s="21">
        <v>13848</v>
      </c>
      <c r="J37" s="50">
        <v>10948</v>
      </c>
      <c r="K37" s="381">
        <f>SUM(D37:J37)</f>
        <v>60296</v>
      </c>
      <c r="L37" s="382">
        <v>693998</v>
      </c>
    </row>
    <row r="38" spans="1:12" x14ac:dyDescent="0.2">
      <c r="A38" s="346">
        <v>34</v>
      </c>
      <c r="B38" s="347"/>
      <c r="C38" s="376" t="s">
        <v>172</v>
      </c>
      <c r="D38" s="103">
        <v>10471</v>
      </c>
      <c r="E38" s="29">
        <v>205</v>
      </c>
      <c r="F38" s="29">
        <v>5033</v>
      </c>
      <c r="G38" s="29">
        <v>667</v>
      </c>
      <c r="H38" s="29">
        <v>18285</v>
      </c>
      <c r="I38" s="29">
        <v>14209</v>
      </c>
      <c r="J38" s="104">
        <v>9219</v>
      </c>
      <c r="K38" s="54">
        <f>SUM(D38:J38)</f>
        <v>58089</v>
      </c>
      <c r="L38" s="395">
        <v>663936</v>
      </c>
    </row>
    <row r="39" spans="1:12" x14ac:dyDescent="0.2">
      <c r="A39" s="346">
        <v>35</v>
      </c>
      <c r="B39" s="347"/>
      <c r="C39" s="378" t="s">
        <v>173</v>
      </c>
      <c r="D39" s="55">
        <v>1.92</v>
      </c>
      <c r="E39" s="30">
        <v>1.8739576078</v>
      </c>
      <c r="F39" s="30">
        <v>1.9850493603999999</v>
      </c>
      <c r="G39" s="30">
        <v>2.1078352832</v>
      </c>
      <c r="H39" s="30">
        <v>1.6</v>
      </c>
      <c r="I39" s="30">
        <v>2.0693683004999999</v>
      </c>
      <c r="J39" s="56">
        <v>1.9191603202</v>
      </c>
      <c r="K39" s="58">
        <f>((D39*D37)+(E39*E37)+(F39*F37)+(G39*G37)+(H39*H37)+(I39*I37)+(J39*J37))/K37</f>
        <v>1.853075965096046</v>
      </c>
      <c r="L39" s="66">
        <v>1.7544400334000001</v>
      </c>
    </row>
    <row r="40" spans="1:12" ht="12.75" thickBot="1" x14ac:dyDescent="0.25">
      <c r="A40" s="359">
        <v>36</v>
      </c>
      <c r="B40" s="360"/>
      <c r="C40" s="361" t="s">
        <v>174</v>
      </c>
      <c r="D40" s="59">
        <v>1.68</v>
      </c>
      <c r="E40" s="25">
        <v>1.8296446629000001</v>
      </c>
      <c r="F40" s="25">
        <v>1.6603468615000001</v>
      </c>
      <c r="G40" s="25">
        <v>1.7319196697999999</v>
      </c>
      <c r="H40" s="25">
        <v>1.5</v>
      </c>
      <c r="I40" s="25">
        <v>1.5993576298000001</v>
      </c>
      <c r="J40" s="60">
        <v>1.6784391565000001</v>
      </c>
      <c r="K40" s="62">
        <f>((D40*D38)+(E40*E38)+(F40*F38)+(G40*G38)+(H40*H38)+(I40*I38)+(J40*J38))/K38</f>
        <v>1.6027884190669885</v>
      </c>
      <c r="L40" s="373">
        <v>1.6712791441999999</v>
      </c>
    </row>
    <row r="41" spans="1:12" x14ac:dyDescent="0.2">
      <c r="A41" s="346">
        <v>37</v>
      </c>
      <c r="B41" s="552" t="s">
        <v>18</v>
      </c>
      <c r="C41" s="363" t="s">
        <v>169</v>
      </c>
      <c r="D41" s="113">
        <v>27</v>
      </c>
      <c r="E41" s="27">
        <v>22.924369747899998</v>
      </c>
      <c r="F41" s="27">
        <v>25.913828585099999</v>
      </c>
      <c r="G41" s="27">
        <v>30.986060606100001</v>
      </c>
      <c r="H41" s="27">
        <v>23.2</v>
      </c>
      <c r="I41" s="27">
        <v>20.920021576100002</v>
      </c>
      <c r="J41" s="46">
        <v>22.070616654799998</v>
      </c>
      <c r="K41" s="68">
        <f>(K43/$K$15)*100</f>
        <v>22.747156605424319</v>
      </c>
      <c r="L41" s="69">
        <v>25.5890796873</v>
      </c>
    </row>
    <row r="42" spans="1:12" x14ac:dyDescent="0.2">
      <c r="A42" s="346">
        <v>38</v>
      </c>
      <c r="B42" s="553"/>
      <c r="C42" s="376" t="s">
        <v>170</v>
      </c>
      <c r="D42" s="111">
        <v>27.04</v>
      </c>
      <c r="E42" s="28">
        <v>67.557344064399999</v>
      </c>
      <c r="F42" s="28">
        <v>28.2554959526</v>
      </c>
      <c r="G42" s="28">
        <v>34.331364829400002</v>
      </c>
      <c r="H42" s="28">
        <v>21.7</v>
      </c>
      <c r="I42" s="28">
        <v>21.097662335199999</v>
      </c>
      <c r="J42" s="48">
        <v>23.092370970200001</v>
      </c>
      <c r="K42" s="49">
        <f>(K44/$K$16)*100</f>
        <v>23.723920745309016</v>
      </c>
      <c r="L42" s="67">
        <v>25.180357276900001</v>
      </c>
    </row>
    <row r="43" spans="1:12" x14ac:dyDescent="0.2">
      <c r="A43" s="346">
        <v>39</v>
      </c>
      <c r="B43" s="553"/>
      <c r="C43" s="363" t="s">
        <v>171</v>
      </c>
      <c r="D43" s="112">
        <v>6086</v>
      </c>
      <c r="E43" s="21">
        <v>398</v>
      </c>
      <c r="F43" s="21">
        <v>3031</v>
      </c>
      <c r="G43" s="21">
        <v>603</v>
      </c>
      <c r="H43" s="21">
        <v>14642</v>
      </c>
      <c r="I43" s="21">
        <v>9014</v>
      </c>
      <c r="J43" s="50">
        <v>4706</v>
      </c>
      <c r="K43" s="381">
        <f>SUM(D43:J43)</f>
        <v>38480</v>
      </c>
      <c r="L43" s="382">
        <v>713943</v>
      </c>
    </row>
    <row r="44" spans="1:12" x14ac:dyDescent="0.2">
      <c r="A44" s="346">
        <v>40</v>
      </c>
      <c r="B44" s="553"/>
      <c r="C44" s="376" t="s">
        <v>172</v>
      </c>
      <c r="D44" s="103">
        <v>6292</v>
      </c>
      <c r="E44" s="29">
        <v>1167</v>
      </c>
      <c r="F44" s="29">
        <v>4003</v>
      </c>
      <c r="G44" s="29">
        <v>586</v>
      </c>
      <c r="H44" s="29">
        <v>15328</v>
      </c>
      <c r="I44" s="29">
        <v>9232</v>
      </c>
      <c r="J44" s="104">
        <v>4976</v>
      </c>
      <c r="K44" s="54">
        <f>SUM(D44:J44)</f>
        <v>41584</v>
      </c>
      <c r="L44" s="395">
        <v>747876</v>
      </c>
    </row>
    <row r="45" spans="1:12" x14ac:dyDescent="0.2">
      <c r="A45" s="346">
        <v>41</v>
      </c>
      <c r="B45" s="553"/>
      <c r="C45" s="378" t="s">
        <v>173</v>
      </c>
      <c r="D45" s="55">
        <v>1.97</v>
      </c>
      <c r="E45" s="30">
        <v>1.7987619584000001</v>
      </c>
      <c r="F45" s="30">
        <v>2.2764414421999999</v>
      </c>
      <c r="G45" s="30">
        <v>1.9208897045</v>
      </c>
      <c r="H45" s="30">
        <v>1.5</v>
      </c>
      <c r="I45" s="30">
        <v>1.9020948259999999</v>
      </c>
      <c r="J45" s="56">
        <v>1.9661561519999999</v>
      </c>
      <c r="K45" s="58">
        <f>((D45*D43)+(E45*E43)+(F45*F43)+(G45*G43)+(H45*H43)+(I45*I43)+(J45*J43))/K43</f>
        <v>1.7963807530000233</v>
      </c>
      <c r="L45" s="66">
        <v>1.6151290439999999</v>
      </c>
    </row>
    <row r="46" spans="1:12" ht="12.75" thickBot="1" x14ac:dyDescent="0.25">
      <c r="A46" s="359">
        <v>42</v>
      </c>
      <c r="B46" s="554"/>
      <c r="C46" s="361" t="s">
        <v>174</v>
      </c>
      <c r="D46" s="59">
        <v>1.67</v>
      </c>
      <c r="E46" s="25">
        <v>1.6425075689999999</v>
      </c>
      <c r="F46" s="25">
        <v>1.4837185727</v>
      </c>
      <c r="G46" s="25">
        <v>1.6495103663999999</v>
      </c>
      <c r="H46" s="25">
        <v>1.4</v>
      </c>
      <c r="I46" s="25">
        <v>1.5240656862999999</v>
      </c>
      <c r="J46" s="60">
        <v>1.6696362193000001</v>
      </c>
      <c r="K46" s="62">
        <f>((D46*D44)+(E46*E44)+(F46*F44)+(G46*G44)+(H46*H44)+(I46*I44)+(J46*J44))/K44</f>
        <v>1.5190426389334817</v>
      </c>
      <c r="L46" s="373">
        <v>1.5172341452</v>
      </c>
    </row>
    <row r="47" spans="1:12" x14ac:dyDescent="0.2">
      <c r="A47" s="346">
        <v>43</v>
      </c>
      <c r="B47" s="347" t="s">
        <v>19</v>
      </c>
      <c r="C47" s="363" t="s">
        <v>169</v>
      </c>
      <c r="D47" s="222">
        <v>13</v>
      </c>
      <c r="E47" s="192">
        <v>7.4143503554999999</v>
      </c>
      <c r="F47" s="192">
        <v>11.5369686686</v>
      </c>
      <c r="G47" s="192">
        <v>6.8709090908999997</v>
      </c>
      <c r="H47" s="192">
        <v>15.8</v>
      </c>
      <c r="I47" s="192">
        <v>14.430205623599999</v>
      </c>
      <c r="J47" s="212">
        <v>8.3305456501999995</v>
      </c>
      <c r="K47" s="429">
        <f>(K49/$K$15)*100</f>
        <v>13.2977465654631</v>
      </c>
      <c r="L47" s="384">
        <v>12.860435192400001</v>
      </c>
    </row>
    <row r="48" spans="1:12" x14ac:dyDescent="0.2">
      <c r="A48" s="346">
        <v>44</v>
      </c>
      <c r="B48" s="347"/>
      <c r="C48" s="363" t="s">
        <v>170</v>
      </c>
      <c r="D48" s="225">
        <v>13.04</v>
      </c>
      <c r="E48" s="193">
        <v>1.1213950369000001</v>
      </c>
      <c r="F48" s="193">
        <v>11.8300655261</v>
      </c>
      <c r="G48" s="193">
        <v>8.4009186352</v>
      </c>
      <c r="H48" s="193">
        <v>19.800065184400001</v>
      </c>
      <c r="I48" s="193">
        <v>17.250478217000001</v>
      </c>
      <c r="J48" s="215">
        <v>15.582992944700001</v>
      </c>
      <c r="K48" s="430">
        <f>(K50/$K$16)*100</f>
        <v>16.993091172560945</v>
      </c>
      <c r="L48" s="392">
        <v>14.0846516774</v>
      </c>
    </row>
    <row r="49" spans="1:12" x14ac:dyDescent="0.2">
      <c r="A49" s="346">
        <v>45</v>
      </c>
      <c r="B49" s="347"/>
      <c r="C49" s="363" t="s">
        <v>171</v>
      </c>
      <c r="D49" s="226">
        <v>2930</v>
      </c>
      <c r="E49" s="194">
        <v>129</v>
      </c>
      <c r="F49" s="194">
        <v>1350</v>
      </c>
      <c r="G49" s="194">
        <v>134</v>
      </c>
      <c r="H49" s="194">
        <v>9958</v>
      </c>
      <c r="I49" s="194">
        <v>6218</v>
      </c>
      <c r="J49" s="216">
        <v>1776</v>
      </c>
      <c r="K49" s="431">
        <f>SUM(D49:J49)</f>
        <v>22495</v>
      </c>
      <c r="L49" s="394">
        <v>358810</v>
      </c>
    </row>
    <row r="50" spans="1:12" ht="12.75" thickBot="1" x14ac:dyDescent="0.25">
      <c r="A50" s="359">
        <v>46</v>
      </c>
      <c r="B50" s="360"/>
      <c r="C50" s="361" t="s">
        <v>172</v>
      </c>
      <c r="D50" s="227">
        <v>3034</v>
      </c>
      <c r="E50" s="195">
        <v>19</v>
      </c>
      <c r="F50" s="195">
        <v>1676</v>
      </c>
      <c r="G50" s="195">
        <v>143</v>
      </c>
      <c r="H50" s="195">
        <v>14007</v>
      </c>
      <c r="I50" s="195">
        <v>7549</v>
      </c>
      <c r="J50" s="217">
        <v>3358</v>
      </c>
      <c r="K50" s="432">
        <f>SUM(D50:J50)</f>
        <v>29786</v>
      </c>
      <c r="L50" s="389">
        <v>418325</v>
      </c>
    </row>
    <row r="51" spans="1:12" x14ac:dyDescent="0.2">
      <c r="A51" s="346">
        <v>47</v>
      </c>
      <c r="B51" s="552" t="s">
        <v>20</v>
      </c>
      <c r="C51" s="363" t="s">
        <v>169</v>
      </c>
      <c r="D51" s="222">
        <v>8</v>
      </c>
      <c r="E51" s="192">
        <v>8.5520361990999998</v>
      </c>
      <c r="F51" s="192">
        <v>16.645870014300002</v>
      </c>
      <c r="G51" s="192">
        <v>10.9472727273</v>
      </c>
      <c r="H51" s="192">
        <v>25.7</v>
      </c>
      <c r="I51" s="192">
        <v>25.587183563</v>
      </c>
      <c r="J51" s="212">
        <v>6.3715366443999999</v>
      </c>
      <c r="K51" s="429">
        <f>(K53/$K$15)*100</f>
        <v>19.347497103402613</v>
      </c>
      <c r="L51" s="384">
        <v>33.739601366199999</v>
      </c>
    </row>
    <row r="52" spans="1:12" x14ac:dyDescent="0.2">
      <c r="A52" s="346">
        <v>48</v>
      </c>
      <c r="B52" s="553"/>
      <c r="C52" s="363" t="s">
        <v>170</v>
      </c>
      <c r="D52" s="225">
        <v>8.9</v>
      </c>
      <c r="E52" s="193">
        <v>17.188464117999999</v>
      </c>
      <c r="F52" s="193">
        <v>20.727037306500002</v>
      </c>
      <c r="G52" s="193">
        <v>12.268372703400001</v>
      </c>
      <c r="H52" s="193">
        <v>30.9</v>
      </c>
      <c r="I52" s="193">
        <v>25.568679365200001</v>
      </c>
      <c r="J52" s="215">
        <v>11.3070399914</v>
      </c>
      <c r="K52" s="430">
        <f>(K54/$K$16)*100</f>
        <v>23.387892722055188</v>
      </c>
      <c r="L52" s="392">
        <v>36.303267558400002</v>
      </c>
    </row>
    <row r="53" spans="1:12" x14ac:dyDescent="0.2">
      <c r="A53" s="346">
        <v>49</v>
      </c>
      <c r="B53" s="553"/>
      <c r="C53" s="363" t="s">
        <v>171</v>
      </c>
      <c r="D53" s="226">
        <v>1803</v>
      </c>
      <c r="E53" s="194">
        <v>148</v>
      </c>
      <c r="F53" s="194">
        <v>1947</v>
      </c>
      <c r="G53" s="194">
        <v>213</v>
      </c>
      <c r="H53" s="194">
        <v>16234</v>
      </c>
      <c r="I53" s="194">
        <v>11025</v>
      </c>
      <c r="J53" s="216">
        <v>1359</v>
      </c>
      <c r="K53" s="431">
        <f>SUM(D53:J53)</f>
        <v>32729</v>
      </c>
      <c r="L53" s="394">
        <v>941345</v>
      </c>
    </row>
    <row r="54" spans="1:12" ht="12.75" thickBot="1" x14ac:dyDescent="0.25">
      <c r="A54" s="359">
        <v>50</v>
      </c>
      <c r="B54" s="554"/>
      <c r="C54" s="361" t="s">
        <v>172</v>
      </c>
      <c r="D54" s="227">
        <v>2071</v>
      </c>
      <c r="E54" s="195">
        <v>297</v>
      </c>
      <c r="F54" s="195">
        <v>2937</v>
      </c>
      <c r="G54" s="195">
        <v>209</v>
      </c>
      <c r="H54" s="195">
        <v>21854</v>
      </c>
      <c r="I54" s="195">
        <v>11189</v>
      </c>
      <c r="J54" s="217">
        <v>2438</v>
      </c>
      <c r="K54" s="432">
        <f>SUM(D54:J54)</f>
        <v>40995</v>
      </c>
      <c r="L54" s="389">
        <v>1078235</v>
      </c>
    </row>
    <row r="55" spans="1:12" x14ac:dyDescent="0.2">
      <c r="A55" s="346">
        <v>51</v>
      </c>
      <c r="B55" s="552" t="s">
        <v>21</v>
      </c>
      <c r="C55" s="363" t="s">
        <v>169</v>
      </c>
      <c r="D55" s="113">
        <v>21</v>
      </c>
      <c r="E55" s="27">
        <v>30.058177117</v>
      </c>
      <c r="F55" s="27">
        <v>17.4868034446</v>
      </c>
      <c r="G55" s="27">
        <v>28.424242424199999</v>
      </c>
      <c r="H55" s="27">
        <v>14.3</v>
      </c>
      <c r="I55" s="27">
        <v>13.856330313000001</v>
      </c>
      <c r="J55" s="46">
        <v>22.934212430900001</v>
      </c>
      <c r="K55" s="68">
        <f>(K57/$K$15)*100</f>
        <v>16.401243763448488</v>
      </c>
      <c r="L55" s="69">
        <v>12.163345913900001</v>
      </c>
    </row>
    <row r="56" spans="1:12" x14ac:dyDescent="0.2">
      <c r="A56" s="346">
        <v>52</v>
      </c>
      <c r="B56" s="553"/>
      <c r="C56" s="376" t="s">
        <v>170</v>
      </c>
      <c r="D56" s="111">
        <v>21.02</v>
      </c>
      <c r="E56" s="28">
        <v>26.224010731100002</v>
      </c>
      <c r="F56" s="28">
        <v>18.190567508800001</v>
      </c>
      <c r="G56" s="28">
        <v>27.2309711286</v>
      </c>
      <c r="H56" s="28">
        <v>15.9</v>
      </c>
      <c r="I56" s="28">
        <v>13.253097585500001</v>
      </c>
      <c r="J56" s="48">
        <v>22.730348897100001</v>
      </c>
      <c r="K56" s="49">
        <f>(K58/$K$16)*100</f>
        <v>17.053564806626998</v>
      </c>
      <c r="L56" s="67">
        <v>12.0760505536</v>
      </c>
    </row>
    <row r="57" spans="1:12" x14ac:dyDescent="0.2">
      <c r="A57" s="346">
        <v>53</v>
      </c>
      <c r="B57" s="553"/>
      <c r="C57" s="363" t="s">
        <v>171</v>
      </c>
      <c r="D57" s="112">
        <v>4734</v>
      </c>
      <c r="E57" s="21">
        <v>522</v>
      </c>
      <c r="F57" s="21">
        <v>2046</v>
      </c>
      <c r="G57" s="21">
        <v>553</v>
      </c>
      <c r="H57" s="21">
        <v>9021</v>
      </c>
      <c r="I57" s="21">
        <v>5970</v>
      </c>
      <c r="J57" s="50">
        <v>4899</v>
      </c>
      <c r="K57" s="381">
        <f>SUM(D57:J57)</f>
        <v>27745</v>
      </c>
      <c r="L57" s="382">
        <v>339361</v>
      </c>
    </row>
    <row r="58" spans="1:12" x14ac:dyDescent="0.2">
      <c r="A58" s="346">
        <v>54</v>
      </c>
      <c r="B58" s="553"/>
      <c r="C58" s="376" t="s">
        <v>172</v>
      </c>
      <c r="D58" s="103">
        <v>4891</v>
      </c>
      <c r="E58" s="29">
        <v>453</v>
      </c>
      <c r="F58" s="29">
        <v>2577</v>
      </c>
      <c r="G58" s="29">
        <v>465</v>
      </c>
      <c r="H58" s="29">
        <v>11267</v>
      </c>
      <c r="I58" s="29">
        <v>5799</v>
      </c>
      <c r="J58" s="104">
        <v>4440</v>
      </c>
      <c r="K58" s="54">
        <f>SUM(D58:J58)</f>
        <v>29892</v>
      </c>
      <c r="L58" s="395">
        <v>358668</v>
      </c>
    </row>
    <row r="59" spans="1:12" x14ac:dyDescent="0.2">
      <c r="A59" s="346">
        <v>55</v>
      </c>
      <c r="B59" s="553"/>
      <c r="C59" s="378" t="s">
        <v>173</v>
      </c>
      <c r="D59" s="55">
        <v>2.79</v>
      </c>
      <c r="E59" s="30">
        <v>2.735483871</v>
      </c>
      <c r="F59" s="30">
        <v>2.9362150132</v>
      </c>
      <c r="G59" s="30">
        <v>2.6673773986999998</v>
      </c>
      <c r="H59" s="30">
        <v>1.9</v>
      </c>
      <c r="I59" s="30">
        <v>2.8212771635</v>
      </c>
      <c r="J59" s="56">
        <v>2.7906937330999999</v>
      </c>
      <c r="K59" s="58">
        <f>((D59*D57)+(E59*E57)+(F59*F57)+(G59*G57)+(H59*H57)+(I59*I57)+(J59*J57))/K57</f>
        <v>2.5147908258678027</v>
      </c>
      <c r="L59" s="66">
        <v>2.1369240703000001</v>
      </c>
    </row>
    <row r="60" spans="1:12" ht="12.75" thickBot="1" x14ac:dyDescent="0.25">
      <c r="A60" s="359">
        <v>56</v>
      </c>
      <c r="B60" s="554"/>
      <c r="C60" s="361" t="s">
        <v>174</v>
      </c>
      <c r="D60" s="59">
        <v>2.31</v>
      </c>
      <c r="E60" s="25">
        <v>2.1892583120000002</v>
      </c>
      <c r="F60" s="25">
        <v>2.281203724</v>
      </c>
      <c r="G60" s="25">
        <v>2.0939759036000001</v>
      </c>
      <c r="H60" s="25">
        <v>1.8</v>
      </c>
      <c r="I60" s="25">
        <v>2.2510761426000001</v>
      </c>
      <c r="J60" s="60">
        <v>2.3123309762000002</v>
      </c>
      <c r="K60" s="62">
        <f>((D60*D58)+(E60*E58)+(F60*F58)+(G60*G58)+(H60*H58)+(I60*I58)+(J60*J58))/K58</f>
        <v>2.0990112703239463</v>
      </c>
      <c r="L60" s="373">
        <v>2.0124873602000002</v>
      </c>
    </row>
    <row r="61" spans="1:12" x14ac:dyDescent="0.2">
      <c r="A61" s="346">
        <v>57</v>
      </c>
      <c r="B61" s="552" t="s">
        <v>22</v>
      </c>
      <c r="C61" s="363" t="s">
        <v>169</v>
      </c>
      <c r="D61" s="113">
        <v>27.03</v>
      </c>
      <c r="E61" s="27">
        <v>20.814479638000002</v>
      </c>
      <c r="F61" s="27">
        <v>12.3858731304</v>
      </c>
      <c r="G61" s="27">
        <v>27.4545454545</v>
      </c>
      <c r="H61" s="27">
        <v>10.199999999999999</v>
      </c>
      <c r="I61" s="27">
        <v>14.323676627399999</v>
      </c>
      <c r="J61" s="46">
        <v>28.178192697</v>
      </c>
      <c r="K61" s="68">
        <f>(K63/$K$15)*100</f>
        <v>16.009316403017191</v>
      </c>
      <c r="L61" s="69">
        <v>17.5680906658</v>
      </c>
    </row>
    <row r="62" spans="1:12" x14ac:dyDescent="0.2">
      <c r="A62" s="346">
        <v>58</v>
      </c>
      <c r="B62" s="553"/>
      <c r="C62" s="376" t="s">
        <v>170</v>
      </c>
      <c r="D62" s="111">
        <v>15.04</v>
      </c>
      <c r="E62" s="28">
        <v>16.364855801499999</v>
      </c>
      <c r="F62" s="28">
        <v>3.9323172257999999</v>
      </c>
      <c r="G62" s="28">
        <v>20.341207349099999</v>
      </c>
      <c r="H62" s="28">
        <v>6.6</v>
      </c>
      <c r="I62" s="28">
        <v>8.2464542933999994</v>
      </c>
      <c r="J62" s="48">
        <v>15.0355452946</v>
      </c>
      <c r="K62" s="49">
        <f>(K64/$K$16)*100</f>
        <v>9.2404853864892775</v>
      </c>
      <c r="L62" s="67">
        <v>13.621397694400001</v>
      </c>
    </row>
    <row r="63" spans="1:12" x14ac:dyDescent="0.2">
      <c r="A63" s="346">
        <v>59</v>
      </c>
      <c r="B63" s="553"/>
      <c r="C63" s="363" t="s">
        <v>171</v>
      </c>
      <c r="D63" s="112">
        <v>6093</v>
      </c>
      <c r="E63" s="21">
        <v>361</v>
      </c>
      <c r="F63" s="21">
        <v>1449</v>
      </c>
      <c r="G63" s="21">
        <v>534</v>
      </c>
      <c r="H63" s="21">
        <v>6465</v>
      </c>
      <c r="I63" s="21">
        <v>6172</v>
      </c>
      <c r="J63" s="50">
        <v>6008</v>
      </c>
      <c r="K63" s="381">
        <f>SUM(D63:J63)</f>
        <v>27082</v>
      </c>
      <c r="L63" s="382">
        <v>490155</v>
      </c>
    </row>
    <row r="64" spans="1:12" x14ac:dyDescent="0.2">
      <c r="A64" s="346">
        <v>60</v>
      </c>
      <c r="B64" s="553"/>
      <c r="C64" s="376" t="s">
        <v>172</v>
      </c>
      <c r="D64" s="103">
        <v>3499</v>
      </c>
      <c r="E64" s="29">
        <v>283</v>
      </c>
      <c r="F64" s="29">
        <v>557</v>
      </c>
      <c r="G64" s="29">
        <v>347</v>
      </c>
      <c r="H64" s="29">
        <v>4661</v>
      </c>
      <c r="I64" s="29">
        <v>3609</v>
      </c>
      <c r="J64" s="104">
        <v>3241</v>
      </c>
      <c r="K64" s="54">
        <f>SUM(D64:J64)</f>
        <v>16197</v>
      </c>
      <c r="L64" s="395">
        <v>404566</v>
      </c>
    </row>
    <row r="65" spans="1:12" x14ac:dyDescent="0.2">
      <c r="A65" s="346">
        <v>61</v>
      </c>
      <c r="B65" s="553"/>
      <c r="C65" s="378" t="s">
        <v>173</v>
      </c>
      <c r="D65" s="55">
        <v>3</v>
      </c>
      <c r="E65" s="30">
        <v>3.1614906831999998</v>
      </c>
      <c r="F65" s="30">
        <v>3.1244171567999999</v>
      </c>
      <c r="G65" s="30">
        <v>3.1324503310999998</v>
      </c>
      <c r="H65" s="30">
        <v>2.5</v>
      </c>
      <c r="I65" s="30">
        <v>3.3041280891999998</v>
      </c>
      <c r="J65" s="56">
        <v>3.0040846473</v>
      </c>
      <c r="K65" s="58">
        <f>((D65*D63)+(E65*E63)+(F65*F63)+(G65*G63)+(H65*H63)+(I65*I63)+(J65*J63))/K63</f>
        <v>2.9622784949843659</v>
      </c>
      <c r="L65" s="66">
        <v>2.5314056725</v>
      </c>
    </row>
    <row r="66" spans="1:12" ht="12.75" thickBot="1" x14ac:dyDescent="0.25">
      <c r="A66" s="359">
        <v>62</v>
      </c>
      <c r="B66" s="554"/>
      <c r="C66" s="361" t="s">
        <v>174</v>
      </c>
      <c r="D66" s="59">
        <v>2.96</v>
      </c>
      <c r="E66" s="25">
        <v>2.6352459015999998</v>
      </c>
      <c r="F66" s="25">
        <v>2.8196701148000001</v>
      </c>
      <c r="G66" s="25">
        <v>2.5161290322999998</v>
      </c>
      <c r="H66" s="25">
        <v>2.4</v>
      </c>
      <c r="I66" s="25">
        <v>2.5589436055000001</v>
      </c>
      <c r="J66" s="60">
        <v>2.9607035588000001</v>
      </c>
      <c r="K66" s="62">
        <f>((D66*D64)+(E66*E64)+(F66*F64)+(G66*G64)+(H66*H64)+(I66*I64)+(J66*J64))/K64</f>
        <v>2.6896175418055686</v>
      </c>
      <c r="L66" s="373">
        <v>2.4537864045000002</v>
      </c>
    </row>
    <row r="67" spans="1:12" x14ac:dyDescent="0.2">
      <c r="A67" s="346">
        <v>63</v>
      </c>
      <c r="B67" s="552" t="s">
        <v>23</v>
      </c>
      <c r="C67" s="363" t="s">
        <v>169</v>
      </c>
      <c r="D67" s="113">
        <v>60.06</v>
      </c>
      <c r="E67" s="27">
        <v>62.184873949599996</v>
      </c>
      <c r="F67" s="27">
        <v>54.298080803399998</v>
      </c>
      <c r="G67" s="27">
        <v>55.030303030299997</v>
      </c>
      <c r="H67" s="27">
        <v>29.6</v>
      </c>
      <c r="I67" s="27">
        <v>45.377942379799997</v>
      </c>
      <c r="J67" s="46">
        <v>58.618495103699999</v>
      </c>
      <c r="K67" s="68">
        <f>(K69/$K$15)*100</f>
        <v>43.136837625026601</v>
      </c>
      <c r="L67" s="69">
        <v>34.302821116700002</v>
      </c>
    </row>
    <row r="68" spans="1:12" x14ac:dyDescent="0.2">
      <c r="A68" s="346">
        <v>64</v>
      </c>
      <c r="B68" s="553"/>
      <c r="C68" s="376" t="s">
        <v>170</v>
      </c>
      <c r="D68" s="111">
        <v>60</v>
      </c>
      <c r="E68" s="28">
        <v>68.410462776700001</v>
      </c>
      <c r="F68" s="28">
        <v>54.786121033599997</v>
      </c>
      <c r="G68" s="28">
        <v>56.9553805774</v>
      </c>
      <c r="H68" s="28">
        <v>28.6</v>
      </c>
      <c r="I68" s="28">
        <v>39.6818156378</v>
      </c>
      <c r="J68" s="48">
        <v>41.525321541300002</v>
      </c>
      <c r="K68" s="49">
        <f>(K70/$K$16)*100</f>
        <v>40.163621115567402</v>
      </c>
      <c r="L68" s="67">
        <v>30.8684589659</v>
      </c>
    </row>
    <row r="69" spans="1:12" x14ac:dyDescent="0.2">
      <c r="A69" s="346">
        <v>65</v>
      </c>
      <c r="B69" s="553"/>
      <c r="C69" s="363" t="s">
        <v>171</v>
      </c>
      <c r="D69" s="112">
        <v>13539</v>
      </c>
      <c r="E69" s="21">
        <v>1080</v>
      </c>
      <c r="F69" s="21">
        <v>6352</v>
      </c>
      <c r="G69" s="21">
        <v>1071</v>
      </c>
      <c r="H69" s="21">
        <v>18667</v>
      </c>
      <c r="I69" s="21">
        <v>19552</v>
      </c>
      <c r="J69" s="50">
        <v>12711</v>
      </c>
      <c r="K69" s="381">
        <f>SUM(D69:J69)</f>
        <v>72972</v>
      </c>
      <c r="L69" s="382">
        <v>957059</v>
      </c>
    </row>
    <row r="70" spans="1:12" x14ac:dyDescent="0.2">
      <c r="A70" s="346">
        <v>66</v>
      </c>
      <c r="B70" s="553"/>
      <c r="C70" s="376" t="s">
        <v>172</v>
      </c>
      <c r="D70" s="103">
        <v>13962</v>
      </c>
      <c r="E70" s="29">
        <v>1182</v>
      </c>
      <c r="F70" s="29">
        <v>7762</v>
      </c>
      <c r="G70" s="29">
        <v>972</v>
      </c>
      <c r="H70" s="29">
        <v>20208</v>
      </c>
      <c r="I70" s="29">
        <v>17364</v>
      </c>
      <c r="J70" s="104">
        <v>8950</v>
      </c>
      <c r="K70" s="54">
        <f>SUM(D70:J70)</f>
        <v>70400</v>
      </c>
      <c r="L70" s="395">
        <v>916817</v>
      </c>
    </row>
    <row r="71" spans="1:12" x14ac:dyDescent="0.2">
      <c r="A71" s="346">
        <v>67</v>
      </c>
      <c r="B71" s="553"/>
      <c r="C71" s="378" t="s">
        <v>173</v>
      </c>
      <c r="D71" s="55">
        <v>2.5</v>
      </c>
      <c r="E71" s="30">
        <v>2.3846153846</v>
      </c>
      <c r="F71" s="30">
        <v>2.5375953065000001</v>
      </c>
      <c r="G71" s="30">
        <v>2.6002202642999999</v>
      </c>
      <c r="H71" s="30">
        <v>2</v>
      </c>
      <c r="I71" s="30">
        <v>2.4840780192</v>
      </c>
      <c r="J71" s="56">
        <v>2.4953637049999999</v>
      </c>
      <c r="K71" s="58">
        <f>((D71*D69)+(E71*E69)+(F71*F69)+(G71*G69)+(H71*H69)+(I71*I69)+(J71*J69))/K69</f>
        <v>2.3700568353748657</v>
      </c>
      <c r="L71" s="66">
        <v>2.0926993550000001</v>
      </c>
    </row>
    <row r="72" spans="1:12" ht="12.75" thickBot="1" x14ac:dyDescent="0.25">
      <c r="A72" s="359">
        <v>68</v>
      </c>
      <c r="B72" s="554"/>
      <c r="C72" s="361" t="s">
        <v>174</v>
      </c>
      <c r="D72" s="59">
        <v>2.19</v>
      </c>
      <c r="E72" s="25">
        <v>1.8205882353</v>
      </c>
      <c r="F72" s="25">
        <v>1.7716148988</v>
      </c>
      <c r="G72" s="25">
        <v>1.982718894</v>
      </c>
      <c r="H72" s="25">
        <v>1.8</v>
      </c>
      <c r="I72" s="25">
        <v>1.8689461917000001</v>
      </c>
      <c r="J72" s="60">
        <v>2.1938859831999999</v>
      </c>
      <c r="K72" s="62">
        <f>((D72*D70)+(E72*E70)+(F72*F70)+(G72*G70)+(H72*H70)+(I72*I70)+(J72*J70))/K70</f>
        <v>1.944165541561037</v>
      </c>
      <c r="L72" s="373">
        <v>1.9425200267</v>
      </c>
    </row>
    <row r="73" spans="1:12" x14ac:dyDescent="0.2">
      <c r="A73" s="346">
        <v>69</v>
      </c>
      <c r="B73" s="552" t="s">
        <v>24</v>
      </c>
      <c r="C73" s="363" t="s">
        <v>169</v>
      </c>
      <c r="D73" s="113">
        <v>5.7</v>
      </c>
      <c r="E73" s="27">
        <v>8.4033613445000004</v>
      </c>
      <c r="F73" s="27">
        <v>9.8092421346999998</v>
      </c>
      <c r="G73" s="27">
        <v>12.9090909091</v>
      </c>
      <c r="H73" s="27">
        <v>8.8000000000000007</v>
      </c>
      <c r="I73" s="27">
        <v>6.6429668559000001</v>
      </c>
      <c r="J73" s="46">
        <v>4.9799654773000004</v>
      </c>
      <c r="K73" s="68">
        <f>(K75/$K$15)*100</f>
        <v>7.2615923009623797</v>
      </c>
      <c r="L73" s="69">
        <v>4.3903112152999997</v>
      </c>
    </row>
    <row r="74" spans="1:12" x14ac:dyDescent="0.2">
      <c r="A74" s="346">
        <v>70</v>
      </c>
      <c r="B74" s="553"/>
      <c r="C74" s="376" t="s">
        <v>170</v>
      </c>
      <c r="D74" s="111">
        <v>5</v>
      </c>
      <c r="E74" s="28">
        <v>8.0482897383999994</v>
      </c>
      <c r="F74" s="28">
        <v>9.9807259150000007</v>
      </c>
      <c r="G74" s="28">
        <v>11.482939632500001</v>
      </c>
      <c r="H74" s="28">
        <v>7.6</v>
      </c>
      <c r="I74" s="28">
        <v>5.6550178294000002</v>
      </c>
      <c r="J74" s="48">
        <v>8.9250912932999995</v>
      </c>
      <c r="K74" s="49">
        <f>(K76/$K$16)*100</f>
        <v>7.2317338247291527</v>
      </c>
      <c r="L74" s="67">
        <v>5.0937736631000003</v>
      </c>
    </row>
    <row r="75" spans="1:12" x14ac:dyDescent="0.2">
      <c r="A75" s="346">
        <v>71</v>
      </c>
      <c r="B75" s="553"/>
      <c r="C75" s="363" t="s">
        <v>171</v>
      </c>
      <c r="D75" s="112">
        <v>1285</v>
      </c>
      <c r="E75" s="21">
        <v>146</v>
      </c>
      <c r="F75" s="21">
        <v>1147</v>
      </c>
      <c r="G75" s="21">
        <v>251</v>
      </c>
      <c r="H75" s="21">
        <v>5531</v>
      </c>
      <c r="I75" s="21">
        <v>2862</v>
      </c>
      <c r="J75" s="50">
        <v>1062</v>
      </c>
      <c r="K75" s="381">
        <f>SUM(D75:J75)</f>
        <v>12284</v>
      </c>
      <c r="L75" s="382">
        <v>122491</v>
      </c>
    </row>
    <row r="76" spans="1:12" x14ac:dyDescent="0.2">
      <c r="A76" s="346">
        <v>72</v>
      </c>
      <c r="B76" s="553"/>
      <c r="C76" s="376" t="s">
        <v>172</v>
      </c>
      <c r="D76" s="103">
        <v>1163</v>
      </c>
      <c r="E76" s="29">
        <v>139</v>
      </c>
      <c r="F76" s="29">
        <v>1414</v>
      </c>
      <c r="G76" s="29">
        <v>196</v>
      </c>
      <c r="H76" s="29">
        <v>5364</v>
      </c>
      <c r="I76" s="29">
        <v>2475</v>
      </c>
      <c r="J76" s="104">
        <v>1925</v>
      </c>
      <c r="K76" s="54">
        <f>SUM(D76:J76)</f>
        <v>12676</v>
      </c>
      <c r="L76" s="395">
        <v>151289</v>
      </c>
    </row>
    <row r="77" spans="1:12" x14ac:dyDescent="0.2">
      <c r="A77" s="346">
        <v>73</v>
      </c>
      <c r="B77" s="553"/>
      <c r="C77" s="378" t="s">
        <v>173</v>
      </c>
      <c r="D77" s="55">
        <v>3.52</v>
      </c>
      <c r="E77" s="30">
        <v>3.5615384615000001</v>
      </c>
      <c r="F77" s="30">
        <v>4.0411829198999998</v>
      </c>
      <c r="G77" s="30">
        <v>3.3380281690000002</v>
      </c>
      <c r="H77" s="30">
        <v>2.6</v>
      </c>
      <c r="I77" s="30">
        <v>3.5039395610000001</v>
      </c>
      <c r="J77" s="56">
        <v>3.5216911541</v>
      </c>
      <c r="K77" s="58">
        <f>((D77*D75)+(E77*E75)+(F77*F75)+(G77*G75)+(H77*H75)+(I77*I75)+(J77*J75))/K75</f>
        <v>3.1476048131031824</v>
      </c>
      <c r="L77" s="66">
        <v>2.6970721444999999</v>
      </c>
    </row>
    <row r="78" spans="1:12" ht="12.75" thickBot="1" x14ac:dyDescent="0.25">
      <c r="A78" s="359">
        <v>74</v>
      </c>
      <c r="B78" s="554"/>
      <c r="C78" s="361" t="s">
        <v>174</v>
      </c>
      <c r="D78" s="59">
        <v>2.58</v>
      </c>
      <c r="E78" s="25">
        <v>2.875</v>
      </c>
      <c r="F78" s="25">
        <v>2.8447962395999999</v>
      </c>
      <c r="G78" s="25">
        <v>2.88</v>
      </c>
      <c r="H78" s="25">
        <v>2.4</v>
      </c>
      <c r="I78" s="25">
        <v>2.8390550601000002</v>
      </c>
      <c r="J78" s="60">
        <v>2.583708208</v>
      </c>
      <c r="K78" s="62">
        <f>((D78*D76)+(E78*E76)+(F78*F76)+(G78*G76)+(H78*H76)+(I78*I76)+(J78*J76))/K76</f>
        <v>2.5923861199859499</v>
      </c>
      <c r="L78" s="373">
        <v>2.4360553984000002</v>
      </c>
    </row>
    <row r="79" spans="1:12" x14ac:dyDescent="0.2">
      <c r="A79" s="346">
        <v>75</v>
      </c>
      <c r="B79" s="552" t="s">
        <v>25</v>
      </c>
      <c r="C79" s="363" t="s">
        <v>169</v>
      </c>
      <c r="D79" s="113">
        <v>8.1999999999999993</v>
      </c>
      <c r="E79" s="27">
        <v>22.8183581125</v>
      </c>
      <c r="F79" s="27">
        <v>22.707682196</v>
      </c>
      <c r="G79" s="27">
        <v>22.5454545455</v>
      </c>
      <c r="H79" s="27">
        <v>12</v>
      </c>
      <c r="I79" s="27">
        <v>19.356232092100001</v>
      </c>
      <c r="J79" s="46">
        <v>24.995551449699999</v>
      </c>
      <c r="K79" s="68">
        <f>(K81/$K$15)*100</f>
        <v>15.710198387363741</v>
      </c>
      <c r="L79" s="69">
        <v>6.0040573040999998</v>
      </c>
    </row>
    <row r="80" spans="1:12" x14ac:dyDescent="0.2">
      <c r="A80" s="346">
        <v>76</v>
      </c>
      <c r="B80" s="553"/>
      <c r="C80" s="376" t="s">
        <v>170</v>
      </c>
      <c r="D80" s="111">
        <v>8</v>
      </c>
      <c r="E80" s="28">
        <v>8.3836351441999994</v>
      </c>
      <c r="F80" s="28">
        <v>15.632085379499999</v>
      </c>
      <c r="G80" s="28">
        <v>16.141732283500001</v>
      </c>
      <c r="H80" s="28">
        <v>9.4</v>
      </c>
      <c r="I80" s="28">
        <v>9.9079862378999994</v>
      </c>
      <c r="J80" s="48">
        <v>20.221577944500002</v>
      </c>
      <c r="K80" s="49">
        <f>(K82/$K$16)*100</f>
        <v>11.326255255786357</v>
      </c>
      <c r="L80" s="67">
        <v>4.4871563936000003</v>
      </c>
    </row>
    <row r="81" spans="1:12" x14ac:dyDescent="0.2">
      <c r="A81" s="346">
        <v>77</v>
      </c>
      <c r="B81" s="553"/>
      <c r="C81" s="363" t="s">
        <v>171</v>
      </c>
      <c r="D81" s="112">
        <v>1848</v>
      </c>
      <c r="E81" s="21">
        <v>396</v>
      </c>
      <c r="F81" s="21">
        <v>2656</v>
      </c>
      <c r="G81" s="21">
        <v>439</v>
      </c>
      <c r="H81" s="21">
        <v>7567</v>
      </c>
      <c r="I81" s="21">
        <v>8340</v>
      </c>
      <c r="J81" s="50">
        <v>5330</v>
      </c>
      <c r="K81" s="381">
        <f>SUM(D81:J81)</f>
        <v>26576</v>
      </c>
      <c r="L81" s="382">
        <v>167515</v>
      </c>
    </row>
    <row r="82" spans="1:12" x14ac:dyDescent="0.2">
      <c r="A82" s="346">
        <v>78</v>
      </c>
      <c r="B82" s="553"/>
      <c r="C82" s="376" t="s">
        <v>172</v>
      </c>
      <c r="D82" s="103">
        <v>1861</v>
      </c>
      <c r="E82" s="29">
        <v>145</v>
      </c>
      <c r="F82" s="29">
        <v>2215</v>
      </c>
      <c r="G82" s="29">
        <v>275</v>
      </c>
      <c r="H82" s="29">
        <v>6663</v>
      </c>
      <c r="I82" s="29">
        <v>4336</v>
      </c>
      <c r="J82" s="104">
        <v>4358</v>
      </c>
      <c r="K82" s="54">
        <f>SUM(D82:J82)</f>
        <v>19853</v>
      </c>
      <c r="L82" s="395">
        <v>133272</v>
      </c>
    </row>
    <row r="83" spans="1:12" x14ac:dyDescent="0.2">
      <c r="A83" s="346">
        <v>79</v>
      </c>
      <c r="B83" s="553"/>
      <c r="C83" s="378" t="s">
        <v>173</v>
      </c>
      <c r="D83" s="55">
        <v>2.81</v>
      </c>
      <c r="E83" s="30">
        <v>3.1274787535000002</v>
      </c>
      <c r="F83" s="30">
        <v>3.4772364097000001</v>
      </c>
      <c r="G83" s="30">
        <v>3.126344086</v>
      </c>
      <c r="H83" s="30">
        <v>2.1</v>
      </c>
      <c r="I83" s="30">
        <v>3.4682061997</v>
      </c>
      <c r="J83" s="56">
        <v>2.8106031403</v>
      </c>
      <c r="K83" s="58">
        <f>((D83*D81)+(E83*E81)+(F83*F81)+(G83*G81)+(H83*H81)+(I83*I81)+(J83*J81))/K81</f>
        <v>2.8911582250000074</v>
      </c>
      <c r="L83" s="66">
        <v>2.7808386121000002</v>
      </c>
    </row>
    <row r="84" spans="1:12" ht="12.75" thickBot="1" x14ac:dyDescent="0.25">
      <c r="A84" s="359">
        <v>80</v>
      </c>
      <c r="B84" s="554"/>
      <c r="C84" s="361" t="s">
        <v>174</v>
      </c>
      <c r="D84" s="59">
        <v>2.4700000000000002</v>
      </c>
      <c r="E84" s="25">
        <v>2.76</v>
      </c>
      <c r="F84" s="25">
        <v>2.6550898094000002</v>
      </c>
      <c r="G84" s="25">
        <v>2.4390243902000002</v>
      </c>
      <c r="H84" s="25">
        <v>2.1967753280000002</v>
      </c>
      <c r="I84" s="25">
        <v>2.6577595102</v>
      </c>
      <c r="J84" s="60">
        <v>2.4707256081</v>
      </c>
      <c r="K84" s="62">
        <f>((D84*D82)+(E84*E82)+(F84*F82)+(G84*G82)+(H84*H82)+(I84*I82)+(J84*J82))/K82</f>
        <v>2.4418076402517004</v>
      </c>
      <c r="L84" s="373">
        <v>2.5779626578000001</v>
      </c>
    </row>
    <row r="85" spans="1:12" x14ac:dyDescent="0.2">
      <c r="A85" s="346">
        <v>81</v>
      </c>
      <c r="B85" s="552" t="s">
        <v>26</v>
      </c>
      <c r="C85" s="363" t="s">
        <v>169</v>
      </c>
      <c r="D85" s="113">
        <v>29.03</v>
      </c>
      <c r="E85" s="27">
        <v>38.202973497099997</v>
      </c>
      <c r="F85" s="27">
        <v>44.355703741399999</v>
      </c>
      <c r="G85" s="27">
        <v>39.696969697</v>
      </c>
      <c r="H85" s="27">
        <v>23.8</v>
      </c>
      <c r="I85" s="27">
        <v>32.664238760899998</v>
      </c>
      <c r="J85" s="46">
        <v>44.834570737999996</v>
      </c>
      <c r="K85" s="68">
        <f>(K87/$K$15)*100</f>
        <v>30.625901492043223</v>
      </c>
      <c r="L85" s="69">
        <v>20.769884194900001</v>
      </c>
    </row>
    <row r="86" spans="1:12" x14ac:dyDescent="0.2">
      <c r="A86" s="346">
        <v>82</v>
      </c>
      <c r="B86" s="553"/>
      <c r="C86" s="376" t="s">
        <v>170</v>
      </c>
      <c r="D86" s="111">
        <v>29</v>
      </c>
      <c r="E86" s="28">
        <v>13.279678068400001</v>
      </c>
      <c r="F86" s="28">
        <v>10.971284153099999</v>
      </c>
      <c r="G86" s="28">
        <v>12.1391076115</v>
      </c>
      <c r="H86" s="28">
        <v>8.6999999999999993</v>
      </c>
      <c r="I86" s="28">
        <v>19.810637113999999</v>
      </c>
      <c r="J86" s="48">
        <v>26.936699345699999</v>
      </c>
      <c r="K86" s="49">
        <f>(K88/$K$16)*100</f>
        <v>16.745491576479179</v>
      </c>
      <c r="L86" s="67">
        <v>16.512736875200002</v>
      </c>
    </row>
    <row r="87" spans="1:12" x14ac:dyDescent="0.2">
      <c r="A87" s="346">
        <v>83</v>
      </c>
      <c r="B87" s="553"/>
      <c r="C87" s="363" t="s">
        <v>171</v>
      </c>
      <c r="D87" s="112">
        <v>6544</v>
      </c>
      <c r="E87" s="21">
        <v>663</v>
      </c>
      <c r="F87" s="21">
        <v>5189</v>
      </c>
      <c r="G87" s="21">
        <v>773</v>
      </c>
      <c r="H87" s="21">
        <v>15007</v>
      </c>
      <c r="I87" s="21">
        <v>14074</v>
      </c>
      <c r="J87" s="50">
        <v>9558</v>
      </c>
      <c r="K87" s="381">
        <f>SUM(D87:J87)</f>
        <v>51808</v>
      </c>
      <c r="L87" s="382">
        <v>579486</v>
      </c>
    </row>
    <row r="88" spans="1:12" x14ac:dyDescent="0.2">
      <c r="A88" s="346">
        <v>84</v>
      </c>
      <c r="B88" s="553"/>
      <c r="C88" s="376" t="s">
        <v>172</v>
      </c>
      <c r="D88" s="103">
        <v>6748</v>
      </c>
      <c r="E88" s="29">
        <v>229</v>
      </c>
      <c r="F88" s="29">
        <v>1554</v>
      </c>
      <c r="G88" s="29">
        <v>207</v>
      </c>
      <c r="H88" s="29">
        <v>6139</v>
      </c>
      <c r="I88" s="29">
        <v>8669</v>
      </c>
      <c r="J88" s="104">
        <v>5806</v>
      </c>
      <c r="K88" s="54">
        <f>SUM(D88:J88)</f>
        <v>29352</v>
      </c>
      <c r="L88" s="395">
        <v>490441</v>
      </c>
    </row>
    <row r="89" spans="1:12" x14ac:dyDescent="0.2">
      <c r="A89" s="346">
        <v>85</v>
      </c>
      <c r="B89" s="553"/>
      <c r="C89" s="378" t="s">
        <v>173</v>
      </c>
      <c r="D89" s="55">
        <v>2.57</v>
      </c>
      <c r="E89" s="30">
        <v>2.8121827411</v>
      </c>
      <c r="F89" s="30">
        <v>2.6932612457</v>
      </c>
      <c r="G89" s="30">
        <v>2.7679389312999998</v>
      </c>
      <c r="H89" s="30">
        <v>2.2000000000000002</v>
      </c>
      <c r="I89" s="30">
        <v>2.7510525727999999</v>
      </c>
      <c r="J89" s="56">
        <v>2.5745385856</v>
      </c>
      <c r="K89" s="58">
        <f>((D89*D87)+(E89*E87)+(F89*F87)+(G89*G87)+(H89*H87)+(I89*I87)+(J89*J87))/K87</f>
        <v>2.5312434424400378</v>
      </c>
      <c r="L89" s="66">
        <v>2.1852945756</v>
      </c>
    </row>
    <row r="90" spans="1:12" ht="12.75" thickBot="1" x14ac:dyDescent="0.25">
      <c r="A90" s="359">
        <v>86</v>
      </c>
      <c r="B90" s="554"/>
      <c r="C90" s="361" t="s">
        <v>174</v>
      </c>
      <c r="D90" s="59">
        <v>2.25</v>
      </c>
      <c r="E90" s="25">
        <v>2.3939393939000002</v>
      </c>
      <c r="F90" s="25">
        <v>2.4765100241</v>
      </c>
      <c r="G90" s="25">
        <v>2.7945945945999999</v>
      </c>
      <c r="H90" s="25">
        <v>2.1</v>
      </c>
      <c r="I90" s="25">
        <v>2.0405247744000001</v>
      </c>
      <c r="J90" s="60">
        <v>2.2470986918999998</v>
      </c>
      <c r="K90" s="62">
        <f>((D90*D88)+(E90*E88)+(F90*F88)+(G90*G88)+(H90*H88)+(I90*I88)+(J90*J88))/K88</f>
        <v>2.1731416616987498</v>
      </c>
      <c r="L90" s="373">
        <v>1.9496298739</v>
      </c>
    </row>
    <row r="91" spans="1:12" x14ac:dyDescent="0.2">
      <c r="A91" s="346">
        <v>87</v>
      </c>
      <c r="B91" s="552" t="s">
        <v>27</v>
      </c>
      <c r="C91" s="363" t="s">
        <v>169</v>
      </c>
      <c r="D91" s="113">
        <v>77.7</v>
      </c>
      <c r="E91" s="27">
        <v>84.033613445399993</v>
      </c>
      <c r="F91" s="27">
        <v>71.817161317200004</v>
      </c>
      <c r="G91" s="27">
        <v>82.181818181799997</v>
      </c>
      <c r="H91" s="27">
        <v>58.5</v>
      </c>
      <c r="I91" s="27">
        <v>59.982610813400001</v>
      </c>
      <c r="J91" s="46">
        <v>85.297917705399996</v>
      </c>
      <c r="K91" s="68">
        <f>(K93/$K$15)*100</f>
        <v>65.000827599252801</v>
      </c>
      <c r="L91" s="69">
        <v>53.399963441300002</v>
      </c>
    </row>
    <row r="92" spans="1:12" x14ac:dyDescent="0.2">
      <c r="A92" s="346">
        <v>88</v>
      </c>
      <c r="B92" s="553"/>
      <c r="C92" s="376" t="s">
        <v>170</v>
      </c>
      <c r="D92" s="111">
        <v>77</v>
      </c>
      <c r="E92" s="28">
        <v>81.690140845100004</v>
      </c>
      <c r="F92" s="28">
        <v>67.442897167400005</v>
      </c>
      <c r="G92" s="28">
        <v>79.330708661399996</v>
      </c>
      <c r="H92" s="28">
        <v>49.3</v>
      </c>
      <c r="I92" s="28">
        <v>57.180842417699999</v>
      </c>
      <c r="J92" s="48">
        <v>73.109967064000003</v>
      </c>
      <c r="K92" s="49">
        <f>(K94/$K$16)*100</f>
        <v>59.661804054015512</v>
      </c>
      <c r="L92" s="67">
        <v>49.612080764200002</v>
      </c>
    </row>
    <row r="93" spans="1:12" x14ac:dyDescent="0.2">
      <c r="A93" s="346">
        <v>89</v>
      </c>
      <c r="B93" s="553"/>
      <c r="C93" s="363" t="s">
        <v>171</v>
      </c>
      <c r="D93" s="112">
        <v>17516</v>
      </c>
      <c r="E93" s="21">
        <v>1459</v>
      </c>
      <c r="F93" s="21">
        <v>8401</v>
      </c>
      <c r="G93" s="21">
        <v>1599</v>
      </c>
      <c r="H93" s="21">
        <v>36952</v>
      </c>
      <c r="I93" s="21">
        <v>25845</v>
      </c>
      <c r="J93" s="50">
        <v>18186</v>
      </c>
      <c r="K93" s="381">
        <f>SUM(D93:J93)</f>
        <v>109958</v>
      </c>
      <c r="L93" s="382">
        <v>1489875</v>
      </c>
    </row>
    <row r="94" spans="1:12" x14ac:dyDescent="0.2">
      <c r="A94" s="346">
        <v>90</v>
      </c>
      <c r="B94" s="553"/>
      <c r="C94" s="376" t="s">
        <v>172</v>
      </c>
      <c r="D94" s="103">
        <v>17918</v>
      </c>
      <c r="E94" s="29">
        <v>1412</v>
      </c>
      <c r="F94" s="29">
        <v>9555</v>
      </c>
      <c r="G94" s="29">
        <v>1353</v>
      </c>
      <c r="H94" s="29">
        <v>33562</v>
      </c>
      <c r="I94" s="29">
        <v>25022</v>
      </c>
      <c r="J94" s="104">
        <v>15755</v>
      </c>
      <c r="K94" s="54">
        <f>SUM(D94:J94)</f>
        <v>104577</v>
      </c>
      <c r="L94" s="395">
        <v>1473517</v>
      </c>
    </row>
    <row r="95" spans="1:12" x14ac:dyDescent="0.2">
      <c r="A95" s="346">
        <v>91</v>
      </c>
      <c r="B95" s="553"/>
      <c r="C95" s="378" t="s">
        <v>173</v>
      </c>
      <c r="D95" s="55">
        <v>2.16</v>
      </c>
      <c r="E95" s="30">
        <v>2.1715384615</v>
      </c>
      <c r="F95" s="30">
        <v>2.2424081166000001</v>
      </c>
      <c r="G95" s="30">
        <v>2.2640117994</v>
      </c>
      <c r="H95" s="30">
        <v>1.7</v>
      </c>
      <c r="I95" s="30">
        <v>2.2043286419000001</v>
      </c>
      <c r="J95" s="56">
        <v>2.1634876074</v>
      </c>
      <c r="K95" s="58">
        <f>((D95*D93)+(E95*E93)+(F95*F93)+(G95*G93)+(H95*H93)+(I95*I93)+(J95*J93))/K93</f>
        <v>2.0243722098274577</v>
      </c>
      <c r="L95" s="66">
        <v>1.7827448612000001</v>
      </c>
    </row>
    <row r="96" spans="1:12" ht="12.75" thickBot="1" x14ac:dyDescent="0.25">
      <c r="A96" s="359">
        <v>92</v>
      </c>
      <c r="B96" s="554"/>
      <c r="C96" s="361" t="s">
        <v>174</v>
      </c>
      <c r="D96" s="59">
        <v>1.85</v>
      </c>
      <c r="E96" s="25">
        <v>1.7224958949</v>
      </c>
      <c r="F96" s="25">
        <v>1.6828028745000001</v>
      </c>
      <c r="G96" s="25">
        <v>1.8188585608000001</v>
      </c>
      <c r="H96" s="25">
        <v>1</v>
      </c>
      <c r="I96" s="25">
        <v>1.6885901749000001</v>
      </c>
      <c r="J96" s="60">
        <v>1.8516570278</v>
      </c>
      <c r="K96" s="62">
        <f>((D96*D94)+(E96*E94)+(F96*F94)+(G96*G94)+(H96*H94)+(I96*I94)+(J96*J94))/K94</f>
        <v>1.5214370380824225</v>
      </c>
      <c r="L96" s="373">
        <v>1.6661178663</v>
      </c>
    </row>
    <row r="97" spans="1:12" x14ac:dyDescent="0.2">
      <c r="A97" s="346">
        <v>93</v>
      </c>
      <c r="B97" s="552" t="s">
        <v>28</v>
      </c>
      <c r="C97" s="363" t="s">
        <v>169</v>
      </c>
      <c r="D97" s="113">
        <v>18.07</v>
      </c>
      <c r="E97" s="27">
        <v>28.1835811248</v>
      </c>
      <c r="F97" s="27">
        <v>25.599443390899999</v>
      </c>
      <c r="G97" s="27">
        <v>30.5454545455</v>
      </c>
      <c r="H97" s="27">
        <v>9.8000000000000007</v>
      </c>
      <c r="I97" s="27">
        <v>20.847320133</v>
      </c>
      <c r="J97" s="46">
        <v>27.341806024099998</v>
      </c>
      <c r="K97" s="68">
        <f>(K99/$K$15)*100</f>
        <v>17.240074720389682</v>
      </c>
      <c r="L97" s="69">
        <v>10.2676673729</v>
      </c>
    </row>
    <row r="98" spans="1:12" x14ac:dyDescent="0.2">
      <c r="A98" s="346">
        <v>94</v>
      </c>
      <c r="B98" s="553"/>
      <c r="C98" s="376" t="s">
        <v>170</v>
      </c>
      <c r="D98" s="111">
        <v>18</v>
      </c>
      <c r="E98" s="28">
        <v>12.7431254192</v>
      </c>
      <c r="F98" s="28">
        <v>11.8061948894</v>
      </c>
      <c r="G98" s="28">
        <v>16.338582677200002</v>
      </c>
      <c r="H98" s="28">
        <v>6.2</v>
      </c>
      <c r="I98" s="28">
        <v>9.1831594640999992</v>
      </c>
      <c r="J98" s="48">
        <v>15.684361626299999</v>
      </c>
      <c r="K98" s="49">
        <f>(K100/$K$16)*100</f>
        <v>10.363811664565304</v>
      </c>
      <c r="L98" s="67">
        <v>7.3534457186999997</v>
      </c>
    </row>
    <row r="99" spans="1:12" x14ac:dyDescent="0.2">
      <c r="A99" s="346">
        <v>95</v>
      </c>
      <c r="B99" s="553"/>
      <c r="C99" s="363" t="s">
        <v>171</v>
      </c>
      <c r="D99" s="112">
        <v>4073</v>
      </c>
      <c r="E99" s="21">
        <v>489</v>
      </c>
      <c r="F99" s="21">
        <v>2995</v>
      </c>
      <c r="G99" s="21">
        <v>594</v>
      </c>
      <c r="H99" s="21">
        <v>6202</v>
      </c>
      <c r="I99" s="21">
        <v>8982</v>
      </c>
      <c r="J99" s="50">
        <v>5829</v>
      </c>
      <c r="K99" s="381">
        <f>SUM(D99:J99)</f>
        <v>29164</v>
      </c>
      <c r="L99" s="382">
        <v>286471</v>
      </c>
    </row>
    <row r="100" spans="1:12" x14ac:dyDescent="0.2">
      <c r="A100" s="346">
        <v>96</v>
      </c>
      <c r="B100" s="553"/>
      <c r="C100" s="376" t="s">
        <v>172</v>
      </c>
      <c r="D100" s="103">
        <v>4188</v>
      </c>
      <c r="E100" s="29">
        <v>220</v>
      </c>
      <c r="F100" s="29">
        <v>1673</v>
      </c>
      <c r="G100" s="29">
        <v>279</v>
      </c>
      <c r="H100" s="29">
        <v>4409</v>
      </c>
      <c r="I100" s="29">
        <v>4018</v>
      </c>
      <c r="J100" s="104">
        <v>3379</v>
      </c>
      <c r="K100" s="54">
        <f>SUM(D100:J100)</f>
        <v>18166</v>
      </c>
      <c r="L100" s="395">
        <v>218403</v>
      </c>
    </row>
    <row r="101" spans="1:12" x14ac:dyDescent="0.2">
      <c r="A101" s="346">
        <v>97</v>
      </c>
      <c r="B101" s="553"/>
      <c r="C101" s="378" t="s">
        <v>173</v>
      </c>
      <c r="D101" s="55">
        <v>3.49</v>
      </c>
      <c r="E101" s="30">
        <v>3.5458715596000001</v>
      </c>
      <c r="F101" s="30">
        <v>3.6370901729999998</v>
      </c>
      <c r="G101" s="30">
        <v>3.5357142857000001</v>
      </c>
      <c r="H101" s="30">
        <v>3.3</v>
      </c>
      <c r="I101" s="30">
        <v>3.6500449172999998</v>
      </c>
      <c r="J101" s="56">
        <v>3.4938713882000001</v>
      </c>
      <c r="K101" s="58">
        <f>((D101*D99)+(E101*E99)+(F101*F99)+(G101*G99)+(H101*H99)+(I101*I99)+(J101*J99))/K99</f>
        <v>3.5166328458199008</v>
      </c>
      <c r="L101" s="66">
        <v>3.3660241496999999</v>
      </c>
    </row>
    <row r="102" spans="1:12" ht="12.75" thickBot="1" x14ac:dyDescent="0.25">
      <c r="A102" s="359">
        <v>98</v>
      </c>
      <c r="B102" s="554"/>
      <c r="C102" s="361" t="s">
        <v>174</v>
      </c>
      <c r="D102" s="59">
        <v>3.43</v>
      </c>
      <c r="E102" s="25">
        <v>3.3368421053000001</v>
      </c>
      <c r="F102" s="25">
        <v>3.3393653512000001</v>
      </c>
      <c r="G102" s="25">
        <v>3.2851405622000001</v>
      </c>
      <c r="H102" s="25">
        <v>3.3046133202000001</v>
      </c>
      <c r="I102" s="25">
        <v>3.3499254676999999</v>
      </c>
      <c r="J102" s="60">
        <v>3.4258994593000001</v>
      </c>
      <c r="K102" s="62">
        <f>((D102*D100)+(E102*E100)+(F102*F100)+(G102*G100)+(H102*H100)+(I102*I100)+(J102*J100))/K100</f>
        <v>3.3693940682336514</v>
      </c>
      <c r="L102" s="373">
        <v>3.3179297211000001</v>
      </c>
    </row>
    <row r="103" spans="1:12" x14ac:dyDescent="0.2">
      <c r="A103" s="346">
        <v>99</v>
      </c>
      <c r="B103" s="552" t="s">
        <v>29</v>
      </c>
      <c r="C103" s="363" t="s">
        <v>169</v>
      </c>
      <c r="D103" s="113">
        <v>63.7</v>
      </c>
      <c r="E103" s="27">
        <v>68.523594052999997</v>
      </c>
      <c r="F103" s="27">
        <v>57.440301400700001</v>
      </c>
      <c r="G103" s="27">
        <v>58.066666666700002</v>
      </c>
      <c r="H103" s="27">
        <v>15.4</v>
      </c>
      <c r="I103" s="27">
        <v>53.492794860899998</v>
      </c>
      <c r="J103" s="46">
        <v>71.557846700799999</v>
      </c>
      <c r="K103" s="68">
        <f>(K105/$K$15)*100</f>
        <v>42.208744177248114</v>
      </c>
      <c r="L103" s="69">
        <v>40.671318946500001</v>
      </c>
    </row>
    <row r="104" spans="1:12" x14ac:dyDescent="0.2">
      <c r="A104" s="346">
        <v>100</v>
      </c>
      <c r="B104" s="553"/>
      <c r="C104" s="376" t="s">
        <v>170</v>
      </c>
      <c r="D104" s="111">
        <v>63</v>
      </c>
      <c r="E104" s="28">
        <v>15.254191817600001</v>
      </c>
      <c r="F104" s="28">
        <v>51.017466740899998</v>
      </c>
      <c r="G104" s="28">
        <v>53.400262467200001</v>
      </c>
      <c r="H104" s="28">
        <v>47.4</v>
      </c>
      <c r="I104" s="28">
        <v>53.333658299600003</v>
      </c>
      <c r="J104" s="48">
        <v>65.600589038500004</v>
      </c>
      <c r="K104" s="49">
        <f>(K106/$K$16)*100</f>
        <v>53.684612883166082</v>
      </c>
      <c r="L104" s="67">
        <v>38.516375164700001</v>
      </c>
    </row>
    <row r="105" spans="1:12" x14ac:dyDescent="0.2">
      <c r="A105" s="346">
        <v>101</v>
      </c>
      <c r="B105" s="553"/>
      <c r="C105" s="363" t="s">
        <v>171</v>
      </c>
      <c r="D105" s="112">
        <v>14360</v>
      </c>
      <c r="E105" s="21">
        <v>1190</v>
      </c>
      <c r="F105" s="21">
        <v>6719</v>
      </c>
      <c r="G105" s="21">
        <v>1130</v>
      </c>
      <c r="H105" s="21">
        <v>9699</v>
      </c>
      <c r="I105" s="21">
        <v>23048</v>
      </c>
      <c r="J105" s="50">
        <v>15256</v>
      </c>
      <c r="K105" s="381">
        <f>SUM(D105:J105)</f>
        <v>71402</v>
      </c>
      <c r="L105" s="382">
        <v>1134742</v>
      </c>
    </row>
    <row r="106" spans="1:12" x14ac:dyDescent="0.2">
      <c r="A106" s="346">
        <v>102</v>
      </c>
      <c r="B106" s="553"/>
      <c r="C106" s="376" t="s">
        <v>172</v>
      </c>
      <c r="D106" s="103">
        <v>14660</v>
      </c>
      <c r="E106" s="29">
        <v>264</v>
      </c>
      <c r="F106" s="29">
        <v>7228</v>
      </c>
      <c r="G106" s="29">
        <v>911</v>
      </c>
      <c r="H106" s="29">
        <v>33562</v>
      </c>
      <c r="I106" s="29">
        <v>23338</v>
      </c>
      <c r="J106" s="104">
        <v>14137</v>
      </c>
      <c r="K106" s="54">
        <f>SUM(D106:J106)</f>
        <v>94100</v>
      </c>
      <c r="L106" s="395">
        <v>1143966</v>
      </c>
    </row>
    <row r="107" spans="1:12" x14ac:dyDescent="0.2">
      <c r="A107" s="346">
        <v>103</v>
      </c>
      <c r="B107" s="553"/>
      <c r="C107" s="378" t="s">
        <v>173</v>
      </c>
      <c r="D107" s="55">
        <v>1.97</v>
      </c>
      <c r="E107" s="30">
        <v>2.0616866652999999</v>
      </c>
      <c r="F107" s="30">
        <v>1.7769415313000001</v>
      </c>
      <c r="G107" s="30">
        <v>2.1797790297000001</v>
      </c>
      <c r="H107" s="30">
        <v>1.6</v>
      </c>
      <c r="I107" s="30">
        <v>1.7275195843</v>
      </c>
      <c r="J107" s="56">
        <v>1.9726450324</v>
      </c>
      <c r="K107" s="58">
        <f>((D107*D105)+(E107*E105)+(F107*F105)+(G107*G105)+(H107*H105)+(I107*I105)+(J107*J105))/K105</f>
        <v>1.8287158843913824</v>
      </c>
      <c r="L107" s="66">
        <v>1.3245086086</v>
      </c>
    </row>
    <row r="108" spans="1:12" ht="12.75" thickBot="1" x14ac:dyDescent="0.25">
      <c r="A108" s="359">
        <v>104</v>
      </c>
      <c r="B108" s="554"/>
      <c r="C108" s="361" t="s">
        <v>174</v>
      </c>
      <c r="D108" s="59">
        <v>1.48</v>
      </c>
      <c r="E108" s="25">
        <v>1.9511344278</v>
      </c>
      <c r="F108" s="25">
        <v>1.4026814822</v>
      </c>
      <c r="G108" s="25">
        <v>1.6419301232000001</v>
      </c>
      <c r="H108" s="25">
        <v>1</v>
      </c>
      <c r="I108" s="25">
        <v>1.2074139558999999</v>
      </c>
      <c r="J108" s="60">
        <v>1.4760396221000001</v>
      </c>
      <c r="K108" s="62">
        <f>((D108*D106)+(E108*E106)+(F108*F106)+(G108*G106)+(H108*H106)+(I108*I106)+(J108*J106))/K106</f>
        <v>1.2375523764605514</v>
      </c>
      <c r="L108" s="373">
        <v>1.1541917924</v>
      </c>
    </row>
    <row r="109" spans="1:12" x14ac:dyDescent="0.2">
      <c r="A109" s="346">
        <v>105</v>
      </c>
      <c r="B109" s="552" t="s">
        <v>30</v>
      </c>
      <c r="C109" s="363" t="s">
        <v>169</v>
      </c>
      <c r="D109" s="113">
        <v>24.7</v>
      </c>
      <c r="E109" s="27">
        <v>34.655462184900003</v>
      </c>
      <c r="F109" s="27">
        <v>20.480681742800002</v>
      </c>
      <c r="G109" s="27">
        <v>24.367272727300001</v>
      </c>
      <c r="H109" s="27">
        <v>51.1</v>
      </c>
      <c r="I109" s="27">
        <v>17.340750431699998</v>
      </c>
      <c r="J109" s="46">
        <v>35.082637876100002</v>
      </c>
      <c r="K109" s="68">
        <f>(K111/$K$15)*100</f>
        <v>33.257667115934829</v>
      </c>
      <c r="L109" s="69">
        <v>11.4543929636</v>
      </c>
    </row>
    <row r="110" spans="1:12" x14ac:dyDescent="0.2">
      <c r="A110" s="346">
        <v>106</v>
      </c>
      <c r="B110" s="553"/>
      <c r="C110" s="376" t="s">
        <v>170</v>
      </c>
      <c r="D110" s="111">
        <v>24</v>
      </c>
      <c r="E110" s="28">
        <v>5.4661301140000003</v>
      </c>
      <c r="F110" s="28">
        <v>14.089586735899999</v>
      </c>
      <c r="G110" s="28">
        <v>22.5531496063</v>
      </c>
      <c r="H110" s="28">
        <v>11.6</v>
      </c>
      <c r="I110" s="28">
        <v>17.813011363400001</v>
      </c>
      <c r="J110" s="48">
        <v>31.077508074800001</v>
      </c>
      <c r="K110" s="49">
        <f>(K112/$K$16)*100</f>
        <v>17.538494891118933</v>
      </c>
      <c r="L110" s="67">
        <v>10.2679829513</v>
      </c>
    </row>
    <row r="111" spans="1:12" x14ac:dyDescent="0.2">
      <c r="A111" s="346">
        <v>107</v>
      </c>
      <c r="B111" s="553"/>
      <c r="C111" s="363" t="s">
        <v>171</v>
      </c>
      <c r="D111" s="112">
        <v>5568</v>
      </c>
      <c r="E111" s="21">
        <v>602</v>
      </c>
      <c r="F111" s="21">
        <v>2396</v>
      </c>
      <c r="G111" s="21">
        <v>474</v>
      </c>
      <c r="H111" s="21">
        <v>32269</v>
      </c>
      <c r="I111" s="21">
        <v>7472</v>
      </c>
      <c r="J111" s="50">
        <v>7479</v>
      </c>
      <c r="K111" s="381">
        <f>SUM(D111:J111)</f>
        <v>56260</v>
      </c>
      <c r="L111" s="382">
        <v>319581</v>
      </c>
    </row>
    <row r="112" spans="1:12" x14ac:dyDescent="0.2">
      <c r="A112" s="346">
        <v>108</v>
      </c>
      <c r="B112" s="553"/>
      <c r="C112" s="376" t="s">
        <v>172</v>
      </c>
      <c r="D112" s="103">
        <v>5585</v>
      </c>
      <c r="E112" s="29">
        <v>94</v>
      </c>
      <c r="F112" s="29">
        <v>1996</v>
      </c>
      <c r="G112" s="29">
        <v>385</v>
      </c>
      <c r="H112" s="29">
        <v>8189</v>
      </c>
      <c r="I112" s="29">
        <v>7795</v>
      </c>
      <c r="J112" s="104">
        <v>6698</v>
      </c>
      <c r="K112" s="54">
        <f>SUM(D112:J112)</f>
        <v>30742</v>
      </c>
      <c r="L112" s="395">
        <v>304967</v>
      </c>
    </row>
    <row r="113" spans="1:12" x14ac:dyDescent="0.2">
      <c r="A113" s="346">
        <v>109</v>
      </c>
      <c r="B113" s="553"/>
      <c r="C113" s="378" t="s">
        <v>173</v>
      </c>
      <c r="D113" s="55">
        <v>2.15</v>
      </c>
      <c r="E113" s="30">
        <v>2.3209693746000002</v>
      </c>
      <c r="F113" s="30">
        <v>2.0685208636999999</v>
      </c>
      <c r="G113" s="30">
        <v>2.4816869439000002</v>
      </c>
      <c r="H113" s="30">
        <v>1.2</v>
      </c>
      <c r="I113" s="30">
        <v>2.2205553554000002</v>
      </c>
      <c r="J113" s="56">
        <v>2.1467316562000001</v>
      </c>
      <c r="K113" s="58">
        <f>((D113*D111)+(E113*E111)+(F113*F111)+(G113*G111)+(H113*H111)+(I113*I111)+(J113*J111))/K111</f>
        <v>1.6151993394349735</v>
      </c>
      <c r="L113" s="66">
        <v>1.7369853018999999</v>
      </c>
    </row>
    <row r="114" spans="1:12" ht="12.75" thickBot="1" x14ac:dyDescent="0.25">
      <c r="A114" s="359">
        <v>110</v>
      </c>
      <c r="B114" s="554"/>
      <c r="C114" s="361" t="s">
        <v>174</v>
      </c>
      <c r="D114" s="59">
        <v>1.7</v>
      </c>
      <c r="E114" s="25">
        <v>2.2939658172000001</v>
      </c>
      <c r="F114" s="25">
        <v>1.7818611326</v>
      </c>
      <c r="G114" s="25">
        <v>1.8460965566</v>
      </c>
      <c r="H114" s="25">
        <v>1.3</v>
      </c>
      <c r="I114" s="25">
        <v>1.6147122851</v>
      </c>
      <c r="J114" s="60">
        <v>1.7031028260000001</v>
      </c>
      <c r="K114" s="62">
        <f>((D114*D112)+(E114*E112)+(F114*F112)+(G114*G112)+(H114*H112)+(I114*I112)+(J114*J112))/K112</f>
        <v>1.5814598846099768</v>
      </c>
      <c r="L114" s="373">
        <v>1.5294377012</v>
      </c>
    </row>
    <row r="115" spans="1:12" x14ac:dyDescent="0.2">
      <c r="A115" s="346">
        <v>111</v>
      </c>
      <c r="B115" s="552" t="s">
        <v>31</v>
      </c>
      <c r="C115" s="370" t="s">
        <v>32</v>
      </c>
      <c r="D115" s="228">
        <v>7.3</v>
      </c>
      <c r="E115" s="32">
        <v>6.0456431999999998</v>
      </c>
      <c r="F115" s="32">
        <v>7.3748024000000001</v>
      </c>
      <c r="G115" s="32">
        <v>6.1783251000000003</v>
      </c>
      <c r="H115" s="32">
        <v>8.6999999999999993</v>
      </c>
      <c r="I115" s="32">
        <v>7.9460332999999999</v>
      </c>
      <c r="J115" s="115">
        <v>6.0017779999999998</v>
      </c>
      <c r="K115" s="396">
        <f>((D115*D15)+(E115*E15)+(F115*F15)+(G115*G15)+(H115*H15)+(I115*I15)+(J115*J15))/K15</f>
        <v>7.8334535580507669</v>
      </c>
      <c r="L115" s="397">
        <v>9.1</v>
      </c>
    </row>
    <row r="116" spans="1:12" x14ac:dyDescent="0.2">
      <c r="A116" s="346">
        <v>112</v>
      </c>
      <c r="B116" s="553"/>
      <c r="C116" s="363" t="s">
        <v>33</v>
      </c>
      <c r="D116" s="113">
        <v>9.5</v>
      </c>
      <c r="E116" s="27">
        <v>12.28839</v>
      </c>
      <c r="F116" s="27">
        <v>11.793141</v>
      </c>
      <c r="G116" s="27">
        <v>11.106082000000001</v>
      </c>
      <c r="H116" s="27">
        <v>11.505947000000001</v>
      </c>
      <c r="I116" s="27">
        <v>12.712073</v>
      </c>
      <c r="J116" s="46">
        <v>10.879818</v>
      </c>
      <c r="K116" s="68">
        <f>((D116*D15)+(E116*E15)+(F116*F15)+(G116*G15)+(H116*H15)+(I116*I15)+(J116*J15))/K15</f>
        <v>11.490208526169871</v>
      </c>
      <c r="L116" s="69">
        <v>12.8</v>
      </c>
    </row>
    <row r="117" spans="1:12" x14ac:dyDescent="0.2">
      <c r="A117" s="346">
        <v>113</v>
      </c>
      <c r="B117" s="553"/>
      <c r="C117" s="378" t="s">
        <v>34</v>
      </c>
      <c r="D117" s="55">
        <v>24000</v>
      </c>
      <c r="E117" s="30">
        <v>8572.6977000000006</v>
      </c>
      <c r="F117" s="30">
        <v>11296.589</v>
      </c>
      <c r="G117" s="30">
        <v>10066.919</v>
      </c>
      <c r="H117" s="30">
        <v>12839.554</v>
      </c>
      <c r="I117" s="30">
        <v>12384.477000000001</v>
      </c>
      <c r="J117" s="56">
        <v>7933.7184999999999</v>
      </c>
      <c r="K117" s="455">
        <f>((D117*D15)+(E117*E15)+(F117*F15)+(G117*G15)+(H117*H15)+(I117*I15)+(J117*J15))/K15</f>
        <v>13410.321244116361</v>
      </c>
      <c r="L117" s="66">
        <v>20357</v>
      </c>
    </row>
    <row r="118" spans="1:12" x14ac:dyDescent="0.2">
      <c r="A118" s="346">
        <v>114</v>
      </c>
      <c r="B118" s="553"/>
      <c r="C118" s="376" t="s">
        <v>35</v>
      </c>
      <c r="D118" s="111">
        <v>24565</v>
      </c>
      <c r="E118" s="28">
        <v>9297.4912886640377</v>
      </c>
      <c r="F118" s="28">
        <v>12251.678700756936</v>
      </c>
      <c r="G118" s="28">
        <v>10918.044118852631</v>
      </c>
      <c r="H118" s="28">
        <v>13925.096351564047</v>
      </c>
      <c r="I118" s="28">
        <v>13431.544077678154</v>
      </c>
      <c r="J118" s="48">
        <v>8604.4884844665303</v>
      </c>
      <c r="K118" s="67">
        <f>((D118*D16)+(E118*E16)+(F118*F16)+(G118*G16)+(H118*H16)+(I118*I16)+(J118*J16))/K16</f>
        <v>14350.206322225002</v>
      </c>
      <c r="L118" s="67">
        <v>22078.117855868615</v>
      </c>
    </row>
    <row r="119" spans="1:12" x14ac:dyDescent="0.2">
      <c r="A119" s="346">
        <v>115</v>
      </c>
      <c r="B119" s="553"/>
      <c r="C119" s="363" t="s">
        <v>36</v>
      </c>
      <c r="D119" s="113">
        <v>10.9</v>
      </c>
      <c r="E119" s="27">
        <v>20.124828999999998</v>
      </c>
      <c r="F119" s="27">
        <v>9.5977274000000001</v>
      </c>
      <c r="G119" s="27">
        <v>21.205763999999999</v>
      </c>
      <c r="H119" s="27">
        <v>9.3373684000000008</v>
      </c>
      <c r="I119" s="27">
        <v>12.871941</v>
      </c>
      <c r="J119" s="46">
        <v>10.897653999999999</v>
      </c>
      <c r="K119" s="68">
        <f>((D119*D15)+(E119*E15)+(F119*F15)+(G119*G15)+(H119*H15)+(I119*I15)+(J119*J15))/K15</f>
        <v>10.907764194224539</v>
      </c>
      <c r="L119" s="69">
        <v>11.788</v>
      </c>
    </row>
    <row r="120" spans="1:12" x14ac:dyDescent="0.2">
      <c r="A120" s="346">
        <v>116</v>
      </c>
      <c r="B120" s="553"/>
      <c r="C120" s="348" t="s">
        <v>37</v>
      </c>
      <c r="D120" s="229">
        <v>0.53800000000000003</v>
      </c>
      <c r="E120" s="33">
        <v>0.57392876999999998</v>
      </c>
      <c r="F120" s="33">
        <v>0.62098224000000002</v>
      </c>
      <c r="G120" s="33">
        <v>0.55157560999999999</v>
      </c>
      <c r="H120" s="33">
        <v>0.62810847999999997</v>
      </c>
      <c r="I120" s="33">
        <v>0.66922570999999997</v>
      </c>
      <c r="J120" s="116">
        <v>0.53807154000000001</v>
      </c>
      <c r="K120" s="70">
        <f>((D120*D15)+(E120*E15)+(F120*F15)+(G120*G15)+(H120*H15)+(I120*I15)+(J120*J15))/K15</f>
        <v>0.6132966009650398</v>
      </c>
      <c r="L120" s="71">
        <v>0.66100000000000003</v>
      </c>
    </row>
    <row r="121" spans="1:12" x14ac:dyDescent="0.2">
      <c r="A121" s="346">
        <v>117</v>
      </c>
      <c r="B121" s="553"/>
      <c r="C121" s="348" t="s">
        <v>38</v>
      </c>
      <c r="D121" s="229">
        <v>0.626</v>
      </c>
      <c r="E121" s="33">
        <v>0.63750857999999999</v>
      </c>
      <c r="F121" s="33">
        <v>0.67702638000000004</v>
      </c>
      <c r="G121" s="33">
        <v>0.66052051000000001</v>
      </c>
      <c r="H121" s="33">
        <v>0.69536315000000004</v>
      </c>
      <c r="I121" s="33">
        <v>0.69019470000000005</v>
      </c>
      <c r="J121" s="116">
        <v>0.62641446000000001</v>
      </c>
      <c r="K121" s="70">
        <f>((D121*D15)+(E121*E15)+(F121*F15)+(G121*G15)+(H121*H15)+(I121*I15)+(J121*J15))/K15</f>
        <v>0.67385103260339074</v>
      </c>
      <c r="L121" s="71">
        <v>0.80300000000000005</v>
      </c>
    </row>
    <row r="122" spans="1:12" x14ac:dyDescent="0.2">
      <c r="A122" s="346">
        <v>118</v>
      </c>
      <c r="B122" s="553"/>
      <c r="C122" s="376" t="s">
        <v>39</v>
      </c>
      <c r="D122" s="230">
        <v>0.89</v>
      </c>
      <c r="E122" s="34">
        <v>0.77578007000000004</v>
      </c>
      <c r="F122" s="34">
        <v>0.90600948999999997</v>
      </c>
      <c r="G122" s="34">
        <v>0.76240796</v>
      </c>
      <c r="H122" s="34">
        <v>0.90923034999999996</v>
      </c>
      <c r="I122" s="34">
        <v>0.86550459999999996</v>
      </c>
      <c r="J122" s="117">
        <v>0.88992826000000003</v>
      </c>
      <c r="K122" s="72">
        <f>((D122*D15)+(E122*E15)+(F122*F15)+(G122*G15)+(H122*H15)+(I122*I15)+(J122*J15))/K15</f>
        <v>0.88981661342094065</v>
      </c>
      <c r="L122" s="73">
        <v>0.84199999999999997</v>
      </c>
    </row>
    <row r="123" spans="1:12" ht="22.5" customHeight="1" thickBot="1" x14ac:dyDescent="0.25">
      <c r="A123" s="359">
        <v>119</v>
      </c>
      <c r="B123" s="554"/>
      <c r="C123" s="398" t="s">
        <v>40</v>
      </c>
      <c r="D123" s="231">
        <v>0.66909540000000001</v>
      </c>
      <c r="E123" s="35">
        <v>0.65719499999999997</v>
      </c>
      <c r="F123" s="35">
        <v>0.72489060000000005</v>
      </c>
      <c r="G123" s="35">
        <v>0.65246859999999995</v>
      </c>
      <c r="H123" s="35">
        <v>0.73503289999999999</v>
      </c>
      <c r="I123" s="35">
        <v>0.73666699999999996</v>
      </c>
      <c r="J123" s="118">
        <v>0.66939990000000005</v>
      </c>
      <c r="K123" s="74">
        <f>((D123*D15)+(E123*E15)+(F123*F15)+(G123*G15)+(H123*H15)+(I123*I15)+(J123*J15))/K15</f>
        <v>0.71594043465335411</v>
      </c>
      <c r="L123" s="75">
        <v>0.76400000000000001</v>
      </c>
    </row>
    <row r="124" spans="1:12" x14ac:dyDescent="0.2">
      <c r="A124" s="346">
        <v>120</v>
      </c>
      <c r="B124" s="552" t="s">
        <v>41</v>
      </c>
      <c r="C124" s="363" t="s">
        <v>42</v>
      </c>
      <c r="D124" s="112">
        <v>4</v>
      </c>
      <c r="E124" s="21">
        <v>2</v>
      </c>
      <c r="F124" s="21">
        <v>23</v>
      </c>
      <c r="G124" s="21">
        <v>3</v>
      </c>
      <c r="H124" s="21">
        <v>11</v>
      </c>
      <c r="I124" s="21">
        <v>25</v>
      </c>
      <c r="J124" s="50">
        <v>4</v>
      </c>
      <c r="K124" s="364">
        <f>SUM(D124:J124)</f>
        <v>72</v>
      </c>
      <c r="L124" s="382">
        <v>323</v>
      </c>
    </row>
    <row r="125" spans="1:12" x14ac:dyDescent="0.2">
      <c r="A125" s="346">
        <v>121</v>
      </c>
      <c r="B125" s="553"/>
      <c r="C125" s="348" t="s">
        <v>43</v>
      </c>
      <c r="D125" s="232">
        <v>0</v>
      </c>
      <c r="E125" s="26">
        <v>0</v>
      </c>
      <c r="F125" s="26">
        <v>0</v>
      </c>
      <c r="G125" s="26">
        <v>0</v>
      </c>
      <c r="H125" s="26">
        <v>2</v>
      </c>
      <c r="I125" s="26">
        <v>0</v>
      </c>
      <c r="J125" s="76">
        <v>0</v>
      </c>
      <c r="K125" s="267">
        <f>SUM(D125:J125)</f>
        <v>2</v>
      </c>
      <c r="L125" s="399">
        <v>75</v>
      </c>
    </row>
    <row r="126" spans="1:12" x14ac:dyDescent="0.2">
      <c r="A126" s="346">
        <v>122</v>
      </c>
      <c r="B126" s="553"/>
      <c r="C126" s="348" t="s">
        <v>44</v>
      </c>
      <c r="D126" s="232">
        <v>18</v>
      </c>
      <c r="E126" s="26">
        <v>0</v>
      </c>
      <c r="F126" s="26">
        <v>2</v>
      </c>
      <c r="G126" s="26">
        <v>0</v>
      </c>
      <c r="H126" s="26">
        <v>0</v>
      </c>
      <c r="I126" s="26">
        <v>5</v>
      </c>
      <c r="J126" s="76">
        <v>0</v>
      </c>
      <c r="K126" s="267">
        <f t="shared" ref="K126:K128" si="0">SUM(D126:J126)</f>
        <v>25</v>
      </c>
      <c r="L126" s="399">
        <v>26</v>
      </c>
    </row>
    <row r="127" spans="1:12" x14ac:dyDescent="0.2">
      <c r="A127" s="346">
        <v>123</v>
      </c>
      <c r="B127" s="553"/>
      <c r="C127" s="348" t="s">
        <v>45</v>
      </c>
      <c r="D127" s="232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76">
        <v>0</v>
      </c>
      <c r="K127" s="267">
        <f t="shared" si="0"/>
        <v>0</v>
      </c>
      <c r="L127" s="399">
        <v>2</v>
      </c>
    </row>
    <row r="128" spans="1:12" x14ac:dyDescent="0.2">
      <c r="A128" s="346">
        <v>124</v>
      </c>
      <c r="B128" s="553"/>
      <c r="C128" s="348" t="s">
        <v>46</v>
      </c>
      <c r="D128" s="232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13</v>
      </c>
      <c r="J128" s="76">
        <v>0</v>
      </c>
      <c r="K128" s="267">
        <f t="shared" si="0"/>
        <v>13</v>
      </c>
      <c r="L128" s="399">
        <v>31</v>
      </c>
    </row>
    <row r="129" spans="1:12" ht="24" x14ac:dyDescent="0.2">
      <c r="A129" s="346">
        <v>125</v>
      </c>
      <c r="B129" s="553"/>
      <c r="C129" s="376" t="s">
        <v>47</v>
      </c>
      <c r="D129" s="103">
        <v>0</v>
      </c>
      <c r="E129" s="29">
        <v>0</v>
      </c>
      <c r="F129" s="29">
        <v>0</v>
      </c>
      <c r="G129" s="29">
        <v>43</v>
      </c>
      <c r="H129" s="29">
        <v>0</v>
      </c>
      <c r="I129" s="29">
        <v>0</v>
      </c>
      <c r="J129" s="104">
        <v>0</v>
      </c>
      <c r="K129" s="366">
        <f>SUM(D129:J129)</f>
        <v>43</v>
      </c>
      <c r="L129" s="395">
        <v>46</v>
      </c>
    </row>
    <row r="130" spans="1:12" ht="12.75" thickBot="1" x14ac:dyDescent="0.25">
      <c r="A130" s="359">
        <v>126</v>
      </c>
      <c r="B130" s="554"/>
      <c r="C130" s="398" t="s">
        <v>48</v>
      </c>
      <c r="D130" s="233">
        <f>SUM(D124:D129)</f>
        <v>22</v>
      </c>
      <c r="E130" s="119">
        <f t="shared" ref="E130:J130" si="1">SUM(E124:E129)</f>
        <v>2</v>
      </c>
      <c r="F130" s="119">
        <f t="shared" si="1"/>
        <v>25</v>
      </c>
      <c r="G130" s="119">
        <f t="shared" si="1"/>
        <v>46</v>
      </c>
      <c r="H130" s="119">
        <f t="shared" si="1"/>
        <v>13</v>
      </c>
      <c r="I130" s="119">
        <f t="shared" si="1"/>
        <v>43</v>
      </c>
      <c r="J130" s="308">
        <f t="shared" si="1"/>
        <v>4</v>
      </c>
      <c r="K130" s="277">
        <f>SUM(D130:J130)</f>
        <v>155</v>
      </c>
      <c r="L130" s="400">
        <v>503</v>
      </c>
    </row>
    <row r="131" spans="1:12" x14ac:dyDescent="0.2">
      <c r="A131" s="346">
        <v>127</v>
      </c>
      <c r="B131" s="552" t="s">
        <v>49</v>
      </c>
      <c r="C131" s="363" t="s">
        <v>50</v>
      </c>
      <c r="D131" s="112">
        <v>36</v>
      </c>
      <c r="E131" s="21">
        <v>13</v>
      </c>
      <c r="F131" s="21">
        <v>337</v>
      </c>
      <c r="G131" s="21">
        <v>14</v>
      </c>
      <c r="H131" s="21">
        <v>215</v>
      </c>
      <c r="I131" s="21">
        <v>424</v>
      </c>
      <c r="J131" s="50">
        <v>28</v>
      </c>
      <c r="K131" s="364">
        <f>SUM(D131:J131)</f>
        <v>1067</v>
      </c>
      <c r="L131" s="382">
        <v>11931</v>
      </c>
    </row>
    <row r="132" spans="1:12" x14ac:dyDescent="0.2">
      <c r="A132" s="346">
        <v>128</v>
      </c>
      <c r="B132" s="553"/>
      <c r="C132" s="348" t="s">
        <v>51</v>
      </c>
      <c r="D132" s="232">
        <v>0</v>
      </c>
      <c r="E132" s="26">
        <v>0</v>
      </c>
      <c r="F132" s="26">
        <v>0</v>
      </c>
      <c r="G132" s="26">
        <v>0</v>
      </c>
      <c r="H132" s="26">
        <v>14</v>
      </c>
      <c r="I132" s="26">
        <v>0</v>
      </c>
      <c r="J132" s="76">
        <v>0</v>
      </c>
      <c r="K132" s="267">
        <f>SUM(D132:J132)</f>
        <v>14</v>
      </c>
      <c r="L132" s="399">
        <v>2080</v>
      </c>
    </row>
    <row r="133" spans="1:12" x14ac:dyDescent="0.2">
      <c r="A133" s="346">
        <v>129</v>
      </c>
      <c r="B133" s="553"/>
      <c r="C133" s="348" t="s">
        <v>52</v>
      </c>
      <c r="D133" s="232">
        <v>132</v>
      </c>
      <c r="E133" s="26">
        <v>0</v>
      </c>
      <c r="F133" s="26">
        <v>14</v>
      </c>
      <c r="G133" s="26">
        <v>0</v>
      </c>
      <c r="H133" s="26">
        <v>0</v>
      </c>
      <c r="I133" s="26">
        <v>49</v>
      </c>
      <c r="J133" s="76">
        <v>0</v>
      </c>
      <c r="K133" s="267">
        <f t="shared" ref="K133:K135" si="2">SUM(D133:J133)</f>
        <v>195</v>
      </c>
      <c r="L133" s="399">
        <v>216</v>
      </c>
    </row>
    <row r="134" spans="1:12" x14ac:dyDescent="0.2">
      <c r="A134" s="346">
        <v>130</v>
      </c>
      <c r="B134" s="553"/>
      <c r="C134" s="348" t="s">
        <v>53</v>
      </c>
      <c r="D134" s="232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76">
        <v>0</v>
      </c>
      <c r="K134" s="267">
        <f t="shared" si="2"/>
        <v>0</v>
      </c>
      <c r="L134" s="399">
        <v>8</v>
      </c>
    </row>
    <row r="135" spans="1:12" x14ac:dyDescent="0.2">
      <c r="A135" s="346">
        <v>131</v>
      </c>
      <c r="B135" s="553"/>
      <c r="C135" s="348" t="s">
        <v>54</v>
      </c>
      <c r="D135" s="232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91</v>
      </c>
      <c r="J135" s="76">
        <v>0</v>
      </c>
      <c r="K135" s="267">
        <f t="shared" si="2"/>
        <v>91</v>
      </c>
      <c r="L135" s="399">
        <v>214</v>
      </c>
    </row>
    <row r="136" spans="1:12" ht="24" x14ac:dyDescent="0.2">
      <c r="A136" s="346">
        <v>132</v>
      </c>
      <c r="B136" s="553"/>
      <c r="C136" s="376" t="s">
        <v>55</v>
      </c>
      <c r="D136" s="103">
        <v>0</v>
      </c>
      <c r="E136" s="29">
        <v>0</v>
      </c>
      <c r="F136" s="29">
        <v>0</v>
      </c>
      <c r="G136" s="29">
        <v>207</v>
      </c>
      <c r="H136" s="29">
        <v>0</v>
      </c>
      <c r="I136" s="29">
        <v>0</v>
      </c>
      <c r="J136" s="104">
        <v>0</v>
      </c>
      <c r="K136" s="366">
        <f>SUM(D136:J136)</f>
        <v>207</v>
      </c>
      <c r="L136" s="395">
        <v>235</v>
      </c>
    </row>
    <row r="137" spans="1:12" ht="12.75" thickBot="1" x14ac:dyDescent="0.25">
      <c r="A137" s="359">
        <v>133</v>
      </c>
      <c r="B137" s="554"/>
      <c r="C137" s="398" t="s">
        <v>56</v>
      </c>
      <c r="D137" s="233">
        <f>SUM(D131:D136)</f>
        <v>168</v>
      </c>
      <c r="E137" s="119">
        <f t="shared" ref="E137:J137" si="3">SUM(E131:E136)</f>
        <v>13</v>
      </c>
      <c r="F137" s="119">
        <f t="shared" si="3"/>
        <v>351</v>
      </c>
      <c r="G137" s="119">
        <f t="shared" si="3"/>
        <v>221</v>
      </c>
      <c r="H137" s="119">
        <f t="shared" si="3"/>
        <v>229</v>
      </c>
      <c r="I137" s="119">
        <f t="shared" si="3"/>
        <v>564</v>
      </c>
      <c r="J137" s="308">
        <f t="shared" si="3"/>
        <v>28</v>
      </c>
      <c r="K137" s="277">
        <f>SUM(D137:J137)</f>
        <v>1574</v>
      </c>
      <c r="L137" s="400">
        <v>14684</v>
      </c>
    </row>
    <row r="138" spans="1:12" x14ac:dyDescent="0.2">
      <c r="A138" s="346">
        <v>134</v>
      </c>
      <c r="B138" s="552" t="s">
        <v>57</v>
      </c>
      <c r="C138" s="363" t="s">
        <v>58</v>
      </c>
      <c r="D138" s="112">
        <v>1</v>
      </c>
      <c r="E138" s="21">
        <v>0</v>
      </c>
      <c r="F138" s="21">
        <v>0</v>
      </c>
      <c r="G138" s="21">
        <v>0</v>
      </c>
      <c r="H138" s="21">
        <v>0</v>
      </c>
      <c r="I138" s="21">
        <v>2</v>
      </c>
      <c r="J138" s="50">
        <v>0</v>
      </c>
      <c r="K138" s="364">
        <f>SUM(D138:J138)</f>
        <v>3</v>
      </c>
      <c r="L138" s="382">
        <v>22</v>
      </c>
    </row>
    <row r="139" spans="1:12" x14ac:dyDescent="0.2">
      <c r="A139" s="346">
        <v>135</v>
      </c>
      <c r="B139" s="553"/>
      <c r="C139" s="348" t="s">
        <v>59</v>
      </c>
      <c r="D139" s="232">
        <v>2</v>
      </c>
      <c r="E139" s="26">
        <v>1</v>
      </c>
      <c r="F139" s="26">
        <v>4</v>
      </c>
      <c r="G139" s="26">
        <v>0</v>
      </c>
      <c r="H139" s="26">
        <v>0</v>
      </c>
      <c r="I139" s="26">
        <v>2</v>
      </c>
      <c r="J139" s="76">
        <v>0</v>
      </c>
      <c r="K139" s="267">
        <f>SUM(D139:J139)</f>
        <v>9</v>
      </c>
      <c r="L139" s="399">
        <v>63</v>
      </c>
    </row>
    <row r="140" spans="1:12" x14ac:dyDescent="0.2">
      <c r="A140" s="346">
        <v>136</v>
      </c>
      <c r="B140" s="553"/>
      <c r="C140" s="348" t="s">
        <v>60</v>
      </c>
      <c r="D140" s="232">
        <v>19</v>
      </c>
      <c r="E140" s="26">
        <v>1</v>
      </c>
      <c r="F140" s="26">
        <v>14</v>
      </c>
      <c r="G140" s="26">
        <v>1</v>
      </c>
      <c r="H140" s="26">
        <v>3</v>
      </c>
      <c r="I140" s="26">
        <v>15</v>
      </c>
      <c r="J140" s="76">
        <v>1</v>
      </c>
      <c r="K140" s="267">
        <f t="shared" ref="K140:K143" si="4">SUM(D140:J140)</f>
        <v>54</v>
      </c>
      <c r="L140" s="399">
        <v>161</v>
      </c>
    </row>
    <row r="141" spans="1:12" x14ac:dyDescent="0.2">
      <c r="A141" s="346">
        <v>137</v>
      </c>
      <c r="B141" s="553"/>
      <c r="C141" s="348" t="s">
        <v>61</v>
      </c>
      <c r="D141" s="232">
        <v>0</v>
      </c>
      <c r="E141" s="26">
        <v>0</v>
      </c>
      <c r="F141" s="26">
        <v>2</v>
      </c>
      <c r="G141" s="26">
        <v>2</v>
      </c>
      <c r="H141" s="26">
        <v>5</v>
      </c>
      <c r="I141" s="26">
        <v>9</v>
      </c>
      <c r="J141" s="76">
        <v>1</v>
      </c>
      <c r="K141" s="267">
        <f>SUM(D141:J141)</f>
        <v>19</v>
      </c>
      <c r="L141" s="399">
        <v>57</v>
      </c>
    </row>
    <row r="142" spans="1:12" x14ac:dyDescent="0.2">
      <c r="A142" s="346">
        <v>138</v>
      </c>
      <c r="B142" s="553"/>
      <c r="C142" s="348" t="s">
        <v>62</v>
      </c>
      <c r="D142" s="232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76">
        <v>2</v>
      </c>
      <c r="K142" s="267">
        <f t="shared" si="4"/>
        <v>2</v>
      </c>
      <c r="L142" s="399">
        <v>11</v>
      </c>
    </row>
    <row r="143" spans="1:12" x14ac:dyDescent="0.2">
      <c r="A143" s="346">
        <v>139</v>
      </c>
      <c r="B143" s="553"/>
      <c r="C143" s="376" t="s">
        <v>63</v>
      </c>
      <c r="D143" s="103">
        <v>0</v>
      </c>
      <c r="E143" s="29">
        <v>0</v>
      </c>
      <c r="F143" s="29">
        <v>5</v>
      </c>
      <c r="G143" s="29">
        <v>43</v>
      </c>
      <c r="H143" s="29">
        <v>5</v>
      </c>
      <c r="I143" s="29">
        <v>15</v>
      </c>
      <c r="J143" s="104">
        <v>0</v>
      </c>
      <c r="K143" s="267">
        <f t="shared" si="4"/>
        <v>68</v>
      </c>
      <c r="L143" s="395">
        <v>189</v>
      </c>
    </row>
    <row r="144" spans="1:12" ht="12.75" thickBot="1" x14ac:dyDescent="0.25">
      <c r="A144" s="359">
        <v>140</v>
      </c>
      <c r="B144" s="554"/>
      <c r="C144" s="398" t="s">
        <v>64</v>
      </c>
      <c r="D144" s="233">
        <f>SUM(D138:D143)</f>
        <v>22</v>
      </c>
      <c r="E144" s="119">
        <f t="shared" ref="E144:J144" si="5">SUM(E138:E143)</f>
        <v>2</v>
      </c>
      <c r="F144" s="119">
        <f t="shared" si="5"/>
        <v>25</v>
      </c>
      <c r="G144" s="119">
        <f t="shared" si="5"/>
        <v>46</v>
      </c>
      <c r="H144" s="119">
        <f t="shared" si="5"/>
        <v>13</v>
      </c>
      <c r="I144" s="119">
        <f t="shared" si="5"/>
        <v>43</v>
      </c>
      <c r="J144" s="119">
        <f t="shared" si="5"/>
        <v>4</v>
      </c>
      <c r="K144" s="401">
        <f>SUM(D144:J144)</f>
        <v>155</v>
      </c>
      <c r="L144" s="400">
        <v>503</v>
      </c>
    </row>
    <row r="145" spans="1:12" x14ac:dyDescent="0.2">
      <c r="A145" s="346">
        <v>141</v>
      </c>
      <c r="B145" s="552" t="s">
        <v>65</v>
      </c>
      <c r="C145" s="363" t="s">
        <v>58</v>
      </c>
      <c r="D145" s="112">
        <v>55</v>
      </c>
      <c r="E145" s="21">
        <v>0</v>
      </c>
      <c r="F145" s="21">
        <v>0</v>
      </c>
      <c r="G145" s="21">
        <v>0</v>
      </c>
      <c r="H145" s="21">
        <v>0</v>
      </c>
      <c r="I145" s="21">
        <v>106</v>
      </c>
      <c r="J145" s="50">
        <v>0</v>
      </c>
      <c r="K145" s="364">
        <f>SUM(D145:J145)</f>
        <v>161</v>
      </c>
      <c r="L145" s="382">
        <v>2289</v>
      </c>
    </row>
    <row r="146" spans="1:12" x14ac:dyDescent="0.2">
      <c r="A146" s="346">
        <v>142</v>
      </c>
      <c r="B146" s="553"/>
      <c r="C146" s="348" t="s">
        <v>59</v>
      </c>
      <c r="D146" s="232">
        <v>19</v>
      </c>
      <c r="E146" s="26">
        <v>7</v>
      </c>
      <c r="F146" s="26">
        <v>126</v>
      </c>
      <c r="G146" s="26">
        <v>0</v>
      </c>
      <c r="H146" s="26">
        <v>0</v>
      </c>
      <c r="I146" s="26">
        <v>60</v>
      </c>
      <c r="J146" s="76">
        <v>0</v>
      </c>
      <c r="K146" s="267">
        <f>SUM(D146:J146)</f>
        <v>212</v>
      </c>
      <c r="L146" s="399">
        <v>4217</v>
      </c>
    </row>
    <row r="147" spans="1:12" x14ac:dyDescent="0.2">
      <c r="A147" s="346">
        <v>143</v>
      </c>
      <c r="B147" s="553"/>
      <c r="C147" s="348" t="s">
        <v>60</v>
      </c>
      <c r="D147" s="232">
        <v>94</v>
      </c>
      <c r="E147" s="26">
        <v>6</v>
      </c>
      <c r="F147" s="26">
        <v>172</v>
      </c>
      <c r="G147" s="26">
        <v>4</v>
      </c>
      <c r="H147" s="26">
        <v>87</v>
      </c>
      <c r="I147" s="26">
        <v>188</v>
      </c>
      <c r="J147" s="76">
        <v>15</v>
      </c>
      <c r="K147" s="267">
        <f t="shared" ref="K147:K150" si="6">SUM(D147:J147)</f>
        <v>566</v>
      </c>
      <c r="L147" s="399">
        <v>4387</v>
      </c>
    </row>
    <row r="148" spans="1:12" x14ac:dyDescent="0.2">
      <c r="A148" s="346">
        <v>144</v>
      </c>
      <c r="B148" s="553"/>
      <c r="C148" s="348" t="s">
        <v>61</v>
      </c>
      <c r="D148" s="232">
        <v>0</v>
      </c>
      <c r="E148" s="26">
        <v>0</v>
      </c>
      <c r="F148" s="26">
        <v>23</v>
      </c>
      <c r="G148" s="26">
        <v>10</v>
      </c>
      <c r="H148" s="26">
        <v>71</v>
      </c>
      <c r="I148" s="26">
        <v>58</v>
      </c>
      <c r="J148" s="76">
        <v>6</v>
      </c>
      <c r="K148" s="267">
        <f t="shared" si="6"/>
        <v>168</v>
      </c>
      <c r="L148" s="399">
        <v>1224</v>
      </c>
    </row>
    <row r="149" spans="1:12" x14ac:dyDescent="0.2">
      <c r="A149" s="346">
        <v>145</v>
      </c>
      <c r="B149" s="553"/>
      <c r="C149" s="348" t="s">
        <v>62</v>
      </c>
      <c r="D149" s="232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76">
        <v>7</v>
      </c>
      <c r="K149" s="267">
        <f t="shared" si="6"/>
        <v>7</v>
      </c>
      <c r="L149" s="399">
        <v>219</v>
      </c>
    </row>
    <row r="150" spans="1:12" x14ac:dyDescent="0.2">
      <c r="A150" s="346">
        <v>146</v>
      </c>
      <c r="B150" s="553"/>
      <c r="C150" s="376" t="s">
        <v>63</v>
      </c>
      <c r="D150" s="103">
        <v>0</v>
      </c>
      <c r="E150" s="29">
        <v>0</v>
      </c>
      <c r="F150" s="29">
        <v>30</v>
      </c>
      <c r="G150" s="29">
        <v>207</v>
      </c>
      <c r="H150" s="29">
        <v>71</v>
      </c>
      <c r="I150" s="29">
        <v>152</v>
      </c>
      <c r="J150" s="104">
        <v>0</v>
      </c>
      <c r="K150" s="267">
        <f t="shared" si="6"/>
        <v>460</v>
      </c>
      <c r="L150" s="395">
        <v>2348</v>
      </c>
    </row>
    <row r="151" spans="1:12" ht="12.75" thickBot="1" x14ac:dyDescent="0.25">
      <c r="A151" s="359">
        <v>147</v>
      </c>
      <c r="B151" s="554"/>
      <c r="C151" s="398" t="s">
        <v>66</v>
      </c>
      <c r="D151" s="233">
        <f>SUM(D145:D150)</f>
        <v>168</v>
      </c>
      <c r="E151" s="119">
        <f>SUM(E145:E150)</f>
        <v>13</v>
      </c>
      <c r="F151" s="119">
        <f t="shared" ref="F151:J151" si="7">SUM(F145:F150)</f>
        <v>351</v>
      </c>
      <c r="G151" s="119">
        <f t="shared" si="7"/>
        <v>221</v>
      </c>
      <c r="H151" s="119">
        <f t="shared" si="7"/>
        <v>229</v>
      </c>
      <c r="I151" s="119">
        <f t="shared" si="7"/>
        <v>564</v>
      </c>
      <c r="J151" s="308">
        <f t="shared" si="7"/>
        <v>28</v>
      </c>
      <c r="K151" s="277">
        <f>SUM(D151:J151)</f>
        <v>1574</v>
      </c>
      <c r="L151" s="400">
        <v>14684</v>
      </c>
    </row>
    <row r="152" spans="1:12" ht="12.75" thickBot="1" x14ac:dyDescent="0.25">
      <c r="A152" s="402">
        <v>148</v>
      </c>
      <c r="B152" s="403"/>
      <c r="C152" s="358" t="s">
        <v>67</v>
      </c>
      <c r="D152" s="234">
        <v>22</v>
      </c>
      <c r="E152" s="121">
        <v>2</v>
      </c>
      <c r="F152" s="121">
        <v>14</v>
      </c>
      <c r="G152" s="121">
        <v>1</v>
      </c>
      <c r="H152" s="121">
        <v>56</v>
      </c>
      <c r="I152" s="121">
        <v>55</v>
      </c>
      <c r="J152" s="122">
        <v>2</v>
      </c>
      <c r="K152" s="312">
        <f>SUM(D152:J152)</f>
        <v>152</v>
      </c>
      <c r="L152" s="404"/>
    </row>
    <row r="153" spans="1:12" x14ac:dyDescent="0.2">
      <c r="A153" s="346">
        <v>149</v>
      </c>
      <c r="B153" s="347" t="s">
        <v>166</v>
      </c>
      <c r="C153" s="363" t="s">
        <v>68</v>
      </c>
      <c r="D153" s="112"/>
      <c r="E153" s="21"/>
      <c r="F153" s="21"/>
      <c r="G153" s="21"/>
      <c r="H153" s="21"/>
      <c r="I153" s="21">
        <v>37</v>
      </c>
      <c r="J153" s="50"/>
      <c r="K153" s="381">
        <f>SUM(D153:J153)</f>
        <v>37</v>
      </c>
      <c r="L153" s="382">
        <v>3034</v>
      </c>
    </row>
    <row r="154" spans="1:12" x14ac:dyDescent="0.2">
      <c r="A154" s="346">
        <v>150</v>
      </c>
      <c r="B154" s="347"/>
      <c r="C154" s="348" t="s">
        <v>69</v>
      </c>
      <c r="D154" s="232"/>
      <c r="E154" s="26"/>
      <c r="F154" s="26"/>
      <c r="G154" s="26"/>
      <c r="H154" s="26"/>
      <c r="I154" s="26"/>
      <c r="J154" s="76"/>
      <c r="K154" s="276">
        <f>SUM(D154:J154)</f>
        <v>0</v>
      </c>
      <c r="L154" s="399">
        <v>507</v>
      </c>
    </row>
    <row r="155" spans="1:12" x14ac:dyDescent="0.2">
      <c r="A155" s="346">
        <v>151</v>
      </c>
      <c r="B155" s="347"/>
      <c r="C155" s="348" t="s">
        <v>70</v>
      </c>
      <c r="D155" s="232"/>
      <c r="E155" s="26"/>
      <c r="F155" s="26"/>
      <c r="G155" s="26"/>
      <c r="H155" s="26"/>
      <c r="I155" s="26"/>
      <c r="J155" s="76"/>
      <c r="K155" s="276">
        <f t="shared" ref="K155:K217" si="8">SUM(D155:J155)</f>
        <v>0</v>
      </c>
      <c r="L155" s="399">
        <v>208</v>
      </c>
    </row>
    <row r="156" spans="1:12" x14ac:dyDescent="0.2">
      <c r="A156" s="346">
        <v>152</v>
      </c>
      <c r="B156" s="347"/>
      <c r="C156" s="348" t="s">
        <v>71</v>
      </c>
      <c r="D156" s="232"/>
      <c r="E156" s="26"/>
      <c r="F156" s="26"/>
      <c r="G156" s="26"/>
      <c r="H156" s="26"/>
      <c r="I156" s="26"/>
      <c r="J156" s="76"/>
      <c r="K156" s="276">
        <f t="shared" si="8"/>
        <v>0</v>
      </c>
      <c r="L156" s="399">
        <v>965</v>
      </c>
    </row>
    <row r="157" spans="1:12" x14ac:dyDescent="0.2">
      <c r="A157" s="346">
        <v>153</v>
      </c>
      <c r="B157" s="347"/>
      <c r="C157" s="348" t="s">
        <v>72</v>
      </c>
      <c r="D157" s="232"/>
      <c r="E157" s="26"/>
      <c r="F157" s="26"/>
      <c r="G157" s="26"/>
      <c r="H157" s="26"/>
      <c r="I157" s="26"/>
      <c r="J157" s="76"/>
      <c r="K157" s="276">
        <f t="shared" si="8"/>
        <v>0</v>
      </c>
      <c r="L157" s="399">
        <v>102</v>
      </c>
    </row>
    <row r="158" spans="1:12" x14ac:dyDescent="0.2">
      <c r="A158" s="346">
        <v>154</v>
      </c>
      <c r="B158" s="347"/>
      <c r="C158" s="348" t="s">
        <v>73</v>
      </c>
      <c r="D158" s="232"/>
      <c r="E158" s="26"/>
      <c r="F158" s="26"/>
      <c r="G158" s="26"/>
      <c r="H158" s="26"/>
      <c r="I158" s="26">
        <v>4</v>
      </c>
      <c r="J158" s="76"/>
      <c r="K158" s="276">
        <f t="shared" si="8"/>
        <v>4</v>
      </c>
      <c r="L158" s="399">
        <v>406</v>
      </c>
    </row>
    <row r="159" spans="1:12" x14ac:dyDescent="0.2">
      <c r="A159" s="346">
        <v>155</v>
      </c>
      <c r="B159" s="347"/>
      <c r="C159" s="348" t="s">
        <v>74</v>
      </c>
      <c r="D159" s="232"/>
      <c r="E159" s="26"/>
      <c r="F159" s="26"/>
      <c r="G159" s="26"/>
      <c r="H159" s="26"/>
      <c r="I159" s="26"/>
      <c r="J159" s="76"/>
      <c r="K159" s="276">
        <f t="shared" si="8"/>
        <v>0</v>
      </c>
      <c r="L159" s="399">
        <v>72</v>
      </c>
    </row>
    <row r="160" spans="1:12" x14ac:dyDescent="0.2">
      <c r="A160" s="346">
        <v>156</v>
      </c>
      <c r="B160" s="347"/>
      <c r="C160" s="348" t="s">
        <v>75</v>
      </c>
      <c r="D160" s="232"/>
      <c r="E160" s="26"/>
      <c r="F160" s="26"/>
      <c r="G160" s="26"/>
      <c r="H160" s="26"/>
      <c r="I160" s="26"/>
      <c r="J160" s="76"/>
      <c r="K160" s="276">
        <f t="shared" si="8"/>
        <v>0</v>
      </c>
      <c r="L160" s="399">
        <v>1281</v>
      </c>
    </row>
    <row r="161" spans="1:12" x14ac:dyDescent="0.2">
      <c r="A161" s="346">
        <v>157</v>
      </c>
      <c r="B161" s="347"/>
      <c r="C161" s="348" t="s">
        <v>76</v>
      </c>
      <c r="D161" s="232"/>
      <c r="E161" s="26"/>
      <c r="F161" s="26"/>
      <c r="G161" s="26"/>
      <c r="H161" s="26"/>
      <c r="I161" s="26"/>
      <c r="J161" s="76"/>
      <c r="K161" s="276">
        <f t="shared" si="8"/>
        <v>0</v>
      </c>
      <c r="L161" s="399">
        <v>918</v>
      </c>
    </row>
    <row r="162" spans="1:12" x14ac:dyDescent="0.2">
      <c r="A162" s="346">
        <v>158</v>
      </c>
      <c r="B162" s="347"/>
      <c r="C162" s="348" t="s">
        <v>77</v>
      </c>
      <c r="D162" s="232"/>
      <c r="E162" s="26"/>
      <c r="F162" s="26"/>
      <c r="G162" s="26"/>
      <c r="H162" s="26"/>
      <c r="I162" s="26"/>
      <c r="J162" s="76"/>
      <c r="K162" s="276">
        <f t="shared" si="8"/>
        <v>0</v>
      </c>
      <c r="L162" s="399">
        <v>91</v>
      </c>
    </row>
    <row r="163" spans="1:12" x14ac:dyDescent="0.2">
      <c r="A163" s="346">
        <v>159</v>
      </c>
      <c r="B163" s="347"/>
      <c r="C163" s="348" t="s">
        <v>78</v>
      </c>
      <c r="D163" s="232"/>
      <c r="E163" s="26"/>
      <c r="F163" s="26"/>
      <c r="G163" s="26"/>
      <c r="H163" s="26"/>
      <c r="I163" s="26">
        <v>5</v>
      </c>
      <c r="J163" s="76"/>
      <c r="K163" s="276">
        <f t="shared" si="8"/>
        <v>5</v>
      </c>
      <c r="L163" s="399">
        <v>151</v>
      </c>
    </row>
    <row r="164" spans="1:12" x14ac:dyDescent="0.2">
      <c r="A164" s="346">
        <v>160</v>
      </c>
      <c r="B164" s="347"/>
      <c r="C164" s="348" t="s">
        <v>79</v>
      </c>
      <c r="D164" s="232"/>
      <c r="E164" s="26"/>
      <c r="F164" s="26"/>
      <c r="G164" s="26"/>
      <c r="H164" s="26"/>
      <c r="I164" s="26">
        <v>3</v>
      </c>
      <c r="J164" s="76"/>
      <c r="K164" s="276">
        <f t="shared" si="8"/>
        <v>3</v>
      </c>
      <c r="L164" s="399">
        <v>304</v>
      </c>
    </row>
    <row r="165" spans="1:12" x14ac:dyDescent="0.2">
      <c r="A165" s="346">
        <v>161</v>
      </c>
      <c r="B165" s="347"/>
      <c r="C165" s="348" t="s">
        <v>80</v>
      </c>
      <c r="D165" s="232"/>
      <c r="E165" s="26"/>
      <c r="F165" s="26"/>
      <c r="G165" s="26"/>
      <c r="H165" s="26"/>
      <c r="I165" s="26"/>
      <c r="J165" s="76"/>
      <c r="K165" s="276">
        <f t="shared" si="8"/>
        <v>0</v>
      </c>
      <c r="L165" s="399">
        <v>121</v>
      </c>
    </row>
    <row r="166" spans="1:12" x14ac:dyDescent="0.2">
      <c r="A166" s="346">
        <v>162</v>
      </c>
      <c r="B166" s="347"/>
      <c r="C166" s="348" t="s">
        <v>81</v>
      </c>
      <c r="D166" s="232"/>
      <c r="E166" s="26"/>
      <c r="F166" s="26"/>
      <c r="G166" s="26"/>
      <c r="H166" s="26"/>
      <c r="I166" s="26"/>
      <c r="J166" s="76"/>
      <c r="K166" s="276">
        <f t="shared" si="8"/>
        <v>0</v>
      </c>
      <c r="L166" s="399">
        <v>403</v>
      </c>
    </row>
    <row r="167" spans="1:12" x14ac:dyDescent="0.2">
      <c r="A167" s="346">
        <v>163</v>
      </c>
      <c r="B167" s="347"/>
      <c r="C167" s="348" t="s">
        <v>82</v>
      </c>
      <c r="D167" s="232"/>
      <c r="E167" s="26"/>
      <c r="F167" s="26"/>
      <c r="G167" s="26"/>
      <c r="H167" s="26"/>
      <c r="I167" s="26"/>
      <c r="J167" s="76">
        <v>3</v>
      </c>
      <c r="K167" s="276">
        <f t="shared" si="8"/>
        <v>3</v>
      </c>
      <c r="L167" s="399">
        <v>253</v>
      </c>
    </row>
    <row r="168" spans="1:12" x14ac:dyDescent="0.2">
      <c r="A168" s="346">
        <v>164</v>
      </c>
      <c r="B168" s="347"/>
      <c r="C168" s="348" t="s">
        <v>83</v>
      </c>
      <c r="D168" s="232"/>
      <c r="E168" s="26"/>
      <c r="F168" s="26"/>
      <c r="G168" s="26"/>
      <c r="H168" s="26"/>
      <c r="I168" s="26"/>
      <c r="J168" s="76"/>
      <c r="K168" s="276">
        <f t="shared" si="8"/>
        <v>0</v>
      </c>
      <c r="L168" s="399"/>
    </row>
    <row r="169" spans="1:12" x14ac:dyDescent="0.2">
      <c r="A169" s="346">
        <v>165</v>
      </c>
      <c r="B169" s="347"/>
      <c r="C169" s="348" t="s">
        <v>84</v>
      </c>
      <c r="D169" s="232"/>
      <c r="E169" s="26"/>
      <c r="F169" s="26"/>
      <c r="G169" s="26"/>
      <c r="H169" s="26"/>
      <c r="I169" s="26">
        <v>10</v>
      </c>
      <c r="J169" s="76">
        <v>6</v>
      </c>
      <c r="K169" s="276">
        <f t="shared" si="8"/>
        <v>16</v>
      </c>
      <c r="L169" s="399">
        <v>596</v>
      </c>
    </row>
    <row r="170" spans="1:12" x14ac:dyDescent="0.2">
      <c r="A170" s="346">
        <v>166</v>
      </c>
      <c r="B170" s="347"/>
      <c r="C170" s="348" t="s">
        <v>85</v>
      </c>
      <c r="D170" s="232"/>
      <c r="E170" s="26"/>
      <c r="F170" s="26"/>
      <c r="G170" s="26"/>
      <c r="H170" s="26"/>
      <c r="I170" s="26"/>
      <c r="J170" s="76"/>
      <c r="K170" s="276">
        <f t="shared" si="8"/>
        <v>0</v>
      </c>
      <c r="L170" s="399"/>
    </row>
    <row r="171" spans="1:12" x14ac:dyDescent="0.2">
      <c r="A171" s="346">
        <v>167</v>
      </c>
      <c r="B171" s="347"/>
      <c r="C171" s="348" t="s">
        <v>86</v>
      </c>
      <c r="D171" s="232"/>
      <c r="E171" s="26"/>
      <c r="F171" s="26"/>
      <c r="G171" s="26"/>
      <c r="H171" s="26"/>
      <c r="I171" s="26"/>
      <c r="J171" s="76"/>
      <c r="K171" s="276">
        <f t="shared" si="8"/>
        <v>0</v>
      </c>
      <c r="L171" s="399">
        <v>160</v>
      </c>
    </row>
    <row r="172" spans="1:12" x14ac:dyDescent="0.2">
      <c r="A172" s="346">
        <v>168</v>
      </c>
      <c r="B172" s="347"/>
      <c r="C172" s="348" t="s">
        <v>87</v>
      </c>
      <c r="D172" s="232"/>
      <c r="E172" s="26"/>
      <c r="F172" s="26"/>
      <c r="G172" s="26"/>
      <c r="H172" s="26"/>
      <c r="I172" s="26"/>
      <c r="J172" s="76"/>
      <c r="K172" s="276">
        <f t="shared" si="8"/>
        <v>0</v>
      </c>
      <c r="L172" s="399">
        <v>65</v>
      </c>
    </row>
    <row r="173" spans="1:12" x14ac:dyDescent="0.2">
      <c r="A173" s="346">
        <v>169</v>
      </c>
      <c r="B173" s="347"/>
      <c r="C173" s="348" t="s">
        <v>88</v>
      </c>
      <c r="D173" s="232"/>
      <c r="E173" s="26"/>
      <c r="F173" s="26"/>
      <c r="G173" s="26"/>
      <c r="H173" s="26"/>
      <c r="I173" s="26"/>
      <c r="J173" s="76"/>
      <c r="K173" s="276">
        <f t="shared" si="8"/>
        <v>0</v>
      </c>
      <c r="L173" s="399"/>
    </row>
    <row r="174" spans="1:12" x14ac:dyDescent="0.2">
      <c r="A174" s="346">
        <v>170</v>
      </c>
      <c r="B174" s="347"/>
      <c r="C174" s="348" t="s">
        <v>89</v>
      </c>
      <c r="D174" s="232"/>
      <c r="E174" s="26"/>
      <c r="F174" s="26"/>
      <c r="G174" s="26"/>
      <c r="H174" s="26"/>
      <c r="I174" s="26"/>
      <c r="J174" s="76"/>
      <c r="K174" s="276">
        <f t="shared" si="8"/>
        <v>0</v>
      </c>
      <c r="L174" s="399">
        <v>39</v>
      </c>
    </row>
    <row r="175" spans="1:12" x14ac:dyDescent="0.2">
      <c r="A175" s="346">
        <v>171</v>
      </c>
      <c r="B175" s="347"/>
      <c r="C175" s="348" t="s">
        <v>90</v>
      </c>
      <c r="D175" s="232"/>
      <c r="E175" s="26"/>
      <c r="F175" s="26"/>
      <c r="G175" s="26"/>
      <c r="H175" s="26"/>
      <c r="I175" s="26"/>
      <c r="J175" s="76"/>
      <c r="K175" s="276">
        <f t="shared" si="8"/>
        <v>0</v>
      </c>
      <c r="L175" s="399">
        <v>110</v>
      </c>
    </row>
    <row r="176" spans="1:12" x14ac:dyDescent="0.2">
      <c r="A176" s="346">
        <v>172</v>
      </c>
      <c r="B176" s="347"/>
      <c r="C176" s="348" t="s">
        <v>91</v>
      </c>
      <c r="D176" s="232"/>
      <c r="E176" s="26"/>
      <c r="F176" s="26"/>
      <c r="G176" s="26"/>
      <c r="H176" s="26"/>
      <c r="I176" s="26"/>
      <c r="J176" s="76"/>
      <c r="K176" s="276">
        <f t="shared" si="8"/>
        <v>0</v>
      </c>
      <c r="L176" s="399"/>
    </row>
    <row r="177" spans="1:12" x14ac:dyDescent="0.2">
      <c r="A177" s="346">
        <v>173</v>
      </c>
      <c r="B177" s="347"/>
      <c r="C177" s="348" t="s">
        <v>92</v>
      </c>
      <c r="D177" s="232"/>
      <c r="E177" s="26"/>
      <c r="F177" s="26"/>
      <c r="G177" s="26"/>
      <c r="H177" s="26"/>
      <c r="I177" s="26"/>
      <c r="J177" s="76"/>
      <c r="K177" s="276">
        <f t="shared" si="8"/>
        <v>0</v>
      </c>
      <c r="L177" s="399">
        <v>5</v>
      </c>
    </row>
    <row r="178" spans="1:12" x14ac:dyDescent="0.2">
      <c r="A178" s="346">
        <v>174</v>
      </c>
      <c r="B178" s="347"/>
      <c r="C178" s="348" t="s">
        <v>93</v>
      </c>
      <c r="D178" s="232"/>
      <c r="E178" s="26"/>
      <c r="F178" s="26"/>
      <c r="G178" s="26"/>
      <c r="H178" s="26"/>
      <c r="I178" s="26"/>
      <c r="J178" s="76"/>
      <c r="K178" s="276">
        <f t="shared" si="8"/>
        <v>0</v>
      </c>
      <c r="L178" s="399"/>
    </row>
    <row r="179" spans="1:12" x14ac:dyDescent="0.2">
      <c r="A179" s="346">
        <v>175</v>
      </c>
      <c r="B179" s="347"/>
      <c r="C179" s="348" t="s">
        <v>94</v>
      </c>
      <c r="D179" s="232"/>
      <c r="E179" s="26"/>
      <c r="F179" s="26"/>
      <c r="G179" s="26"/>
      <c r="H179" s="26"/>
      <c r="I179" s="26"/>
      <c r="J179" s="76"/>
      <c r="K179" s="276">
        <f t="shared" si="8"/>
        <v>0</v>
      </c>
      <c r="L179" s="399">
        <v>21</v>
      </c>
    </row>
    <row r="180" spans="1:12" x14ac:dyDescent="0.2">
      <c r="A180" s="346">
        <v>176</v>
      </c>
      <c r="B180" s="347"/>
      <c r="C180" s="348" t="s">
        <v>95</v>
      </c>
      <c r="D180" s="232"/>
      <c r="E180" s="26"/>
      <c r="F180" s="26"/>
      <c r="G180" s="26"/>
      <c r="H180" s="26"/>
      <c r="I180" s="26">
        <v>18</v>
      </c>
      <c r="J180" s="76"/>
      <c r="K180" s="276">
        <f t="shared" si="8"/>
        <v>18</v>
      </c>
      <c r="L180" s="399">
        <v>22</v>
      </c>
    </row>
    <row r="181" spans="1:12" x14ac:dyDescent="0.2">
      <c r="A181" s="346">
        <v>177</v>
      </c>
      <c r="B181" s="347"/>
      <c r="C181" s="348" t="s">
        <v>96</v>
      </c>
      <c r="D181" s="232"/>
      <c r="E181" s="26"/>
      <c r="F181" s="26"/>
      <c r="G181" s="26"/>
      <c r="H181" s="26"/>
      <c r="I181" s="26"/>
      <c r="J181" s="76"/>
      <c r="K181" s="276">
        <f t="shared" si="8"/>
        <v>0</v>
      </c>
      <c r="L181" s="399">
        <v>16</v>
      </c>
    </row>
    <row r="182" spans="1:12" x14ac:dyDescent="0.2">
      <c r="A182" s="346">
        <v>178</v>
      </c>
      <c r="B182" s="347"/>
      <c r="C182" s="348" t="s">
        <v>97</v>
      </c>
      <c r="D182" s="232"/>
      <c r="E182" s="26"/>
      <c r="F182" s="26"/>
      <c r="G182" s="26"/>
      <c r="H182" s="26"/>
      <c r="I182" s="26"/>
      <c r="J182" s="76"/>
      <c r="K182" s="276">
        <f t="shared" si="8"/>
        <v>0</v>
      </c>
      <c r="L182" s="399"/>
    </row>
    <row r="183" spans="1:12" x14ac:dyDescent="0.2">
      <c r="A183" s="346">
        <v>179</v>
      </c>
      <c r="B183" s="347"/>
      <c r="C183" s="348" t="s">
        <v>98</v>
      </c>
      <c r="D183" s="232"/>
      <c r="E183" s="26"/>
      <c r="F183" s="26"/>
      <c r="G183" s="26"/>
      <c r="H183" s="26"/>
      <c r="I183" s="26"/>
      <c r="J183" s="76"/>
      <c r="K183" s="276">
        <f t="shared" si="8"/>
        <v>0</v>
      </c>
      <c r="L183" s="399"/>
    </row>
    <row r="184" spans="1:12" x14ac:dyDescent="0.2">
      <c r="A184" s="346">
        <v>180</v>
      </c>
      <c r="B184" s="347"/>
      <c r="C184" s="348" t="s">
        <v>99</v>
      </c>
      <c r="D184" s="232"/>
      <c r="E184" s="26"/>
      <c r="F184" s="26"/>
      <c r="G184" s="26"/>
      <c r="H184" s="26"/>
      <c r="I184" s="26"/>
      <c r="J184" s="76"/>
      <c r="K184" s="276">
        <f t="shared" si="8"/>
        <v>0</v>
      </c>
      <c r="L184" s="399"/>
    </row>
    <row r="185" spans="1:12" x14ac:dyDescent="0.2">
      <c r="A185" s="346">
        <v>181</v>
      </c>
      <c r="B185" s="347"/>
      <c r="C185" s="348" t="s">
        <v>100</v>
      </c>
      <c r="D185" s="232"/>
      <c r="E185" s="26"/>
      <c r="F185" s="26"/>
      <c r="G185" s="26"/>
      <c r="H185" s="26"/>
      <c r="I185" s="26"/>
      <c r="J185" s="76"/>
      <c r="K185" s="276">
        <f t="shared" si="8"/>
        <v>0</v>
      </c>
      <c r="L185" s="399"/>
    </row>
    <row r="186" spans="1:12" x14ac:dyDescent="0.2">
      <c r="A186" s="346">
        <v>182</v>
      </c>
      <c r="B186" s="347"/>
      <c r="C186" s="348" t="s">
        <v>101</v>
      </c>
      <c r="D186" s="232"/>
      <c r="E186" s="26"/>
      <c r="F186" s="26"/>
      <c r="G186" s="26"/>
      <c r="H186" s="26"/>
      <c r="I186" s="26"/>
      <c r="J186" s="76"/>
      <c r="K186" s="276">
        <f t="shared" si="8"/>
        <v>0</v>
      </c>
      <c r="L186" s="399">
        <v>30</v>
      </c>
    </row>
    <row r="187" spans="1:12" x14ac:dyDescent="0.2">
      <c r="A187" s="346">
        <v>183</v>
      </c>
      <c r="B187" s="347"/>
      <c r="C187" s="348" t="s">
        <v>102</v>
      </c>
      <c r="D187" s="232"/>
      <c r="E187" s="26"/>
      <c r="F187" s="26"/>
      <c r="G187" s="26"/>
      <c r="H187" s="26"/>
      <c r="I187" s="26"/>
      <c r="J187" s="76"/>
      <c r="K187" s="276">
        <f t="shared" si="8"/>
        <v>0</v>
      </c>
      <c r="L187" s="399"/>
    </row>
    <row r="188" spans="1:12" x14ac:dyDescent="0.2">
      <c r="A188" s="346">
        <v>184</v>
      </c>
      <c r="B188" s="347"/>
      <c r="C188" s="348" t="s">
        <v>103</v>
      </c>
      <c r="D188" s="232"/>
      <c r="E188" s="26"/>
      <c r="F188" s="26"/>
      <c r="G188" s="26"/>
      <c r="H188" s="26"/>
      <c r="I188" s="26"/>
      <c r="J188" s="76"/>
      <c r="K188" s="276">
        <f t="shared" si="8"/>
        <v>0</v>
      </c>
      <c r="L188" s="399"/>
    </row>
    <row r="189" spans="1:12" x14ac:dyDescent="0.2">
      <c r="A189" s="346">
        <v>185</v>
      </c>
      <c r="B189" s="347"/>
      <c r="C189" s="348" t="s">
        <v>104</v>
      </c>
      <c r="D189" s="232"/>
      <c r="E189" s="26"/>
      <c r="F189" s="26"/>
      <c r="G189" s="26"/>
      <c r="H189" s="26"/>
      <c r="I189" s="26"/>
      <c r="J189" s="76"/>
      <c r="K189" s="276">
        <f t="shared" si="8"/>
        <v>0</v>
      </c>
      <c r="L189" s="399">
        <v>20</v>
      </c>
    </row>
    <row r="190" spans="1:12" x14ac:dyDescent="0.2">
      <c r="A190" s="346">
        <v>186</v>
      </c>
      <c r="B190" s="347"/>
      <c r="C190" s="348" t="s">
        <v>105</v>
      </c>
      <c r="D190" s="232"/>
      <c r="E190" s="26"/>
      <c r="F190" s="26"/>
      <c r="G190" s="26"/>
      <c r="H190" s="26"/>
      <c r="I190" s="26"/>
      <c r="J190" s="76"/>
      <c r="K190" s="276">
        <f t="shared" si="8"/>
        <v>0</v>
      </c>
      <c r="L190" s="399"/>
    </row>
    <row r="191" spans="1:12" x14ac:dyDescent="0.2">
      <c r="A191" s="346">
        <v>187</v>
      </c>
      <c r="B191" s="347"/>
      <c r="C191" s="348" t="s">
        <v>106</v>
      </c>
      <c r="D191" s="232"/>
      <c r="E191" s="26"/>
      <c r="F191" s="26"/>
      <c r="G191" s="26"/>
      <c r="H191" s="26"/>
      <c r="I191" s="26"/>
      <c r="J191" s="76"/>
      <c r="K191" s="276">
        <f t="shared" si="8"/>
        <v>0</v>
      </c>
      <c r="L191" s="399"/>
    </row>
    <row r="192" spans="1:12" x14ac:dyDescent="0.2">
      <c r="A192" s="346">
        <v>188</v>
      </c>
      <c r="B192" s="347"/>
      <c r="C192" s="348" t="s">
        <v>107</v>
      </c>
      <c r="D192" s="232"/>
      <c r="E192" s="26"/>
      <c r="F192" s="26"/>
      <c r="G192" s="26"/>
      <c r="H192" s="26"/>
      <c r="I192" s="26"/>
      <c r="J192" s="76"/>
      <c r="K192" s="276">
        <f t="shared" si="8"/>
        <v>0</v>
      </c>
      <c r="L192" s="399"/>
    </row>
    <row r="193" spans="1:12" x14ac:dyDescent="0.2">
      <c r="A193" s="346">
        <v>189</v>
      </c>
      <c r="B193" s="347"/>
      <c r="C193" s="348" t="s">
        <v>108</v>
      </c>
      <c r="D193" s="232"/>
      <c r="E193" s="26"/>
      <c r="F193" s="26"/>
      <c r="G193" s="26"/>
      <c r="H193" s="26"/>
      <c r="I193" s="26"/>
      <c r="J193" s="76"/>
      <c r="K193" s="276">
        <f t="shared" si="8"/>
        <v>0</v>
      </c>
      <c r="L193" s="399"/>
    </row>
    <row r="194" spans="1:12" x14ac:dyDescent="0.2">
      <c r="A194" s="346">
        <v>190</v>
      </c>
      <c r="B194" s="347"/>
      <c r="C194" s="348" t="s">
        <v>109</v>
      </c>
      <c r="D194" s="232"/>
      <c r="E194" s="26"/>
      <c r="F194" s="26"/>
      <c r="G194" s="26"/>
      <c r="H194" s="26"/>
      <c r="I194" s="26"/>
      <c r="J194" s="76"/>
      <c r="K194" s="276">
        <f t="shared" si="8"/>
        <v>0</v>
      </c>
      <c r="L194" s="399"/>
    </row>
    <row r="195" spans="1:12" x14ac:dyDescent="0.2">
      <c r="A195" s="346">
        <v>191</v>
      </c>
      <c r="B195" s="347"/>
      <c r="C195" s="348" t="s">
        <v>110</v>
      </c>
      <c r="D195" s="232"/>
      <c r="E195" s="26"/>
      <c r="F195" s="26"/>
      <c r="G195" s="26"/>
      <c r="H195" s="26"/>
      <c r="I195" s="26"/>
      <c r="J195" s="76"/>
      <c r="K195" s="276">
        <f t="shared" si="8"/>
        <v>0</v>
      </c>
      <c r="L195" s="399"/>
    </row>
    <row r="196" spans="1:12" x14ac:dyDescent="0.2">
      <c r="A196" s="346">
        <v>192</v>
      </c>
      <c r="B196" s="347"/>
      <c r="C196" s="348" t="s">
        <v>111</v>
      </c>
      <c r="D196" s="232"/>
      <c r="E196" s="26"/>
      <c r="F196" s="26"/>
      <c r="G196" s="26"/>
      <c r="H196" s="26"/>
      <c r="I196" s="26"/>
      <c r="J196" s="76"/>
      <c r="K196" s="276">
        <f t="shared" si="8"/>
        <v>0</v>
      </c>
      <c r="L196" s="399"/>
    </row>
    <row r="197" spans="1:12" x14ac:dyDescent="0.2">
      <c r="A197" s="346">
        <v>193</v>
      </c>
      <c r="B197" s="347"/>
      <c r="C197" s="348" t="s">
        <v>112</v>
      </c>
      <c r="D197" s="232"/>
      <c r="E197" s="26"/>
      <c r="F197" s="26"/>
      <c r="G197" s="26"/>
      <c r="H197" s="26"/>
      <c r="I197" s="26"/>
      <c r="J197" s="76"/>
      <c r="K197" s="276">
        <f t="shared" si="8"/>
        <v>0</v>
      </c>
      <c r="L197" s="399">
        <v>24</v>
      </c>
    </row>
    <row r="198" spans="1:12" x14ac:dyDescent="0.2">
      <c r="A198" s="346">
        <v>194</v>
      </c>
      <c r="B198" s="347"/>
      <c r="C198" s="348" t="s">
        <v>113</v>
      </c>
      <c r="D198" s="232"/>
      <c r="E198" s="26"/>
      <c r="F198" s="26"/>
      <c r="G198" s="26"/>
      <c r="H198" s="26"/>
      <c r="I198" s="26"/>
      <c r="J198" s="76"/>
      <c r="K198" s="276">
        <f t="shared" si="8"/>
        <v>0</v>
      </c>
      <c r="L198" s="399"/>
    </row>
    <row r="199" spans="1:12" x14ac:dyDescent="0.2">
      <c r="A199" s="346">
        <v>195</v>
      </c>
      <c r="B199" s="347"/>
      <c r="C199" s="348" t="s">
        <v>114</v>
      </c>
      <c r="D199" s="232"/>
      <c r="E199" s="26"/>
      <c r="F199" s="26"/>
      <c r="G199" s="26"/>
      <c r="H199" s="26"/>
      <c r="I199" s="26"/>
      <c r="J199" s="76"/>
      <c r="K199" s="276">
        <f t="shared" si="8"/>
        <v>0</v>
      </c>
      <c r="L199" s="399"/>
    </row>
    <row r="200" spans="1:12" x14ac:dyDescent="0.2">
      <c r="A200" s="346">
        <v>196</v>
      </c>
      <c r="B200" s="347"/>
      <c r="C200" s="348" t="s">
        <v>115</v>
      </c>
      <c r="D200" s="232"/>
      <c r="E200" s="26"/>
      <c r="F200" s="26"/>
      <c r="G200" s="26"/>
      <c r="H200" s="26"/>
      <c r="I200" s="26"/>
      <c r="J200" s="76"/>
      <c r="K200" s="276">
        <f t="shared" si="8"/>
        <v>0</v>
      </c>
      <c r="L200" s="399"/>
    </row>
    <row r="201" spans="1:12" x14ac:dyDescent="0.2">
      <c r="A201" s="346">
        <v>197</v>
      </c>
      <c r="B201" s="347"/>
      <c r="C201" s="348" t="s">
        <v>116</v>
      </c>
      <c r="D201" s="232"/>
      <c r="E201" s="26"/>
      <c r="F201" s="26"/>
      <c r="G201" s="26"/>
      <c r="H201" s="26"/>
      <c r="I201" s="26"/>
      <c r="J201" s="76"/>
      <c r="K201" s="276">
        <f t="shared" si="8"/>
        <v>0</v>
      </c>
      <c r="L201" s="399"/>
    </row>
    <row r="202" spans="1:12" x14ac:dyDescent="0.2">
      <c r="A202" s="346">
        <v>198</v>
      </c>
      <c r="B202" s="347"/>
      <c r="C202" s="348" t="s">
        <v>117</v>
      </c>
      <c r="D202" s="232"/>
      <c r="E202" s="26"/>
      <c r="F202" s="26"/>
      <c r="G202" s="26"/>
      <c r="H202" s="26"/>
      <c r="I202" s="26"/>
      <c r="J202" s="76"/>
      <c r="K202" s="276">
        <f t="shared" si="8"/>
        <v>0</v>
      </c>
      <c r="L202" s="399"/>
    </row>
    <row r="203" spans="1:12" x14ac:dyDescent="0.2">
      <c r="A203" s="346">
        <v>199</v>
      </c>
      <c r="B203" s="347"/>
      <c r="C203" s="348" t="s">
        <v>118</v>
      </c>
      <c r="D203" s="232"/>
      <c r="E203" s="26"/>
      <c r="F203" s="26"/>
      <c r="G203" s="26"/>
      <c r="H203" s="26"/>
      <c r="I203" s="26"/>
      <c r="J203" s="76"/>
      <c r="K203" s="276">
        <f t="shared" si="8"/>
        <v>0</v>
      </c>
      <c r="L203" s="399"/>
    </row>
    <row r="204" spans="1:12" x14ac:dyDescent="0.2">
      <c r="A204" s="346">
        <v>200</v>
      </c>
      <c r="B204" s="347"/>
      <c r="C204" s="348" t="s">
        <v>119</v>
      </c>
      <c r="D204" s="232"/>
      <c r="E204" s="26"/>
      <c r="F204" s="26"/>
      <c r="G204" s="26"/>
      <c r="H204" s="26"/>
      <c r="I204" s="26"/>
      <c r="J204" s="76"/>
      <c r="K204" s="276">
        <f t="shared" si="8"/>
        <v>0</v>
      </c>
      <c r="L204" s="399"/>
    </row>
    <row r="205" spans="1:12" x14ac:dyDescent="0.2">
      <c r="A205" s="346">
        <v>201</v>
      </c>
      <c r="B205" s="347"/>
      <c r="C205" s="348" t="s">
        <v>120</v>
      </c>
      <c r="D205" s="232"/>
      <c r="E205" s="26"/>
      <c r="F205" s="26"/>
      <c r="G205" s="26"/>
      <c r="H205" s="26"/>
      <c r="I205" s="26"/>
      <c r="J205" s="76"/>
      <c r="K205" s="276">
        <f t="shared" si="8"/>
        <v>0</v>
      </c>
      <c r="L205" s="399"/>
    </row>
    <row r="206" spans="1:12" x14ac:dyDescent="0.2">
      <c r="A206" s="346">
        <v>202</v>
      </c>
      <c r="B206" s="347"/>
      <c r="C206" s="348" t="s">
        <v>121</v>
      </c>
      <c r="D206" s="232"/>
      <c r="E206" s="26"/>
      <c r="F206" s="26"/>
      <c r="G206" s="26"/>
      <c r="H206" s="26"/>
      <c r="I206" s="26"/>
      <c r="J206" s="76"/>
      <c r="K206" s="276">
        <f t="shared" si="8"/>
        <v>0</v>
      </c>
      <c r="L206" s="399"/>
    </row>
    <row r="207" spans="1:12" x14ac:dyDescent="0.2">
      <c r="A207" s="346">
        <v>203</v>
      </c>
      <c r="B207" s="347"/>
      <c r="C207" s="348" t="s">
        <v>122</v>
      </c>
      <c r="D207" s="232"/>
      <c r="E207" s="26"/>
      <c r="F207" s="26"/>
      <c r="G207" s="26"/>
      <c r="H207" s="26"/>
      <c r="I207" s="26"/>
      <c r="J207" s="76"/>
      <c r="K207" s="276">
        <f t="shared" si="8"/>
        <v>0</v>
      </c>
      <c r="L207" s="399"/>
    </row>
    <row r="208" spans="1:12" x14ac:dyDescent="0.2">
      <c r="A208" s="346">
        <v>204</v>
      </c>
      <c r="B208" s="347"/>
      <c r="C208" s="348" t="s">
        <v>123</v>
      </c>
      <c r="D208" s="232"/>
      <c r="E208" s="26"/>
      <c r="F208" s="26"/>
      <c r="G208" s="26"/>
      <c r="H208" s="26"/>
      <c r="I208" s="26"/>
      <c r="J208" s="76"/>
      <c r="K208" s="276">
        <f t="shared" si="8"/>
        <v>0</v>
      </c>
      <c r="L208" s="399"/>
    </row>
    <row r="209" spans="1:12" x14ac:dyDescent="0.2">
      <c r="A209" s="346">
        <v>205</v>
      </c>
      <c r="B209" s="347"/>
      <c r="C209" s="348" t="s">
        <v>124</v>
      </c>
      <c r="D209" s="232"/>
      <c r="E209" s="26"/>
      <c r="F209" s="26"/>
      <c r="G209" s="26"/>
      <c r="H209" s="26"/>
      <c r="I209" s="26"/>
      <c r="J209" s="76"/>
      <c r="K209" s="276">
        <f t="shared" si="8"/>
        <v>0</v>
      </c>
      <c r="L209" s="399"/>
    </row>
    <row r="210" spans="1:12" x14ac:dyDescent="0.2">
      <c r="A210" s="346">
        <v>206</v>
      </c>
      <c r="B210" s="347"/>
      <c r="C210" s="348" t="s">
        <v>125</v>
      </c>
      <c r="D210" s="232"/>
      <c r="E210" s="26"/>
      <c r="F210" s="26"/>
      <c r="G210" s="26"/>
      <c r="H210" s="26"/>
      <c r="I210" s="26"/>
      <c r="J210" s="76"/>
      <c r="K210" s="276">
        <f t="shared" si="8"/>
        <v>0</v>
      </c>
      <c r="L210" s="399"/>
    </row>
    <row r="211" spans="1:12" x14ac:dyDescent="0.2">
      <c r="A211" s="346">
        <v>207</v>
      </c>
      <c r="B211" s="347"/>
      <c r="C211" s="348" t="s">
        <v>126</v>
      </c>
      <c r="D211" s="232"/>
      <c r="E211" s="26"/>
      <c r="F211" s="26"/>
      <c r="G211" s="26"/>
      <c r="H211" s="26"/>
      <c r="I211" s="26"/>
      <c r="J211" s="76"/>
      <c r="K211" s="276">
        <f t="shared" si="8"/>
        <v>0</v>
      </c>
      <c r="L211" s="399"/>
    </row>
    <row r="212" spans="1:12" x14ac:dyDescent="0.2">
      <c r="A212" s="346">
        <v>208</v>
      </c>
      <c r="B212" s="347"/>
      <c r="C212" s="348" t="s">
        <v>127</v>
      </c>
      <c r="D212" s="232"/>
      <c r="E212" s="26"/>
      <c r="F212" s="26"/>
      <c r="G212" s="26"/>
      <c r="H212" s="26"/>
      <c r="I212" s="26"/>
      <c r="J212" s="76"/>
      <c r="K212" s="276">
        <f t="shared" si="8"/>
        <v>0</v>
      </c>
      <c r="L212" s="399"/>
    </row>
    <row r="213" spans="1:12" x14ac:dyDescent="0.2">
      <c r="A213" s="346">
        <v>209</v>
      </c>
      <c r="B213" s="347"/>
      <c r="C213" s="348" t="s">
        <v>128</v>
      </c>
      <c r="D213" s="232"/>
      <c r="E213" s="26"/>
      <c r="F213" s="26"/>
      <c r="G213" s="26"/>
      <c r="H213" s="26"/>
      <c r="I213" s="26"/>
      <c r="J213" s="76"/>
      <c r="K213" s="276">
        <f t="shared" si="8"/>
        <v>0</v>
      </c>
      <c r="L213" s="399"/>
    </row>
    <row r="214" spans="1:12" x14ac:dyDescent="0.2">
      <c r="A214" s="346">
        <v>210</v>
      </c>
      <c r="B214" s="347"/>
      <c r="C214" s="348" t="s">
        <v>129</v>
      </c>
      <c r="D214" s="232"/>
      <c r="E214" s="26"/>
      <c r="F214" s="26"/>
      <c r="G214" s="26"/>
      <c r="H214" s="26"/>
      <c r="I214" s="26"/>
      <c r="J214" s="76"/>
      <c r="K214" s="276">
        <f t="shared" si="8"/>
        <v>0</v>
      </c>
      <c r="L214" s="399"/>
    </row>
    <row r="215" spans="1:12" x14ac:dyDescent="0.2">
      <c r="A215" s="346">
        <v>211</v>
      </c>
      <c r="B215" s="347"/>
      <c r="C215" s="348" t="s">
        <v>130</v>
      </c>
      <c r="D215" s="232"/>
      <c r="E215" s="26"/>
      <c r="F215" s="26"/>
      <c r="G215" s="26"/>
      <c r="H215" s="26">
        <v>419</v>
      </c>
      <c r="I215" s="26"/>
      <c r="J215" s="76"/>
      <c r="K215" s="276">
        <f t="shared" si="8"/>
        <v>419</v>
      </c>
      <c r="L215" s="399">
        <v>229</v>
      </c>
    </row>
    <row r="216" spans="1:12" x14ac:dyDescent="0.2">
      <c r="A216" s="346">
        <v>212</v>
      </c>
      <c r="B216" s="347"/>
      <c r="C216" s="348" t="s">
        <v>131</v>
      </c>
      <c r="D216" s="232"/>
      <c r="E216" s="26"/>
      <c r="F216" s="26"/>
      <c r="G216" s="26"/>
      <c r="H216" s="26" t="s">
        <v>661</v>
      </c>
      <c r="I216" s="26"/>
      <c r="J216" s="76"/>
      <c r="K216" s="276">
        <f t="shared" si="8"/>
        <v>0</v>
      </c>
      <c r="L216" s="399"/>
    </row>
    <row r="217" spans="1:12" x14ac:dyDescent="0.2">
      <c r="A217" s="346">
        <v>213</v>
      </c>
      <c r="B217" s="347"/>
      <c r="C217" s="348" t="s">
        <v>132</v>
      </c>
      <c r="D217" s="232"/>
      <c r="E217" s="26"/>
      <c r="F217" s="26"/>
      <c r="G217" s="26"/>
      <c r="H217" s="26"/>
      <c r="I217" s="26"/>
      <c r="J217" s="76"/>
      <c r="K217" s="276">
        <f t="shared" si="8"/>
        <v>0</v>
      </c>
      <c r="L217" s="399"/>
    </row>
    <row r="218" spans="1:12" x14ac:dyDescent="0.2">
      <c r="A218" s="346">
        <v>214</v>
      </c>
      <c r="B218" s="347"/>
      <c r="C218" s="376" t="s">
        <v>133</v>
      </c>
      <c r="D218" s="103"/>
      <c r="E218" s="29"/>
      <c r="F218" s="29"/>
      <c r="G218" s="29"/>
      <c r="H218" s="29"/>
      <c r="I218" s="29"/>
      <c r="J218" s="104"/>
      <c r="K218" s="276">
        <f>SUM(D218:J218)</f>
        <v>0</v>
      </c>
      <c r="L218" s="395">
        <v>6</v>
      </c>
    </row>
    <row r="219" spans="1:12" ht="12.75" thickBot="1" x14ac:dyDescent="0.25">
      <c r="A219" s="359">
        <v>215</v>
      </c>
      <c r="B219" s="360"/>
      <c r="C219" s="398" t="s">
        <v>134</v>
      </c>
      <c r="D219" s="233">
        <f>SUM(D153:D218)</f>
        <v>0</v>
      </c>
      <c r="E219" s="119">
        <f t="shared" ref="E219:J219" si="9">SUM(E153:E218)</f>
        <v>0</v>
      </c>
      <c r="F219" s="119">
        <f t="shared" si="9"/>
        <v>0</v>
      </c>
      <c r="G219" s="119">
        <f t="shared" si="9"/>
        <v>0</v>
      </c>
      <c r="H219" s="119">
        <f t="shared" si="9"/>
        <v>419</v>
      </c>
      <c r="I219" s="119">
        <f t="shared" si="9"/>
        <v>77</v>
      </c>
      <c r="J219" s="308">
        <f t="shared" si="9"/>
        <v>9</v>
      </c>
      <c r="K219" s="277">
        <f>SUM(D219:J219)</f>
        <v>505</v>
      </c>
      <c r="L219" s="400">
        <f>SUM(L153:L218)</f>
        <v>10159</v>
      </c>
    </row>
    <row r="220" spans="1:12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38" t="s">
        <v>155</v>
      </c>
      <c r="G220" s="38" t="s">
        <v>155</v>
      </c>
      <c r="H220" s="38" t="s">
        <v>155</v>
      </c>
      <c r="I220" s="38" t="s">
        <v>155</v>
      </c>
      <c r="J220" s="123" t="s">
        <v>155</v>
      </c>
      <c r="K220" s="406">
        <f>COUNTA(D220:J220)</f>
        <v>7</v>
      </c>
      <c r="L220" s="407"/>
    </row>
    <row r="221" spans="1:12" x14ac:dyDescent="0.2">
      <c r="A221" s="346">
        <v>217</v>
      </c>
      <c r="B221" s="553"/>
      <c r="C221" s="376" t="s">
        <v>137</v>
      </c>
      <c r="D221" s="236"/>
      <c r="E221" s="39"/>
      <c r="F221" s="39"/>
      <c r="G221" s="39"/>
      <c r="H221" s="39"/>
      <c r="I221" s="39"/>
      <c r="J221" s="124"/>
      <c r="K221" s="279"/>
      <c r="L221" s="310"/>
    </row>
    <row r="222" spans="1:12" x14ac:dyDescent="0.2">
      <c r="A222" s="346">
        <v>218</v>
      </c>
      <c r="B222" s="553"/>
      <c r="C222" s="378" t="s">
        <v>138</v>
      </c>
      <c r="D222" s="237" t="s">
        <v>221</v>
      </c>
      <c r="E222" s="40" t="s">
        <v>221</v>
      </c>
      <c r="F222" s="40" t="s">
        <v>221</v>
      </c>
      <c r="G222" s="40" t="s">
        <v>221</v>
      </c>
      <c r="H222" s="40" t="s">
        <v>221</v>
      </c>
      <c r="I222" s="40" t="s">
        <v>221</v>
      </c>
      <c r="J222" s="125" t="s">
        <v>650</v>
      </c>
      <c r="K222" s="280"/>
      <c r="L222" s="309"/>
    </row>
    <row r="223" spans="1:12" ht="12.75" thickBot="1" x14ac:dyDescent="0.25">
      <c r="A223" s="346">
        <v>219</v>
      </c>
      <c r="B223" s="554"/>
      <c r="C223" s="363" t="s">
        <v>139</v>
      </c>
      <c r="D223" s="238" t="s">
        <v>158</v>
      </c>
      <c r="E223" s="41" t="s">
        <v>159</v>
      </c>
      <c r="F223" s="41" t="s">
        <v>158</v>
      </c>
      <c r="G223" s="41" t="s">
        <v>159</v>
      </c>
      <c r="H223" s="41" t="s">
        <v>222</v>
      </c>
      <c r="I223" s="41" t="s">
        <v>223</v>
      </c>
      <c r="J223" s="126" t="s">
        <v>158</v>
      </c>
      <c r="K223" s="456"/>
      <c r="L223" s="410"/>
    </row>
    <row r="224" spans="1:12" ht="12.75" thickBot="1" x14ac:dyDescent="0.25">
      <c r="A224" s="402">
        <v>220</v>
      </c>
      <c r="B224" s="403"/>
      <c r="C224" s="411" t="s">
        <v>140</v>
      </c>
      <c r="D224" s="239">
        <v>0</v>
      </c>
      <c r="E224" s="36">
        <v>0</v>
      </c>
      <c r="F224" s="36">
        <v>0</v>
      </c>
      <c r="G224" s="36">
        <v>0</v>
      </c>
      <c r="H224" s="36">
        <v>0</v>
      </c>
      <c r="I224" s="36">
        <v>0</v>
      </c>
      <c r="J224" s="77">
        <v>0</v>
      </c>
      <c r="K224" s="282">
        <f>SUM(D224:J224)</f>
        <v>0</v>
      </c>
      <c r="L224" s="412"/>
    </row>
    <row r="225" spans="1:12" x14ac:dyDescent="0.2">
      <c r="A225" s="346">
        <v>221</v>
      </c>
      <c r="B225" s="552" t="s">
        <v>141</v>
      </c>
      <c r="C225" s="370" t="s">
        <v>142</v>
      </c>
      <c r="D225" s="240">
        <v>0</v>
      </c>
      <c r="E225" s="43">
        <v>1</v>
      </c>
      <c r="F225" s="43">
        <v>2</v>
      </c>
      <c r="G225" s="43">
        <v>0</v>
      </c>
      <c r="H225" s="43">
        <v>4</v>
      </c>
      <c r="I225" s="43">
        <v>1</v>
      </c>
      <c r="J225" s="127">
        <v>2</v>
      </c>
      <c r="K225" s="283">
        <f>SUM(D225:J225)</f>
        <v>10</v>
      </c>
      <c r="L225" s="413"/>
    </row>
    <row r="226" spans="1:12" ht="12.75" thickBot="1" x14ac:dyDescent="0.25">
      <c r="A226" s="346">
        <v>222</v>
      </c>
      <c r="B226" s="554"/>
      <c r="C226" s="363" t="s">
        <v>143</v>
      </c>
      <c r="D226" s="235">
        <v>2</v>
      </c>
      <c r="E226" s="38">
        <v>1</v>
      </c>
      <c r="F226" s="38">
        <v>3</v>
      </c>
      <c r="G226" s="38">
        <v>0</v>
      </c>
      <c r="H226" s="38">
        <v>5</v>
      </c>
      <c r="I226" s="38">
        <v>2</v>
      </c>
      <c r="J226" s="123">
        <v>2</v>
      </c>
      <c r="K226" s="406">
        <f>SUM(D226:J226)</f>
        <v>15</v>
      </c>
      <c r="L226" s="407"/>
    </row>
    <row r="227" spans="1:12" ht="12.75" thickBot="1" x14ac:dyDescent="0.25">
      <c r="A227" s="402">
        <v>223</v>
      </c>
      <c r="B227" s="403"/>
      <c r="C227" s="411" t="s">
        <v>659</v>
      </c>
      <c r="D227" s="239">
        <v>2</v>
      </c>
      <c r="E227" s="36">
        <v>0</v>
      </c>
      <c r="F227" s="36">
        <v>1</v>
      </c>
      <c r="G227" s="36">
        <v>0</v>
      </c>
      <c r="H227" s="36">
        <v>1</v>
      </c>
      <c r="I227" s="36">
        <v>0</v>
      </c>
      <c r="J227" s="77">
        <v>2</v>
      </c>
      <c r="K227" s="282">
        <f>SUM(D227:J227)</f>
        <v>6</v>
      </c>
      <c r="L227" s="412"/>
    </row>
    <row r="228" spans="1:12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29">
        <v>1</v>
      </c>
      <c r="H228" s="129">
        <v>1</v>
      </c>
      <c r="I228" s="129">
        <v>1</v>
      </c>
      <c r="J228" s="163">
        <v>1</v>
      </c>
      <c r="K228" s="451">
        <v>1</v>
      </c>
      <c r="L228" s="457">
        <v>1</v>
      </c>
    </row>
    <row r="229" spans="1:12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53">
        <v>0</v>
      </c>
      <c r="H229" s="153">
        <v>1</v>
      </c>
      <c r="I229" s="153">
        <v>1</v>
      </c>
      <c r="J229" s="165">
        <v>1</v>
      </c>
      <c r="K229" s="458">
        <v>0.86</v>
      </c>
      <c r="L229" s="459">
        <v>0.74</v>
      </c>
    </row>
    <row r="230" spans="1:12" ht="12.75" thickBot="1" x14ac:dyDescent="0.25">
      <c r="A230" s="359">
        <v>226</v>
      </c>
      <c r="B230" s="561"/>
      <c r="C230" s="388" t="s">
        <v>635</v>
      </c>
      <c r="D230" s="270">
        <v>0</v>
      </c>
      <c r="E230" s="154">
        <v>0</v>
      </c>
      <c r="F230" s="154">
        <v>0</v>
      </c>
      <c r="G230" s="154">
        <v>0</v>
      </c>
      <c r="H230" s="154">
        <v>0</v>
      </c>
      <c r="I230" s="154">
        <v>0</v>
      </c>
      <c r="J230" s="167">
        <v>0</v>
      </c>
      <c r="K230" s="460">
        <v>0</v>
      </c>
      <c r="L230" s="461">
        <v>0.21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2" tint="-0.89999084444715716"/>
  </sheetPr>
  <dimension ref="A2:E23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4" width="20.140625" style="78" bestFit="1" customWidth="1"/>
    <col min="5" max="5" width="16.28515625" style="78" customWidth="1"/>
    <col min="6" max="16384" width="11.42578125" style="78"/>
  </cols>
  <sheetData>
    <row r="2" spans="1:5" ht="12.75" x14ac:dyDescent="0.2">
      <c r="A2" s="331" t="s">
        <v>606</v>
      </c>
    </row>
    <row r="3" spans="1:5" ht="12.75" thickBot="1" x14ac:dyDescent="0.25"/>
    <row r="4" spans="1:5" ht="12.75" thickBot="1" x14ac:dyDescent="0.25">
      <c r="A4" s="312" t="s">
        <v>160</v>
      </c>
      <c r="B4" s="312" t="s">
        <v>161</v>
      </c>
      <c r="C4" s="152" t="s">
        <v>162</v>
      </c>
      <c r="D4" s="426" t="s">
        <v>163</v>
      </c>
      <c r="E4" s="404" t="s">
        <v>529</v>
      </c>
    </row>
    <row r="5" spans="1:5" x14ac:dyDescent="0.2">
      <c r="A5" s="338">
        <v>1</v>
      </c>
      <c r="B5" s="339"/>
      <c r="C5" s="340" t="s">
        <v>0</v>
      </c>
      <c r="D5" s="452">
        <v>15</v>
      </c>
      <c r="E5" s="345"/>
    </row>
    <row r="6" spans="1:5" x14ac:dyDescent="0.2">
      <c r="A6" s="346">
        <v>2</v>
      </c>
      <c r="B6" s="347"/>
      <c r="C6" s="348" t="s">
        <v>1</v>
      </c>
      <c r="D6" s="453" t="s">
        <v>145</v>
      </c>
      <c r="E6" s="352"/>
    </row>
    <row r="7" spans="1:5" x14ac:dyDescent="0.2">
      <c r="A7" s="346">
        <v>3</v>
      </c>
      <c r="B7" s="347"/>
      <c r="C7" s="348" t="s">
        <v>2</v>
      </c>
      <c r="D7" s="453" t="s">
        <v>146</v>
      </c>
      <c r="E7" s="352"/>
    </row>
    <row r="8" spans="1:5" x14ac:dyDescent="0.2">
      <c r="A8" s="346">
        <v>4</v>
      </c>
      <c r="B8" s="347"/>
      <c r="C8" s="348" t="s">
        <v>3</v>
      </c>
      <c r="D8" s="453" t="s">
        <v>224</v>
      </c>
      <c r="E8" s="352"/>
    </row>
    <row r="9" spans="1:5" x14ac:dyDescent="0.2">
      <c r="A9" s="346">
        <v>5</v>
      </c>
      <c r="B9" s="347"/>
      <c r="C9" s="348" t="s">
        <v>4</v>
      </c>
      <c r="D9" s="453" t="s">
        <v>225</v>
      </c>
      <c r="E9" s="352"/>
    </row>
    <row r="10" spans="1:5" x14ac:dyDescent="0.2">
      <c r="A10" s="346">
        <v>6</v>
      </c>
      <c r="B10" s="347" t="s">
        <v>5</v>
      </c>
      <c r="C10" s="348" t="s">
        <v>6</v>
      </c>
      <c r="D10" s="453" t="s">
        <v>226</v>
      </c>
      <c r="E10" s="352"/>
    </row>
    <row r="11" spans="1:5" x14ac:dyDescent="0.2">
      <c r="A11" s="346">
        <v>7</v>
      </c>
      <c r="B11" s="347"/>
      <c r="C11" s="348" t="s">
        <v>7</v>
      </c>
      <c r="D11" s="453" t="s">
        <v>206</v>
      </c>
      <c r="E11" s="352"/>
    </row>
    <row r="12" spans="1:5" ht="12.75" thickBot="1" x14ac:dyDescent="0.25">
      <c r="A12" s="346">
        <v>8</v>
      </c>
      <c r="B12" s="347"/>
      <c r="C12" s="353" t="s">
        <v>8</v>
      </c>
      <c r="D12" s="462" t="s">
        <v>227</v>
      </c>
      <c r="E12" s="352"/>
    </row>
    <row r="13" spans="1:5" ht="12.75" thickBot="1" x14ac:dyDescent="0.25">
      <c r="A13" s="346">
        <v>9</v>
      </c>
      <c r="B13" s="347"/>
      <c r="C13" s="358" t="s">
        <v>194</v>
      </c>
      <c r="D13" s="426" t="s">
        <v>228</v>
      </c>
      <c r="E13" s="352"/>
    </row>
    <row r="14" spans="1:5" ht="12.75" thickBot="1" x14ac:dyDescent="0.25">
      <c r="A14" s="359">
        <v>10</v>
      </c>
      <c r="B14" s="360"/>
      <c r="C14" s="361" t="s">
        <v>9</v>
      </c>
      <c r="D14" s="427"/>
      <c r="E14" s="362"/>
    </row>
    <row r="15" spans="1:5" x14ac:dyDescent="0.2">
      <c r="A15" s="346">
        <v>11</v>
      </c>
      <c r="B15" s="552" t="s">
        <v>13</v>
      </c>
      <c r="C15" s="363" t="s">
        <v>165</v>
      </c>
      <c r="D15" s="51">
        <v>21138</v>
      </c>
      <c r="E15" s="382">
        <v>663719</v>
      </c>
    </row>
    <row r="16" spans="1:5" x14ac:dyDescent="0.2">
      <c r="A16" s="346">
        <v>12</v>
      </c>
      <c r="B16" s="553"/>
      <c r="C16" s="365" t="s">
        <v>164</v>
      </c>
      <c r="D16" s="248">
        <v>23998</v>
      </c>
      <c r="E16" s="444">
        <v>727540</v>
      </c>
    </row>
    <row r="17" spans="1:5" ht="12.75" thickBot="1" x14ac:dyDescent="0.25">
      <c r="A17" s="359">
        <v>13</v>
      </c>
      <c r="B17" s="554"/>
      <c r="C17" s="361" t="s">
        <v>10</v>
      </c>
      <c r="D17" s="99">
        <v>0.13530135301353008</v>
      </c>
      <c r="E17" s="210">
        <f>(E16/E15)-1</f>
        <v>9.6156656657410799E-2</v>
      </c>
    </row>
    <row r="18" spans="1:5" ht="14.25" x14ac:dyDescent="0.2">
      <c r="A18" s="369">
        <v>14</v>
      </c>
      <c r="B18" s="552" t="s">
        <v>168</v>
      </c>
      <c r="C18" s="370" t="s">
        <v>530</v>
      </c>
      <c r="D18" s="249">
        <v>314.3</v>
      </c>
      <c r="E18" s="371">
        <v>5455</v>
      </c>
    </row>
    <row r="19" spans="1:5" ht="12.75" thickBot="1" x14ac:dyDescent="0.25">
      <c r="A19" s="359">
        <v>15</v>
      </c>
      <c r="B19" s="557"/>
      <c r="C19" s="361" t="s">
        <v>11</v>
      </c>
      <c r="D19" s="250">
        <v>38.9</v>
      </c>
      <c r="E19" s="373"/>
    </row>
    <row r="20" spans="1:5" x14ac:dyDescent="0.2">
      <c r="A20" s="346">
        <v>16</v>
      </c>
      <c r="B20" s="558" t="s">
        <v>175</v>
      </c>
      <c r="C20" s="363" t="s">
        <v>12</v>
      </c>
      <c r="D20" s="51">
        <v>97</v>
      </c>
      <c r="E20" s="382">
        <v>4119</v>
      </c>
    </row>
    <row r="21" spans="1:5" x14ac:dyDescent="0.2">
      <c r="A21" s="346">
        <v>17</v>
      </c>
      <c r="B21" s="553"/>
      <c r="C21" s="348" t="s">
        <v>176</v>
      </c>
      <c r="D21" s="251">
        <v>9442</v>
      </c>
      <c r="E21" s="399"/>
    </row>
    <row r="22" spans="1:5" ht="12.75" thickBot="1" x14ac:dyDescent="0.25">
      <c r="A22" s="359">
        <v>18</v>
      </c>
      <c r="B22" s="554"/>
      <c r="C22" s="361" t="s">
        <v>14</v>
      </c>
      <c r="D22" s="99">
        <v>0.39344945412117677</v>
      </c>
      <c r="E22" s="210"/>
    </row>
    <row r="23" spans="1:5" x14ac:dyDescent="0.2">
      <c r="A23" s="346">
        <v>19</v>
      </c>
      <c r="B23" s="552" t="s">
        <v>15</v>
      </c>
      <c r="C23" s="363" t="s">
        <v>169</v>
      </c>
      <c r="D23" s="61">
        <v>49.585459768900002</v>
      </c>
      <c r="E23" s="69">
        <v>34.692844411599999</v>
      </c>
    </row>
    <row r="24" spans="1:5" x14ac:dyDescent="0.2">
      <c r="A24" s="346">
        <v>20</v>
      </c>
      <c r="B24" s="553"/>
      <c r="C24" s="376" t="s">
        <v>170</v>
      </c>
      <c r="D24" s="252">
        <v>44.218257508400001</v>
      </c>
      <c r="E24" s="67">
        <v>33.254803873999997</v>
      </c>
    </row>
    <row r="25" spans="1:5" x14ac:dyDescent="0.2">
      <c r="A25" s="346">
        <v>21</v>
      </c>
      <c r="B25" s="553"/>
      <c r="C25" s="363" t="s">
        <v>171</v>
      </c>
      <c r="D25" s="51">
        <v>10481</v>
      </c>
      <c r="E25" s="382">
        <v>230263</v>
      </c>
    </row>
    <row r="26" spans="1:5" x14ac:dyDescent="0.2">
      <c r="A26" s="346">
        <v>22</v>
      </c>
      <c r="B26" s="553"/>
      <c r="C26" s="376" t="s">
        <v>172</v>
      </c>
      <c r="D26" s="53">
        <v>10611</v>
      </c>
      <c r="E26" s="395">
        <v>241942</v>
      </c>
    </row>
    <row r="27" spans="1:5" x14ac:dyDescent="0.2">
      <c r="A27" s="346">
        <v>23</v>
      </c>
      <c r="B27" s="553"/>
      <c r="C27" s="378" t="s">
        <v>173</v>
      </c>
      <c r="D27" s="57">
        <v>2.0615106227000002</v>
      </c>
      <c r="E27" s="66">
        <v>2.0284945183</v>
      </c>
    </row>
    <row r="28" spans="1:5" ht="12.75" thickBot="1" x14ac:dyDescent="0.25">
      <c r="A28" s="359">
        <v>24</v>
      </c>
      <c r="B28" s="554"/>
      <c r="C28" s="361" t="s">
        <v>174</v>
      </c>
      <c r="D28" s="250">
        <v>2.1892047656</v>
      </c>
      <c r="E28" s="373">
        <v>1.9743377809</v>
      </c>
    </row>
    <row r="29" spans="1:5" x14ac:dyDescent="0.2">
      <c r="A29" s="346">
        <v>25</v>
      </c>
      <c r="B29" s="347" t="s">
        <v>16</v>
      </c>
      <c r="C29" s="363" t="s">
        <v>169</v>
      </c>
      <c r="D29" s="61">
        <v>4.9636391669000002</v>
      </c>
      <c r="E29" s="69">
        <v>2.5210970305</v>
      </c>
    </row>
    <row r="30" spans="1:5" x14ac:dyDescent="0.2">
      <c r="A30" s="346">
        <v>26</v>
      </c>
      <c r="B30" s="347"/>
      <c r="C30" s="376" t="s">
        <v>170</v>
      </c>
      <c r="D30" s="252">
        <v>5.2790390345000002</v>
      </c>
      <c r="E30" s="67">
        <v>2.9948868915000002</v>
      </c>
    </row>
    <row r="31" spans="1:5" x14ac:dyDescent="0.2">
      <c r="A31" s="346">
        <v>27</v>
      </c>
      <c r="B31" s="347"/>
      <c r="C31" s="363" t="s">
        <v>171</v>
      </c>
      <c r="D31" s="51">
        <v>1049</v>
      </c>
      <c r="E31" s="382">
        <v>16733</v>
      </c>
    </row>
    <row r="32" spans="1:5" x14ac:dyDescent="0.2">
      <c r="A32" s="346">
        <v>28</v>
      </c>
      <c r="B32" s="347"/>
      <c r="C32" s="376" t="s">
        <v>172</v>
      </c>
      <c r="D32" s="53">
        <v>1267</v>
      </c>
      <c r="E32" s="395">
        <v>21789</v>
      </c>
    </row>
    <row r="33" spans="1:5" x14ac:dyDescent="0.2">
      <c r="A33" s="346">
        <v>29</v>
      </c>
      <c r="B33" s="347"/>
      <c r="C33" s="378" t="s">
        <v>173</v>
      </c>
      <c r="D33" s="57">
        <v>3.6192829730999998</v>
      </c>
      <c r="E33" s="66">
        <v>3.6323764014000002</v>
      </c>
    </row>
    <row r="34" spans="1:5" ht="12.75" thickBot="1" x14ac:dyDescent="0.25">
      <c r="A34" s="359">
        <v>30</v>
      </c>
      <c r="B34" s="360"/>
      <c r="C34" s="361" t="s">
        <v>174</v>
      </c>
      <c r="D34" s="250">
        <v>3.4732314861</v>
      </c>
      <c r="E34" s="373">
        <v>3.4828596258000002</v>
      </c>
    </row>
    <row r="35" spans="1:5" x14ac:dyDescent="0.2">
      <c r="A35" s="346">
        <v>31</v>
      </c>
      <c r="B35" s="347" t="s">
        <v>17</v>
      </c>
      <c r="C35" s="363" t="s">
        <v>169</v>
      </c>
      <c r="D35" s="61">
        <v>44.621820602</v>
      </c>
      <c r="E35" s="69">
        <v>32.171747381000003</v>
      </c>
    </row>
    <row r="36" spans="1:5" x14ac:dyDescent="0.2">
      <c r="A36" s="346">
        <v>32</v>
      </c>
      <c r="B36" s="347"/>
      <c r="C36" s="376" t="s">
        <v>170</v>
      </c>
      <c r="D36" s="252">
        <v>38.939218473899999</v>
      </c>
      <c r="E36" s="67">
        <v>30.2599169826</v>
      </c>
    </row>
    <row r="37" spans="1:5" x14ac:dyDescent="0.2">
      <c r="A37" s="346">
        <v>33</v>
      </c>
      <c r="B37" s="347"/>
      <c r="C37" s="363" t="s">
        <v>171</v>
      </c>
      <c r="D37" s="51">
        <v>9432</v>
      </c>
      <c r="E37" s="382">
        <v>213530</v>
      </c>
    </row>
    <row r="38" spans="1:5" x14ac:dyDescent="0.2">
      <c r="A38" s="346">
        <v>34</v>
      </c>
      <c r="B38" s="347"/>
      <c r="C38" s="376" t="s">
        <v>172</v>
      </c>
      <c r="D38" s="53">
        <v>9345</v>
      </c>
      <c r="E38" s="395">
        <v>220153</v>
      </c>
    </row>
    <row r="39" spans="1:5" x14ac:dyDescent="0.2">
      <c r="A39" s="346">
        <v>35</v>
      </c>
      <c r="B39" s="347"/>
      <c r="C39" s="378" t="s">
        <v>173</v>
      </c>
      <c r="D39" s="57">
        <v>1.8880037501</v>
      </c>
      <c r="E39" s="66">
        <v>1.901820748</v>
      </c>
    </row>
    <row r="40" spans="1:5" ht="12.75" thickBot="1" x14ac:dyDescent="0.25">
      <c r="A40" s="359">
        <v>36</v>
      </c>
      <c r="B40" s="360"/>
      <c r="C40" s="361" t="s">
        <v>174</v>
      </c>
      <c r="D40" s="250">
        <v>2.0150434177999998</v>
      </c>
      <c r="E40" s="373">
        <v>1.8250069729</v>
      </c>
    </row>
    <row r="41" spans="1:5" x14ac:dyDescent="0.2">
      <c r="A41" s="346">
        <v>37</v>
      </c>
      <c r="B41" s="552" t="s">
        <v>18</v>
      </c>
      <c r="C41" s="363" t="s">
        <v>169</v>
      </c>
      <c r="D41" s="61">
        <v>35.698557503700002</v>
      </c>
      <c r="E41" s="69">
        <v>33.753742170999999</v>
      </c>
    </row>
    <row r="42" spans="1:5" x14ac:dyDescent="0.2">
      <c r="A42" s="346">
        <v>38</v>
      </c>
      <c r="B42" s="553"/>
      <c r="C42" s="376" t="s">
        <v>170</v>
      </c>
      <c r="D42" s="252">
        <v>39.531066997800004</v>
      </c>
      <c r="E42" s="67">
        <v>33.986310024600002</v>
      </c>
    </row>
    <row r="43" spans="1:5" x14ac:dyDescent="0.2">
      <c r="A43" s="346">
        <v>39</v>
      </c>
      <c r="B43" s="553"/>
      <c r="C43" s="363" t="s">
        <v>171</v>
      </c>
      <c r="D43" s="51">
        <v>7546</v>
      </c>
      <c r="E43" s="382">
        <v>224030</v>
      </c>
    </row>
    <row r="44" spans="1:5" x14ac:dyDescent="0.2">
      <c r="A44" s="346">
        <v>40</v>
      </c>
      <c r="B44" s="553"/>
      <c r="C44" s="376" t="s">
        <v>172</v>
      </c>
      <c r="D44" s="53">
        <v>9487</v>
      </c>
      <c r="E44" s="395">
        <v>247264</v>
      </c>
    </row>
    <row r="45" spans="1:5" x14ac:dyDescent="0.2">
      <c r="A45" s="346">
        <v>41</v>
      </c>
      <c r="B45" s="553"/>
      <c r="C45" s="378" t="s">
        <v>173</v>
      </c>
      <c r="D45" s="57">
        <v>1.8406020247999999</v>
      </c>
      <c r="E45" s="66">
        <v>1.844077653</v>
      </c>
    </row>
    <row r="46" spans="1:5" ht="12.75" thickBot="1" x14ac:dyDescent="0.25">
      <c r="A46" s="359">
        <v>42</v>
      </c>
      <c r="B46" s="554"/>
      <c r="C46" s="361" t="s">
        <v>174</v>
      </c>
      <c r="D46" s="250">
        <v>1.8025007207999999</v>
      </c>
      <c r="E46" s="373">
        <v>1.6537374707000001</v>
      </c>
    </row>
    <row r="47" spans="1:5" x14ac:dyDescent="0.2">
      <c r="A47" s="346">
        <v>43</v>
      </c>
      <c r="B47" s="347" t="s">
        <v>19</v>
      </c>
      <c r="C47" s="383" t="s">
        <v>169</v>
      </c>
      <c r="D47" s="219">
        <v>2.9940516762999998</v>
      </c>
      <c r="E47" s="384">
        <v>4.8853505775999997</v>
      </c>
    </row>
    <row r="48" spans="1:5" x14ac:dyDescent="0.2">
      <c r="A48" s="346">
        <v>44</v>
      </c>
      <c r="B48" s="347"/>
      <c r="C48" s="385" t="s">
        <v>170</v>
      </c>
      <c r="D48" s="266">
        <v>4.2574434537999997</v>
      </c>
      <c r="E48" s="392">
        <v>7.7228743419999999</v>
      </c>
    </row>
    <row r="49" spans="1:5" x14ac:dyDescent="0.2">
      <c r="A49" s="346">
        <v>45</v>
      </c>
      <c r="B49" s="347"/>
      <c r="C49" s="385" t="s">
        <v>171</v>
      </c>
      <c r="D49" s="267">
        <v>633</v>
      </c>
      <c r="E49" s="394">
        <v>32425</v>
      </c>
    </row>
    <row r="50" spans="1:5" ht="12.75" thickBot="1" x14ac:dyDescent="0.25">
      <c r="A50" s="359">
        <v>46</v>
      </c>
      <c r="B50" s="360"/>
      <c r="C50" s="388" t="s">
        <v>172</v>
      </c>
      <c r="D50" s="218">
        <v>1022</v>
      </c>
      <c r="E50" s="389">
        <v>56187</v>
      </c>
    </row>
    <row r="51" spans="1:5" x14ac:dyDescent="0.2">
      <c r="A51" s="346">
        <v>47</v>
      </c>
      <c r="B51" s="552" t="s">
        <v>20</v>
      </c>
      <c r="C51" s="383" t="s">
        <v>169</v>
      </c>
      <c r="D51" s="219">
        <v>11.721931051</v>
      </c>
      <c r="E51" s="384">
        <v>26.668062839800001</v>
      </c>
    </row>
    <row r="52" spans="1:5" x14ac:dyDescent="0.2">
      <c r="A52" s="346">
        <v>48</v>
      </c>
      <c r="B52" s="553"/>
      <c r="C52" s="385" t="s">
        <v>170</v>
      </c>
      <c r="D52" s="266">
        <v>11.993232039900001</v>
      </c>
      <c r="E52" s="392">
        <v>25.036011759400001</v>
      </c>
    </row>
    <row r="53" spans="1:5" x14ac:dyDescent="0.2">
      <c r="A53" s="346">
        <v>49</v>
      </c>
      <c r="B53" s="553"/>
      <c r="C53" s="385" t="s">
        <v>171</v>
      </c>
      <c r="D53" s="267">
        <v>2478</v>
      </c>
      <c r="E53" s="394">
        <v>177001</v>
      </c>
    </row>
    <row r="54" spans="1:5" ht="12.75" thickBot="1" x14ac:dyDescent="0.25">
      <c r="A54" s="359">
        <v>50</v>
      </c>
      <c r="B54" s="554"/>
      <c r="C54" s="388" t="s">
        <v>172</v>
      </c>
      <c r="D54" s="218">
        <v>2878</v>
      </c>
      <c r="E54" s="389">
        <v>182147</v>
      </c>
    </row>
    <row r="55" spans="1:5" x14ac:dyDescent="0.2">
      <c r="A55" s="346">
        <v>51</v>
      </c>
      <c r="B55" s="552" t="s">
        <v>21</v>
      </c>
      <c r="C55" s="363" t="s">
        <v>169</v>
      </c>
      <c r="D55" s="61">
        <v>21.952113082499999</v>
      </c>
      <c r="E55" s="69">
        <v>18.755828897499999</v>
      </c>
    </row>
    <row r="56" spans="1:5" x14ac:dyDescent="0.2">
      <c r="A56" s="346">
        <v>52</v>
      </c>
      <c r="B56" s="553"/>
      <c r="C56" s="376" t="s">
        <v>170</v>
      </c>
      <c r="D56" s="252">
        <v>19.768818995</v>
      </c>
      <c r="E56" s="67">
        <v>17.605767388</v>
      </c>
    </row>
    <row r="57" spans="1:5" x14ac:dyDescent="0.2">
      <c r="A57" s="346">
        <v>53</v>
      </c>
      <c r="B57" s="553"/>
      <c r="C57" s="363" t="s">
        <v>171</v>
      </c>
      <c r="D57" s="51">
        <v>4640</v>
      </c>
      <c r="E57" s="382">
        <v>124486</v>
      </c>
    </row>
    <row r="58" spans="1:5" x14ac:dyDescent="0.2">
      <c r="A58" s="346">
        <v>54</v>
      </c>
      <c r="B58" s="553"/>
      <c r="C58" s="376" t="s">
        <v>172</v>
      </c>
      <c r="D58" s="53">
        <v>4744</v>
      </c>
      <c r="E58" s="395">
        <v>128089</v>
      </c>
    </row>
    <row r="59" spans="1:5" x14ac:dyDescent="0.2">
      <c r="A59" s="346">
        <v>55</v>
      </c>
      <c r="B59" s="553"/>
      <c r="C59" s="378" t="s">
        <v>173</v>
      </c>
      <c r="D59" s="57">
        <v>2.6652608461999998</v>
      </c>
      <c r="E59" s="66">
        <v>2.5914535105000001</v>
      </c>
    </row>
    <row r="60" spans="1:5" ht="12.75" thickBot="1" x14ac:dyDescent="0.25">
      <c r="A60" s="359">
        <v>56</v>
      </c>
      <c r="B60" s="554"/>
      <c r="C60" s="361" t="s">
        <v>174</v>
      </c>
      <c r="D60" s="250">
        <v>2.7430676995000001</v>
      </c>
      <c r="E60" s="373">
        <v>2.4092378851</v>
      </c>
    </row>
    <row r="61" spans="1:5" x14ac:dyDescent="0.2">
      <c r="A61" s="346">
        <v>57</v>
      </c>
      <c r="B61" s="552" t="s">
        <v>22</v>
      </c>
      <c r="C61" s="363" t="s">
        <v>169</v>
      </c>
      <c r="D61" s="61">
        <v>18.864804875299999</v>
      </c>
      <c r="E61" s="69">
        <v>16.405587304299999</v>
      </c>
    </row>
    <row r="62" spans="1:5" x14ac:dyDescent="0.2">
      <c r="A62" s="346">
        <v>58</v>
      </c>
      <c r="B62" s="553"/>
      <c r="C62" s="376" t="s">
        <v>170</v>
      </c>
      <c r="D62" s="252">
        <v>12.5944563556</v>
      </c>
      <c r="E62" s="67">
        <v>13.5732743236</v>
      </c>
    </row>
    <row r="63" spans="1:5" x14ac:dyDescent="0.2">
      <c r="A63" s="346">
        <v>59</v>
      </c>
      <c r="B63" s="553"/>
      <c r="C63" s="363" t="s">
        <v>171</v>
      </c>
      <c r="D63" s="51">
        <v>3988</v>
      </c>
      <c r="E63" s="382">
        <v>108887</v>
      </c>
    </row>
    <row r="64" spans="1:5" x14ac:dyDescent="0.2">
      <c r="A64" s="346">
        <v>60</v>
      </c>
      <c r="B64" s="553"/>
      <c r="C64" s="376" t="s">
        <v>172</v>
      </c>
      <c r="D64" s="53">
        <v>3022</v>
      </c>
      <c r="E64" s="395">
        <v>98751</v>
      </c>
    </row>
    <row r="65" spans="1:5" x14ac:dyDescent="0.2">
      <c r="A65" s="346">
        <v>61</v>
      </c>
      <c r="B65" s="553"/>
      <c r="C65" s="378" t="s">
        <v>173</v>
      </c>
      <c r="D65" s="57">
        <v>2.7413860949000002</v>
      </c>
      <c r="E65" s="66">
        <v>2.6347565730000002</v>
      </c>
    </row>
    <row r="66" spans="1:5" ht="12.75" thickBot="1" x14ac:dyDescent="0.25">
      <c r="A66" s="359">
        <v>62</v>
      </c>
      <c r="B66" s="554"/>
      <c r="C66" s="361" t="s">
        <v>174</v>
      </c>
      <c r="D66" s="250">
        <v>2.7416684439000001</v>
      </c>
      <c r="E66" s="373">
        <v>2.5227561676999999</v>
      </c>
    </row>
    <row r="67" spans="1:5" x14ac:dyDescent="0.2">
      <c r="A67" s="346">
        <v>63</v>
      </c>
      <c r="B67" s="552" t="s">
        <v>23</v>
      </c>
      <c r="C67" s="363" t="s">
        <v>169</v>
      </c>
      <c r="D67" s="61">
        <v>74.027665896599999</v>
      </c>
      <c r="E67" s="69">
        <v>55.762755021399997</v>
      </c>
    </row>
    <row r="68" spans="1:5" x14ac:dyDescent="0.2">
      <c r="A68" s="346">
        <v>64</v>
      </c>
      <c r="B68" s="553"/>
      <c r="C68" s="376" t="s">
        <v>170</v>
      </c>
      <c r="D68" s="252">
        <v>72.384472422299993</v>
      </c>
      <c r="E68" s="67">
        <v>52.3473623545</v>
      </c>
    </row>
    <row r="69" spans="1:5" x14ac:dyDescent="0.2">
      <c r="A69" s="346">
        <v>65</v>
      </c>
      <c r="B69" s="553"/>
      <c r="C69" s="363" t="s">
        <v>171</v>
      </c>
      <c r="D69" s="51">
        <v>15648</v>
      </c>
      <c r="E69" s="382">
        <v>370108</v>
      </c>
    </row>
    <row r="70" spans="1:5" x14ac:dyDescent="0.2">
      <c r="A70" s="346">
        <v>66</v>
      </c>
      <c r="B70" s="553"/>
      <c r="C70" s="376" t="s">
        <v>172</v>
      </c>
      <c r="D70" s="53">
        <v>17371</v>
      </c>
      <c r="E70" s="395">
        <v>380848</v>
      </c>
    </row>
    <row r="71" spans="1:5" x14ac:dyDescent="0.2">
      <c r="A71" s="346">
        <v>67</v>
      </c>
      <c r="B71" s="553"/>
      <c r="C71" s="378" t="s">
        <v>173</v>
      </c>
      <c r="D71" s="57">
        <v>2.0490334878000001</v>
      </c>
      <c r="E71" s="66">
        <v>2.0684855347000002</v>
      </c>
    </row>
    <row r="72" spans="1:5" ht="12.75" thickBot="1" x14ac:dyDescent="0.25">
      <c r="A72" s="359">
        <v>68</v>
      </c>
      <c r="B72" s="554"/>
      <c r="C72" s="361" t="s">
        <v>174</v>
      </c>
      <c r="D72" s="250">
        <v>2.0931469686000002</v>
      </c>
      <c r="E72" s="373">
        <v>1.9640651920000001</v>
      </c>
    </row>
    <row r="73" spans="1:5" x14ac:dyDescent="0.2">
      <c r="A73" s="346">
        <v>69</v>
      </c>
      <c r="B73" s="552" t="s">
        <v>24</v>
      </c>
      <c r="C73" s="363" t="s">
        <v>169</v>
      </c>
      <c r="D73" s="61">
        <v>14.1968991959</v>
      </c>
      <c r="E73" s="69">
        <v>12.059621616999999</v>
      </c>
    </row>
    <row r="74" spans="1:5" x14ac:dyDescent="0.2">
      <c r="A74" s="346">
        <v>70</v>
      </c>
      <c r="B74" s="553"/>
      <c r="C74" s="376" t="s">
        <v>170</v>
      </c>
      <c r="D74" s="252">
        <v>11.887803675200001</v>
      </c>
      <c r="E74" s="67">
        <v>9.1736536916000002</v>
      </c>
    </row>
    <row r="75" spans="1:5" x14ac:dyDescent="0.2">
      <c r="A75" s="346">
        <v>71</v>
      </c>
      <c r="B75" s="553"/>
      <c r="C75" s="363" t="s">
        <v>171</v>
      </c>
      <c r="D75" s="51">
        <v>3001</v>
      </c>
      <c r="E75" s="382">
        <v>80042</v>
      </c>
    </row>
    <row r="76" spans="1:5" x14ac:dyDescent="0.2">
      <c r="A76" s="346">
        <v>72</v>
      </c>
      <c r="B76" s="553"/>
      <c r="C76" s="376" t="s">
        <v>172</v>
      </c>
      <c r="D76" s="53">
        <v>2853</v>
      </c>
      <c r="E76" s="395">
        <v>66742</v>
      </c>
    </row>
    <row r="77" spans="1:5" x14ac:dyDescent="0.2">
      <c r="A77" s="346">
        <v>73</v>
      </c>
      <c r="B77" s="553"/>
      <c r="C77" s="378" t="s">
        <v>173</v>
      </c>
      <c r="D77" s="57">
        <v>3.1507707858999998</v>
      </c>
      <c r="E77" s="66">
        <v>3.2330886605</v>
      </c>
    </row>
    <row r="78" spans="1:5" ht="12.75" thickBot="1" x14ac:dyDescent="0.25">
      <c r="A78" s="359">
        <v>74</v>
      </c>
      <c r="B78" s="554"/>
      <c r="C78" s="361" t="s">
        <v>174</v>
      </c>
      <c r="D78" s="250">
        <v>3.2780871166000001</v>
      </c>
      <c r="E78" s="373">
        <v>2.8470008684999999</v>
      </c>
    </row>
    <row r="79" spans="1:5" x14ac:dyDescent="0.2">
      <c r="A79" s="346">
        <v>75</v>
      </c>
      <c r="B79" s="552" t="s">
        <v>25</v>
      </c>
      <c r="C79" s="363" t="s">
        <v>169</v>
      </c>
      <c r="D79" s="61">
        <v>15.0410344569</v>
      </c>
      <c r="E79" s="69">
        <v>9.7955610733</v>
      </c>
    </row>
    <row r="80" spans="1:5" x14ac:dyDescent="0.2">
      <c r="A80" s="346">
        <v>76</v>
      </c>
      <c r="B80" s="553"/>
      <c r="C80" s="376" t="s">
        <v>170</v>
      </c>
      <c r="D80" s="252">
        <v>30.647975302500001</v>
      </c>
      <c r="E80" s="67">
        <v>9.6323226330999994</v>
      </c>
    </row>
    <row r="81" spans="1:5" x14ac:dyDescent="0.2">
      <c r="A81" s="346">
        <v>77</v>
      </c>
      <c r="B81" s="553"/>
      <c r="C81" s="363" t="s">
        <v>171</v>
      </c>
      <c r="D81" s="51">
        <v>3179</v>
      </c>
      <c r="E81" s="382">
        <v>65015</v>
      </c>
    </row>
    <row r="82" spans="1:5" x14ac:dyDescent="0.2">
      <c r="A82" s="346">
        <v>78</v>
      </c>
      <c r="B82" s="553"/>
      <c r="C82" s="376" t="s">
        <v>172</v>
      </c>
      <c r="D82" s="53">
        <v>7355</v>
      </c>
      <c r="E82" s="395">
        <v>70079</v>
      </c>
    </row>
    <row r="83" spans="1:5" x14ac:dyDescent="0.2">
      <c r="A83" s="346">
        <v>79</v>
      </c>
      <c r="B83" s="553"/>
      <c r="C83" s="378" t="s">
        <v>173</v>
      </c>
      <c r="D83" s="57">
        <v>3.0643575877</v>
      </c>
      <c r="E83" s="66">
        <v>3.3555445602999998</v>
      </c>
    </row>
    <row r="84" spans="1:5" ht="12.75" thickBot="1" x14ac:dyDescent="0.25">
      <c r="A84" s="359">
        <v>80</v>
      </c>
      <c r="B84" s="554"/>
      <c r="C84" s="361" t="s">
        <v>174</v>
      </c>
      <c r="D84" s="250">
        <v>2.8701179912999999</v>
      </c>
      <c r="E84" s="373">
        <v>3.0047759034000001</v>
      </c>
    </row>
    <row r="85" spans="1:5" x14ac:dyDescent="0.2">
      <c r="A85" s="346">
        <v>81</v>
      </c>
      <c r="B85" s="552" t="s">
        <v>26</v>
      </c>
      <c r="C85" s="363" t="s">
        <v>169</v>
      </c>
      <c r="D85" s="61">
        <v>23.826114999200001</v>
      </c>
      <c r="E85" s="69">
        <v>19.861115924100002</v>
      </c>
    </row>
    <row r="86" spans="1:5" x14ac:dyDescent="0.2">
      <c r="A86" s="346">
        <v>82</v>
      </c>
      <c r="B86" s="553"/>
      <c r="C86" s="376" t="s">
        <v>170</v>
      </c>
      <c r="D86" s="252">
        <v>20.784581750699999</v>
      </c>
      <c r="E86" s="67">
        <v>19.528135923299999</v>
      </c>
    </row>
    <row r="87" spans="1:5" x14ac:dyDescent="0.2">
      <c r="A87" s="346">
        <v>83</v>
      </c>
      <c r="B87" s="553"/>
      <c r="C87" s="363" t="s">
        <v>171</v>
      </c>
      <c r="D87" s="51">
        <v>5036</v>
      </c>
      <c r="E87" s="382">
        <v>131822</v>
      </c>
    </row>
    <row r="88" spans="1:5" x14ac:dyDescent="0.2">
      <c r="A88" s="346">
        <v>84</v>
      </c>
      <c r="B88" s="553"/>
      <c r="C88" s="376" t="s">
        <v>172</v>
      </c>
      <c r="D88" s="53">
        <v>4988</v>
      </c>
      <c r="E88" s="395">
        <v>142075</v>
      </c>
    </row>
    <row r="89" spans="1:5" x14ac:dyDescent="0.2">
      <c r="A89" s="346">
        <v>85</v>
      </c>
      <c r="B89" s="553"/>
      <c r="C89" s="378" t="s">
        <v>173</v>
      </c>
      <c r="D89" s="57">
        <v>2.9204502673000001</v>
      </c>
      <c r="E89" s="66">
        <v>2.8489484651999999</v>
      </c>
    </row>
    <row r="90" spans="1:5" ht="12.75" thickBot="1" x14ac:dyDescent="0.25">
      <c r="A90" s="359">
        <v>86</v>
      </c>
      <c r="B90" s="554"/>
      <c r="C90" s="361" t="s">
        <v>174</v>
      </c>
      <c r="D90" s="250">
        <v>2.9659369520999999</v>
      </c>
      <c r="E90" s="373">
        <v>2.4267720472000001</v>
      </c>
    </row>
    <row r="91" spans="1:5" x14ac:dyDescent="0.2">
      <c r="A91" s="346">
        <v>87</v>
      </c>
      <c r="B91" s="552" t="s">
        <v>27</v>
      </c>
      <c r="C91" s="363" t="s">
        <v>169</v>
      </c>
      <c r="D91" s="61">
        <v>85.284017272699998</v>
      </c>
      <c r="E91" s="69">
        <v>68.446586582600005</v>
      </c>
    </row>
    <row r="92" spans="1:5" x14ac:dyDescent="0.2">
      <c r="A92" s="346">
        <v>88</v>
      </c>
      <c r="B92" s="553"/>
      <c r="C92" s="376" t="s">
        <v>170</v>
      </c>
      <c r="D92" s="252">
        <v>83.749324506199997</v>
      </c>
      <c r="E92" s="67">
        <v>67.241113898600005</v>
      </c>
    </row>
    <row r="93" spans="1:5" x14ac:dyDescent="0.2">
      <c r="A93" s="346">
        <v>89</v>
      </c>
      <c r="B93" s="553"/>
      <c r="C93" s="363" t="s">
        <v>171</v>
      </c>
      <c r="D93" s="51">
        <v>18027</v>
      </c>
      <c r="E93" s="382">
        <v>454293</v>
      </c>
    </row>
    <row r="94" spans="1:5" x14ac:dyDescent="0.2">
      <c r="A94" s="346">
        <v>90</v>
      </c>
      <c r="B94" s="553"/>
      <c r="C94" s="376" t="s">
        <v>172</v>
      </c>
      <c r="D94" s="53">
        <v>20098</v>
      </c>
      <c r="E94" s="395">
        <v>489206</v>
      </c>
    </row>
    <row r="95" spans="1:5" x14ac:dyDescent="0.2">
      <c r="A95" s="346">
        <v>91</v>
      </c>
      <c r="B95" s="553"/>
      <c r="C95" s="378" t="s">
        <v>173</v>
      </c>
      <c r="D95" s="57">
        <v>1.9688171110999999</v>
      </c>
      <c r="E95" s="66">
        <v>1.9378682920999999</v>
      </c>
    </row>
    <row r="96" spans="1:5" ht="12.75" thickBot="1" x14ac:dyDescent="0.25">
      <c r="A96" s="359">
        <v>92</v>
      </c>
      <c r="B96" s="554"/>
      <c r="C96" s="361" t="s">
        <v>174</v>
      </c>
      <c r="D96" s="250">
        <v>2.0067995711000002</v>
      </c>
      <c r="E96" s="373">
        <v>1.8122917549999999</v>
      </c>
    </row>
    <row r="97" spans="1:5" x14ac:dyDescent="0.2">
      <c r="A97" s="346">
        <v>93</v>
      </c>
      <c r="B97" s="552" t="s">
        <v>28</v>
      </c>
      <c r="C97" s="363" t="s">
        <v>169</v>
      </c>
      <c r="D97" s="61">
        <v>23.0844730906</v>
      </c>
      <c r="E97" s="69">
        <v>16.4869470364</v>
      </c>
    </row>
    <row r="98" spans="1:5" x14ac:dyDescent="0.2">
      <c r="A98" s="346">
        <v>94</v>
      </c>
      <c r="B98" s="553"/>
      <c r="C98" s="376" t="s">
        <v>170</v>
      </c>
      <c r="D98" s="252">
        <v>23.944862777000001</v>
      </c>
      <c r="E98" s="67">
        <v>13.773538244699999</v>
      </c>
    </row>
    <row r="99" spans="1:5" x14ac:dyDescent="0.2">
      <c r="A99" s="346">
        <v>95</v>
      </c>
      <c r="B99" s="553"/>
      <c r="C99" s="363" t="s">
        <v>171</v>
      </c>
      <c r="D99" s="51">
        <v>4880</v>
      </c>
      <c r="E99" s="382">
        <v>109427</v>
      </c>
    </row>
    <row r="100" spans="1:5" x14ac:dyDescent="0.2">
      <c r="A100" s="346">
        <v>96</v>
      </c>
      <c r="B100" s="553"/>
      <c r="C100" s="376" t="s">
        <v>172</v>
      </c>
      <c r="D100" s="53">
        <v>5746</v>
      </c>
      <c r="E100" s="395">
        <v>100208</v>
      </c>
    </row>
    <row r="101" spans="1:5" x14ac:dyDescent="0.2">
      <c r="A101" s="346">
        <v>97</v>
      </c>
      <c r="B101" s="553"/>
      <c r="C101" s="378" t="s">
        <v>173</v>
      </c>
      <c r="D101" s="57">
        <v>3.4280498435000002</v>
      </c>
      <c r="E101" s="66">
        <v>3.5475984432000001</v>
      </c>
    </row>
    <row r="102" spans="1:5" ht="12.75" thickBot="1" x14ac:dyDescent="0.25">
      <c r="A102" s="359">
        <v>98</v>
      </c>
      <c r="B102" s="554"/>
      <c r="C102" s="361" t="s">
        <v>174</v>
      </c>
      <c r="D102" s="250">
        <v>3.4188642906000002</v>
      </c>
      <c r="E102" s="373">
        <v>3.3776697223999999</v>
      </c>
    </row>
    <row r="103" spans="1:5" x14ac:dyDescent="0.2">
      <c r="A103" s="346">
        <v>99</v>
      </c>
      <c r="B103" s="552" t="s">
        <v>29</v>
      </c>
      <c r="C103" s="363" t="s">
        <v>169</v>
      </c>
      <c r="D103" s="61">
        <v>52.579511445199998</v>
      </c>
      <c r="E103" s="69">
        <v>39.5781949892</v>
      </c>
    </row>
    <row r="104" spans="1:5" x14ac:dyDescent="0.2">
      <c r="A104" s="346">
        <v>100</v>
      </c>
      <c r="B104" s="553"/>
      <c r="C104" s="376" t="s">
        <v>170</v>
      </c>
      <c r="D104" s="252">
        <v>48.475700962300003</v>
      </c>
      <c r="E104" s="67">
        <v>40.977678216000001</v>
      </c>
    </row>
    <row r="105" spans="1:5" x14ac:dyDescent="0.2">
      <c r="A105" s="346">
        <v>101</v>
      </c>
      <c r="B105" s="553"/>
      <c r="C105" s="363" t="s">
        <v>171</v>
      </c>
      <c r="D105" s="51">
        <v>11114</v>
      </c>
      <c r="E105" s="382">
        <v>262688</v>
      </c>
    </row>
    <row r="106" spans="1:5" x14ac:dyDescent="0.2">
      <c r="A106" s="346">
        <v>102</v>
      </c>
      <c r="B106" s="553"/>
      <c r="C106" s="376" t="s">
        <v>172</v>
      </c>
      <c r="D106" s="53">
        <v>11633</v>
      </c>
      <c r="E106" s="395">
        <v>298129</v>
      </c>
    </row>
    <row r="107" spans="1:5" x14ac:dyDescent="0.2">
      <c r="A107" s="346">
        <v>103</v>
      </c>
      <c r="B107" s="553"/>
      <c r="C107" s="378" t="s">
        <v>173</v>
      </c>
      <c r="D107" s="57">
        <v>1.9440838948000001</v>
      </c>
      <c r="E107" s="66">
        <v>1.7781287742</v>
      </c>
    </row>
    <row r="108" spans="1:5" ht="12.75" thickBot="1" x14ac:dyDescent="0.25">
      <c r="A108" s="359">
        <v>104</v>
      </c>
      <c r="B108" s="554"/>
      <c r="C108" s="361" t="s">
        <v>174</v>
      </c>
      <c r="D108" s="250">
        <v>1.9969312331</v>
      </c>
      <c r="E108" s="373">
        <v>1.6022453833999999</v>
      </c>
    </row>
    <row r="109" spans="1:5" x14ac:dyDescent="0.2">
      <c r="A109" s="346">
        <v>105</v>
      </c>
      <c r="B109" s="552" t="s">
        <v>30</v>
      </c>
      <c r="C109" s="363" t="s">
        <v>169</v>
      </c>
      <c r="D109" s="61">
        <v>13.7197866365</v>
      </c>
      <c r="E109" s="69">
        <v>8.5557291565</v>
      </c>
    </row>
    <row r="110" spans="1:5" x14ac:dyDescent="0.2">
      <c r="A110" s="346">
        <v>106</v>
      </c>
      <c r="B110" s="553"/>
      <c r="C110" s="376" t="s">
        <v>170</v>
      </c>
      <c r="D110" s="252">
        <v>12.762216507</v>
      </c>
      <c r="E110" s="67">
        <v>9.1416279633999995</v>
      </c>
    </row>
    <row r="111" spans="1:5" x14ac:dyDescent="0.2">
      <c r="A111" s="346">
        <v>107</v>
      </c>
      <c r="B111" s="553"/>
      <c r="C111" s="363" t="s">
        <v>171</v>
      </c>
      <c r="D111" s="51">
        <v>2900</v>
      </c>
      <c r="E111" s="382">
        <v>56786</v>
      </c>
    </row>
    <row r="112" spans="1:5" x14ac:dyDescent="0.2">
      <c r="A112" s="346">
        <v>108</v>
      </c>
      <c r="B112" s="553"/>
      <c r="C112" s="376" t="s">
        <v>172</v>
      </c>
      <c r="D112" s="53">
        <v>3063</v>
      </c>
      <c r="E112" s="395">
        <v>66509</v>
      </c>
    </row>
    <row r="113" spans="1:5" x14ac:dyDescent="0.2">
      <c r="A113" s="346">
        <v>109</v>
      </c>
      <c r="B113" s="553"/>
      <c r="C113" s="378" t="s">
        <v>173</v>
      </c>
      <c r="D113" s="57">
        <v>2.2150801942</v>
      </c>
      <c r="E113" s="66">
        <v>2.0119493831000002</v>
      </c>
    </row>
    <row r="114" spans="1:5" ht="12.75" thickBot="1" x14ac:dyDescent="0.25">
      <c r="A114" s="359">
        <v>110</v>
      </c>
      <c r="B114" s="554"/>
      <c r="C114" s="361" t="s">
        <v>174</v>
      </c>
      <c r="D114" s="250">
        <v>2.2749024950000001</v>
      </c>
      <c r="E114" s="373">
        <v>2.0020207233999998</v>
      </c>
    </row>
    <row r="115" spans="1:5" x14ac:dyDescent="0.2">
      <c r="A115" s="346">
        <v>111</v>
      </c>
      <c r="B115" s="552" t="s">
        <v>31</v>
      </c>
      <c r="C115" s="370" t="s">
        <v>32</v>
      </c>
      <c r="D115" s="253">
        <v>7.0043188000000001</v>
      </c>
      <c r="E115" s="397">
        <v>8.6</v>
      </c>
    </row>
    <row r="116" spans="1:5" x14ac:dyDescent="0.2">
      <c r="A116" s="346">
        <v>112</v>
      </c>
      <c r="B116" s="553"/>
      <c r="C116" s="363" t="s">
        <v>33</v>
      </c>
      <c r="D116" s="61">
        <v>12.067405000000001</v>
      </c>
      <c r="E116" s="69">
        <v>13</v>
      </c>
    </row>
    <row r="117" spans="1:5" x14ac:dyDescent="0.2">
      <c r="A117" s="346">
        <v>113</v>
      </c>
      <c r="B117" s="553"/>
      <c r="C117" s="378" t="s">
        <v>34</v>
      </c>
      <c r="D117" s="57">
        <v>9608.3525000000009</v>
      </c>
      <c r="E117" s="66">
        <v>19319</v>
      </c>
    </row>
    <row r="118" spans="1:5" x14ac:dyDescent="0.2">
      <c r="A118" s="346">
        <v>114</v>
      </c>
      <c r="B118" s="553"/>
      <c r="C118" s="376" t="s">
        <v>35</v>
      </c>
      <c r="D118" s="252">
        <v>10420.707319139847</v>
      </c>
      <c r="E118" s="67">
        <v>20952.358346393168</v>
      </c>
    </row>
    <row r="119" spans="1:5" x14ac:dyDescent="0.2">
      <c r="A119" s="346">
        <v>115</v>
      </c>
      <c r="B119" s="553"/>
      <c r="C119" s="363" t="s">
        <v>36</v>
      </c>
      <c r="D119" s="61">
        <v>13.603854</v>
      </c>
      <c r="E119" s="69">
        <v>8.0229999999999997</v>
      </c>
    </row>
    <row r="120" spans="1:5" x14ac:dyDescent="0.2">
      <c r="A120" s="346">
        <v>116</v>
      </c>
      <c r="B120" s="553"/>
      <c r="C120" s="348" t="s">
        <v>37</v>
      </c>
      <c r="D120" s="254">
        <v>0.61217999999999995</v>
      </c>
      <c r="E120" s="71">
        <v>0.64800000000000002</v>
      </c>
    </row>
    <row r="121" spans="1:5" x14ac:dyDescent="0.2">
      <c r="A121" s="346">
        <v>117</v>
      </c>
      <c r="B121" s="553"/>
      <c r="C121" s="348" t="s">
        <v>38</v>
      </c>
      <c r="D121" s="254">
        <v>0.65384317999999997</v>
      </c>
      <c r="E121" s="71">
        <v>0.79500000000000004</v>
      </c>
    </row>
    <row r="122" spans="1:5" x14ac:dyDescent="0.2">
      <c r="A122" s="346">
        <v>118</v>
      </c>
      <c r="B122" s="553"/>
      <c r="C122" s="376" t="s">
        <v>39</v>
      </c>
      <c r="D122" s="255">
        <v>0.85645020999999999</v>
      </c>
      <c r="E122" s="73">
        <v>0.85</v>
      </c>
    </row>
    <row r="123" spans="1:5" ht="12.75" thickBot="1" x14ac:dyDescent="0.25">
      <c r="A123" s="359">
        <v>119</v>
      </c>
      <c r="B123" s="554"/>
      <c r="C123" s="398" t="s">
        <v>40</v>
      </c>
      <c r="D123" s="256">
        <v>0.69987149999999998</v>
      </c>
      <c r="E123" s="75">
        <v>0.75900000000000001</v>
      </c>
    </row>
    <row r="124" spans="1:5" x14ac:dyDescent="0.2">
      <c r="A124" s="346">
        <v>120</v>
      </c>
      <c r="B124" s="552" t="s">
        <v>41</v>
      </c>
      <c r="C124" s="363" t="s">
        <v>42</v>
      </c>
      <c r="D124" s="51">
        <v>3</v>
      </c>
      <c r="E124" s="382">
        <v>142</v>
      </c>
    </row>
    <row r="125" spans="1:5" x14ac:dyDescent="0.2">
      <c r="A125" s="346">
        <v>121</v>
      </c>
      <c r="B125" s="553"/>
      <c r="C125" s="348" t="s">
        <v>43</v>
      </c>
      <c r="D125" s="251"/>
      <c r="E125" s="399">
        <v>0</v>
      </c>
    </row>
    <row r="126" spans="1:5" x14ac:dyDescent="0.2">
      <c r="A126" s="346">
        <v>122</v>
      </c>
      <c r="B126" s="553"/>
      <c r="C126" s="348" t="s">
        <v>44</v>
      </c>
      <c r="D126" s="251">
        <v>7</v>
      </c>
      <c r="E126" s="399">
        <v>45</v>
      </c>
    </row>
    <row r="127" spans="1:5" x14ac:dyDescent="0.2">
      <c r="A127" s="346">
        <v>123</v>
      </c>
      <c r="B127" s="553"/>
      <c r="C127" s="348" t="s">
        <v>45</v>
      </c>
      <c r="D127" s="251"/>
      <c r="E127" s="399">
        <v>0</v>
      </c>
    </row>
    <row r="128" spans="1:5" x14ac:dyDescent="0.2">
      <c r="A128" s="346">
        <v>124</v>
      </c>
      <c r="B128" s="553"/>
      <c r="C128" s="348" t="s">
        <v>46</v>
      </c>
      <c r="D128" s="251"/>
      <c r="E128" s="399">
        <v>10</v>
      </c>
    </row>
    <row r="129" spans="1:5" ht="24" x14ac:dyDescent="0.2">
      <c r="A129" s="346">
        <v>125</v>
      </c>
      <c r="B129" s="553"/>
      <c r="C129" s="376" t="s">
        <v>47</v>
      </c>
      <c r="D129" s="53">
        <v>13</v>
      </c>
      <c r="E129" s="395">
        <v>14</v>
      </c>
    </row>
    <row r="130" spans="1:5" ht="12.75" thickBot="1" x14ac:dyDescent="0.25">
      <c r="A130" s="359">
        <v>126</v>
      </c>
      <c r="B130" s="554"/>
      <c r="C130" s="398" t="s">
        <v>48</v>
      </c>
      <c r="D130" s="433">
        <f>SUM(D124:D129)</f>
        <v>23</v>
      </c>
      <c r="E130" s="400">
        <v>211</v>
      </c>
    </row>
    <row r="131" spans="1:5" x14ac:dyDescent="0.2">
      <c r="A131" s="346">
        <v>127</v>
      </c>
      <c r="B131" s="552" t="s">
        <v>49</v>
      </c>
      <c r="C131" s="363" t="s">
        <v>50</v>
      </c>
      <c r="D131" s="51">
        <v>50</v>
      </c>
      <c r="E131" s="382">
        <v>6120</v>
      </c>
    </row>
    <row r="132" spans="1:5" x14ac:dyDescent="0.2">
      <c r="A132" s="346">
        <v>128</v>
      </c>
      <c r="B132" s="553"/>
      <c r="C132" s="348" t="s">
        <v>51</v>
      </c>
      <c r="D132" s="251"/>
      <c r="E132" s="399">
        <v>0</v>
      </c>
    </row>
    <row r="133" spans="1:5" x14ac:dyDescent="0.2">
      <c r="A133" s="346">
        <v>129</v>
      </c>
      <c r="B133" s="553"/>
      <c r="C133" s="348" t="s">
        <v>52</v>
      </c>
      <c r="D133" s="251">
        <v>75</v>
      </c>
      <c r="E133" s="399">
        <v>1326</v>
      </c>
    </row>
    <row r="134" spans="1:5" x14ac:dyDescent="0.2">
      <c r="A134" s="346">
        <v>130</v>
      </c>
      <c r="B134" s="553"/>
      <c r="C134" s="348" t="s">
        <v>53</v>
      </c>
      <c r="D134" s="251"/>
      <c r="E134" s="399">
        <v>0</v>
      </c>
    </row>
    <row r="135" spans="1:5" x14ac:dyDescent="0.2">
      <c r="A135" s="346">
        <v>131</v>
      </c>
      <c r="B135" s="553"/>
      <c r="C135" s="348" t="s">
        <v>54</v>
      </c>
      <c r="D135" s="251"/>
      <c r="E135" s="399">
        <v>131</v>
      </c>
    </row>
    <row r="136" spans="1:5" ht="24" x14ac:dyDescent="0.2">
      <c r="A136" s="346">
        <v>132</v>
      </c>
      <c r="B136" s="553"/>
      <c r="C136" s="376" t="s">
        <v>55</v>
      </c>
      <c r="D136" s="53">
        <v>57</v>
      </c>
      <c r="E136" s="395">
        <v>63</v>
      </c>
    </row>
    <row r="137" spans="1:5" ht="12.75" thickBot="1" x14ac:dyDescent="0.25">
      <c r="A137" s="359">
        <v>133</v>
      </c>
      <c r="B137" s="554"/>
      <c r="C137" s="398" t="s">
        <v>56</v>
      </c>
      <c r="D137" s="433">
        <f>SUM(D131:D136)</f>
        <v>182</v>
      </c>
      <c r="E137" s="400">
        <v>7640</v>
      </c>
    </row>
    <row r="138" spans="1:5" x14ac:dyDescent="0.2">
      <c r="A138" s="346">
        <v>134</v>
      </c>
      <c r="B138" s="552" t="s">
        <v>57</v>
      </c>
      <c r="C138" s="363" t="s">
        <v>58</v>
      </c>
      <c r="D138" s="51">
        <v>2</v>
      </c>
      <c r="E138" s="382">
        <v>10</v>
      </c>
    </row>
    <row r="139" spans="1:5" x14ac:dyDescent="0.2">
      <c r="A139" s="346">
        <v>135</v>
      </c>
      <c r="B139" s="553"/>
      <c r="C139" s="348" t="s">
        <v>59</v>
      </c>
      <c r="D139" s="251">
        <v>4</v>
      </c>
      <c r="E139" s="399">
        <v>47</v>
      </c>
    </row>
    <row r="140" spans="1:5" x14ac:dyDescent="0.2">
      <c r="A140" s="346">
        <v>136</v>
      </c>
      <c r="B140" s="553"/>
      <c r="C140" s="348" t="s">
        <v>60</v>
      </c>
      <c r="D140" s="251">
        <v>1</v>
      </c>
      <c r="E140" s="399">
        <v>46</v>
      </c>
    </row>
    <row r="141" spans="1:5" x14ac:dyDescent="0.2">
      <c r="A141" s="346">
        <v>137</v>
      </c>
      <c r="B141" s="553"/>
      <c r="C141" s="348" t="s">
        <v>61</v>
      </c>
      <c r="D141" s="251">
        <v>2</v>
      </c>
      <c r="E141" s="399">
        <v>29</v>
      </c>
    </row>
    <row r="142" spans="1:5" x14ac:dyDescent="0.2">
      <c r="A142" s="346">
        <v>138</v>
      </c>
      <c r="B142" s="553"/>
      <c r="C142" s="348" t="s">
        <v>62</v>
      </c>
      <c r="D142" s="251"/>
      <c r="E142" s="399">
        <v>37</v>
      </c>
    </row>
    <row r="143" spans="1:5" x14ac:dyDescent="0.2">
      <c r="A143" s="346">
        <v>139</v>
      </c>
      <c r="B143" s="553"/>
      <c r="C143" s="376" t="s">
        <v>63</v>
      </c>
      <c r="D143" s="53">
        <v>14</v>
      </c>
      <c r="E143" s="395">
        <v>42</v>
      </c>
    </row>
    <row r="144" spans="1:5" ht="12.75" thickBot="1" x14ac:dyDescent="0.25">
      <c r="A144" s="359">
        <v>140</v>
      </c>
      <c r="B144" s="554"/>
      <c r="C144" s="398" t="s">
        <v>64</v>
      </c>
      <c r="D144" s="433">
        <f>SUM(D138:D143)</f>
        <v>23</v>
      </c>
      <c r="E144" s="400">
        <v>211</v>
      </c>
    </row>
    <row r="145" spans="1:5" x14ac:dyDescent="0.2">
      <c r="A145" s="346">
        <v>141</v>
      </c>
      <c r="B145" s="552" t="s">
        <v>65</v>
      </c>
      <c r="C145" s="363" t="s">
        <v>58</v>
      </c>
      <c r="D145" s="51">
        <v>47</v>
      </c>
      <c r="E145" s="382">
        <v>1179</v>
      </c>
    </row>
    <row r="146" spans="1:5" x14ac:dyDescent="0.2">
      <c r="A146" s="346">
        <v>142</v>
      </c>
      <c r="B146" s="553"/>
      <c r="C146" s="348" t="s">
        <v>59</v>
      </c>
      <c r="D146" s="251">
        <v>22</v>
      </c>
      <c r="E146" s="399">
        <v>3024</v>
      </c>
    </row>
    <row r="147" spans="1:5" x14ac:dyDescent="0.2">
      <c r="A147" s="346">
        <v>143</v>
      </c>
      <c r="B147" s="553"/>
      <c r="C147" s="348" t="s">
        <v>60</v>
      </c>
      <c r="D147" s="251">
        <v>7</v>
      </c>
      <c r="E147" s="399">
        <v>1459</v>
      </c>
    </row>
    <row r="148" spans="1:5" x14ac:dyDescent="0.2">
      <c r="A148" s="346">
        <v>144</v>
      </c>
      <c r="B148" s="553"/>
      <c r="C148" s="348" t="s">
        <v>61</v>
      </c>
      <c r="D148" s="251">
        <v>44</v>
      </c>
      <c r="E148" s="399">
        <v>763</v>
      </c>
    </row>
    <row r="149" spans="1:5" x14ac:dyDescent="0.2">
      <c r="A149" s="346">
        <v>145</v>
      </c>
      <c r="B149" s="553"/>
      <c r="C149" s="348" t="s">
        <v>62</v>
      </c>
      <c r="D149" s="251"/>
      <c r="E149" s="399">
        <v>755</v>
      </c>
    </row>
    <row r="150" spans="1:5" x14ac:dyDescent="0.2">
      <c r="A150" s="346">
        <v>146</v>
      </c>
      <c r="B150" s="553"/>
      <c r="C150" s="376" t="s">
        <v>63</v>
      </c>
      <c r="D150" s="53">
        <v>62</v>
      </c>
      <c r="E150" s="395">
        <v>460</v>
      </c>
    </row>
    <row r="151" spans="1:5" ht="12.75" thickBot="1" x14ac:dyDescent="0.25">
      <c r="A151" s="359">
        <v>147</v>
      </c>
      <c r="B151" s="554"/>
      <c r="C151" s="361" t="s">
        <v>66</v>
      </c>
      <c r="D151" s="433">
        <f>SUM(D145:D150)</f>
        <v>182</v>
      </c>
      <c r="E151" s="400">
        <v>7640</v>
      </c>
    </row>
    <row r="152" spans="1:5" ht="12.75" thickBot="1" x14ac:dyDescent="0.25">
      <c r="A152" s="402">
        <v>148</v>
      </c>
      <c r="B152" s="403"/>
      <c r="C152" s="358" t="s">
        <v>67</v>
      </c>
      <c r="D152" s="426">
        <v>22</v>
      </c>
      <c r="E152" s="404"/>
    </row>
    <row r="153" spans="1:5" x14ac:dyDescent="0.2">
      <c r="A153" s="346">
        <v>149</v>
      </c>
      <c r="B153" s="347" t="s">
        <v>166</v>
      </c>
      <c r="C153" s="363" t="s">
        <v>68</v>
      </c>
      <c r="D153" s="51">
        <v>160</v>
      </c>
      <c r="E153" s="382">
        <v>4535</v>
      </c>
    </row>
    <row r="154" spans="1:5" x14ac:dyDescent="0.2">
      <c r="A154" s="346">
        <v>150</v>
      </c>
      <c r="B154" s="347"/>
      <c r="C154" s="348" t="s">
        <v>69</v>
      </c>
      <c r="D154" s="251"/>
      <c r="E154" s="399">
        <v>126</v>
      </c>
    </row>
    <row r="155" spans="1:5" x14ac:dyDescent="0.2">
      <c r="A155" s="346">
        <v>151</v>
      </c>
      <c r="B155" s="347"/>
      <c r="C155" s="348" t="s">
        <v>70</v>
      </c>
      <c r="D155" s="251">
        <v>30</v>
      </c>
      <c r="E155" s="399">
        <v>742</v>
      </c>
    </row>
    <row r="156" spans="1:5" x14ac:dyDescent="0.2">
      <c r="A156" s="346">
        <v>152</v>
      </c>
      <c r="B156" s="347"/>
      <c r="C156" s="348" t="s">
        <v>71</v>
      </c>
      <c r="D156" s="251"/>
      <c r="E156" s="399">
        <v>492</v>
      </c>
    </row>
    <row r="157" spans="1:5" x14ac:dyDescent="0.2">
      <c r="A157" s="346">
        <v>153</v>
      </c>
      <c r="B157" s="347"/>
      <c r="C157" s="348" t="s">
        <v>72</v>
      </c>
      <c r="D157" s="251"/>
      <c r="E157" s="399">
        <v>149</v>
      </c>
    </row>
    <row r="158" spans="1:5" x14ac:dyDescent="0.2">
      <c r="A158" s="346">
        <v>154</v>
      </c>
      <c r="B158" s="347"/>
      <c r="C158" s="348" t="s">
        <v>73</v>
      </c>
      <c r="D158" s="251">
        <v>7</v>
      </c>
      <c r="E158" s="399">
        <v>170</v>
      </c>
    </row>
    <row r="159" spans="1:5" x14ac:dyDescent="0.2">
      <c r="A159" s="346">
        <v>155</v>
      </c>
      <c r="B159" s="347"/>
      <c r="C159" s="348" t="s">
        <v>74</v>
      </c>
      <c r="D159" s="251"/>
      <c r="E159" s="399"/>
    </row>
    <row r="160" spans="1:5" x14ac:dyDescent="0.2">
      <c r="A160" s="346">
        <v>156</v>
      </c>
      <c r="B160" s="347"/>
      <c r="C160" s="348" t="s">
        <v>75</v>
      </c>
      <c r="D160" s="251"/>
      <c r="E160" s="399">
        <v>9</v>
      </c>
    </row>
    <row r="161" spans="1:5" x14ac:dyDescent="0.2">
      <c r="A161" s="346">
        <v>157</v>
      </c>
      <c r="B161" s="347"/>
      <c r="C161" s="348" t="s">
        <v>76</v>
      </c>
      <c r="D161" s="251"/>
      <c r="E161" s="399">
        <v>317</v>
      </c>
    </row>
    <row r="162" spans="1:5" x14ac:dyDescent="0.2">
      <c r="A162" s="346">
        <v>158</v>
      </c>
      <c r="B162" s="347"/>
      <c r="C162" s="348" t="s">
        <v>77</v>
      </c>
      <c r="D162" s="251"/>
      <c r="E162" s="399">
        <v>15</v>
      </c>
    </row>
    <row r="163" spans="1:5" x14ac:dyDescent="0.2">
      <c r="A163" s="346">
        <v>159</v>
      </c>
      <c r="B163" s="347"/>
      <c r="C163" s="348" t="s">
        <v>78</v>
      </c>
      <c r="D163" s="251"/>
      <c r="E163" s="399"/>
    </row>
    <row r="164" spans="1:5" x14ac:dyDescent="0.2">
      <c r="A164" s="346">
        <v>160</v>
      </c>
      <c r="B164" s="347"/>
      <c r="C164" s="348" t="s">
        <v>79</v>
      </c>
      <c r="D164" s="251"/>
      <c r="E164" s="399">
        <v>209</v>
      </c>
    </row>
    <row r="165" spans="1:5" x14ac:dyDescent="0.2">
      <c r="A165" s="346">
        <v>161</v>
      </c>
      <c r="B165" s="347"/>
      <c r="C165" s="348" t="s">
        <v>80</v>
      </c>
      <c r="D165" s="251"/>
      <c r="E165" s="399">
        <v>1574</v>
      </c>
    </row>
    <row r="166" spans="1:5" x14ac:dyDescent="0.2">
      <c r="A166" s="346">
        <v>162</v>
      </c>
      <c r="B166" s="347"/>
      <c r="C166" s="348" t="s">
        <v>81</v>
      </c>
      <c r="D166" s="251"/>
      <c r="E166" s="399">
        <v>20</v>
      </c>
    </row>
    <row r="167" spans="1:5" x14ac:dyDescent="0.2">
      <c r="A167" s="346">
        <v>163</v>
      </c>
      <c r="B167" s="347"/>
      <c r="C167" s="348" t="s">
        <v>82</v>
      </c>
      <c r="D167" s="251"/>
      <c r="E167" s="399">
        <v>78</v>
      </c>
    </row>
    <row r="168" spans="1:5" x14ac:dyDescent="0.2">
      <c r="A168" s="346">
        <v>164</v>
      </c>
      <c r="B168" s="347"/>
      <c r="C168" s="348" t="s">
        <v>83</v>
      </c>
      <c r="D168" s="251">
        <v>10</v>
      </c>
      <c r="E168" s="399">
        <v>48</v>
      </c>
    </row>
    <row r="169" spans="1:5" x14ac:dyDescent="0.2">
      <c r="A169" s="346">
        <v>165</v>
      </c>
      <c r="B169" s="347"/>
      <c r="C169" s="348" t="s">
        <v>84</v>
      </c>
      <c r="D169" s="251"/>
      <c r="E169" s="399">
        <v>35</v>
      </c>
    </row>
    <row r="170" spans="1:5" x14ac:dyDescent="0.2">
      <c r="A170" s="346">
        <v>166</v>
      </c>
      <c r="B170" s="347"/>
      <c r="C170" s="348" t="s">
        <v>85</v>
      </c>
      <c r="D170" s="251"/>
      <c r="E170" s="399"/>
    </row>
    <row r="171" spans="1:5" x14ac:dyDescent="0.2">
      <c r="A171" s="346">
        <v>167</v>
      </c>
      <c r="B171" s="347"/>
      <c r="C171" s="348" t="s">
        <v>86</v>
      </c>
      <c r="D171" s="251"/>
      <c r="E171" s="399">
        <v>32</v>
      </c>
    </row>
    <row r="172" spans="1:5" x14ac:dyDescent="0.2">
      <c r="A172" s="346">
        <v>168</v>
      </c>
      <c r="B172" s="347"/>
      <c r="C172" s="348" t="s">
        <v>87</v>
      </c>
      <c r="D172" s="251"/>
      <c r="E172" s="399">
        <v>37</v>
      </c>
    </row>
    <row r="173" spans="1:5" x14ac:dyDescent="0.2">
      <c r="A173" s="346">
        <v>169</v>
      </c>
      <c r="B173" s="347"/>
      <c r="C173" s="348" t="s">
        <v>88</v>
      </c>
      <c r="D173" s="251"/>
      <c r="E173" s="399">
        <v>80</v>
      </c>
    </row>
    <row r="174" spans="1:5" x14ac:dyDescent="0.2">
      <c r="A174" s="346">
        <v>170</v>
      </c>
      <c r="B174" s="347"/>
      <c r="C174" s="348" t="s">
        <v>89</v>
      </c>
      <c r="D174" s="251"/>
      <c r="E174" s="399"/>
    </row>
    <row r="175" spans="1:5" x14ac:dyDescent="0.2">
      <c r="A175" s="346">
        <v>171</v>
      </c>
      <c r="B175" s="347"/>
      <c r="C175" s="348" t="s">
        <v>90</v>
      </c>
      <c r="D175" s="251"/>
      <c r="E175" s="399">
        <v>92</v>
      </c>
    </row>
    <row r="176" spans="1:5" x14ac:dyDescent="0.2">
      <c r="A176" s="346">
        <v>172</v>
      </c>
      <c r="B176" s="347"/>
      <c r="C176" s="348" t="s">
        <v>91</v>
      </c>
      <c r="D176" s="251"/>
      <c r="E176" s="399"/>
    </row>
    <row r="177" spans="1:5" x14ac:dyDescent="0.2">
      <c r="A177" s="346">
        <v>173</v>
      </c>
      <c r="B177" s="347"/>
      <c r="C177" s="348" t="s">
        <v>92</v>
      </c>
      <c r="D177" s="251"/>
      <c r="E177" s="399"/>
    </row>
    <row r="178" spans="1:5" x14ac:dyDescent="0.2">
      <c r="A178" s="346">
        <v>174</v>
      </c>
      <c r="B178" s="347"/>
      <c r="C178" s="348" t="s">
        <v>93</v>
      </c>
      <c r="D178" s="251"/>
      <c r="E178" s="399"/>
    </row>
    <row r="179" spans="1:5" x14ac:dyDescent="0.2">
      <c r="A179" s="346">
        <v>175</v>
      </c>
      <c r="B179" s="347"/>
      <c r="C179" s="348" t="s">
        <v>94</v>
      </c>
      <c r="D179" s="251"/>
      <c r="E179" s="399"/>
    </row>
    <row r="180" spans="1:5" x14ac:dyDescent="0.2">
      <c r="A180" s="346">
        <v>176</v>
      </c>
      <c r="B180" s="347"/>
      <c r="C180" s="348" t="s">
        <v>95</v>
      </c>
      <c r="D180" s="251"/>
      <c r="E180" s="399">
        <v>23</v>
      </c>
    </row>
    <row r="181" spans="1:5" x14ac:dyDescent="0.2">
      <c r="A181" s="346">
        <v>177</v>
      </c>
      <c r="B181" s="347"/>
      <c r="C181" s="348" t="s">
        <v>96</v>
      </c>
      <c r="D181" s="251"/>
      <c r="E181" s="399"/>
    </row>
    <row r="182" spans="1:5" x14ac:dyDescent="0.2">
      <c r="A182" s="346">
        <v>178</v>
      </c>
      <c r="B182" s="347"/>
      <c r="C182" s="348" t="s">
        <v>97</v>
      </c>
      <c r="D182" s="251"/>
      <c r="E182" s="399"/>
    </row>
    <row r="183" spans="1:5" x14ac:dyDescent="0.2">
      <c r="A183" s="346">
        <v>179</v>
      </c>
      <c r="B183" s="347"/>
      <c r="C183" s="348" t="s">
        <v>98</v>
      </c>
      <c r="D183" s="251"/>
      <c r="E183" s="399"/>
    </row>
    <row r="184" spans="1:5" x14ac:dyDescent="0.2">
      <c r="A184" s="346">
        <v>180</v>
      </c>
      <c r="B184" s="347"/>
      <c r="C184" s="348" t="s">
        <v>99</v>
      </c>
      <c r="D184" s="251"/>
      <c r="E184" s="399">
        <v>2</v>
      </c>
    </row>
    <row r="185" spans="1:5" x14ac:dyDescent="0.2">
      <c r="A185" s="346">
        <v>181</v>
      </c>
      <c r="B185" s="347"/>
      <c r="C185" s="348" t="s">
        <v>100</v>
      </c>
      <c r="D185" s="251"/>
      <c r="E185" s="399"/>
    </row>
    <row r="186" spans="1:5" x14ac:dyDescent="0.2">
      <c r="A186" s="346">
        <v>182</v>
      </c>
      <c r="B186" s="347"/>
      <c r="C186" s="348" t="s">
        <v>101</v>
      </c>
      <c r="D186" s="251"/>
      <c r="E186" s="399"/>
    </row>
    <row r="187" spans="1:5" x14ac:dyDescent="0.2">
      <c r="A187" s="346">
        <v>183</v>
      </c>
      <c r="B187" s="347"/>
      <c r="C187" s="348" t="s">
        <v>102</v>
      </c>
      <c r="D187" s="251"/>
      <c r="E187" s="399"/>
    </row>
    <row r="188" spans="1:5" x14ac:dyDescent="0.2">
      <c r="A188" s="346">
        <v>184</v>
      </c>
      <c r="B188" s="347"/>
      <c r="C188" s="348" t="s">
        <v>103</v>
      </c>
      <c r="D188" s="251"/>
      <c r="E188" s="399"/>
    </row>
    <row r="189" spans="1:5" x14ac:dyDescent="0.2">
      <c r="A189" s="346">
        <v>185</v>
      </c>
      <c r="B189" s="347"/>
      <c r="C189" s="348" t="s">
        <v>104</v>
      </c>
      <c r="D189" s="251"/>
      <c r="E189" s="399"/>
    </row>
    <row r="190" spans="1:5" x14ac:dyDescent="0.2">
      <c r="A190" s="346">
        <v>186</v>
      </c>
      <c r="B190" s="347"/>
      <c r="C190" s="348" t="s">
        <v>105</v>
      </c>
      <c r="D190" s="251"/>
      <c r="E190" s="399"/>
    </row>
    <row r="191" spans="1:5" x14ac:dyDescent="0.2">
      <c r="A191" s="346">
        <v>187</v>
      </c>
      <c r="B191" s="347"/>
      <c r="C191" s="348" t="s">
        <v>106</v>
      </c>
      <c r="D191" s="251"/>
      <c r="E191" s="399"/>
    </row>
    <row r="192" spans="1:5" x14ac:dyDescent="0.2">
      <c r="A192" s="346">
        <v>188</v>
      </c>
      <c r="B192" s="347"/>
      <c r="C192" s="348" t="s">
        <v>107</v>
      </c>
      <c r="D192" s="251"/>
      <c r="E192" s="399"/>
    </row>
    <row r="193" spans="1:5" x14ac:dyDescent="0.2">
      <c r="A193" s="346">
        <v>189</v>
      </c>
      <c r="B193" s="347"/>
      <c r="C193" s="348" t="s">
        <v>108</v>
      </c>
      <c r="D193" s="251"/>
      <c r="E193" s="399"/>
    </row>
    <row r="194" spans="1:5" x14ac:dyDescent="0.2">
      <c r="A194" s="346">
        <v>190</v>
      </c>
      <c r="B194" s="347"/>
      <c r="C194" s="348" t="s">
        <v>109</v>
      </c>
      <c r="D194" s="251"/>
      <c r="E194" s="399"/>
    </row>
    <row r="195" spans="1:5" x14ac:dyDescent="0.2">
      <c r="A195" s="346">
        <v>191</v>
      </c>
      <c r="B195" s="347"/>
      <c r="C195" s="348" t="s">
        <v>110</v>
      </c>
      <c r="D195" s="251"/>
      <c r="E195" s="399"/>
    </row>
    <row r="196" spans="1:5" x14ac:dyDescent="0.2">
      <c r="A196" s="346">
        <v>192</v>
      </c>
      <c r="B196" s="347"/>
      <c r="C196" s="348" t="s">
        <v>111</v>
      </c>
      <c r="D196" s="251"/>
      <c r="E196" s="399"/>
    </row>
    <row r="197" spans="1:5" x14ac:dyDescent="0.2">
      <c r="A197" s="346">
        <v>193</v>
      </c>
      <c r="B197" s="347"/>
      <c r="C197" s="348" t="s">
        <v>112</v>
      </c>
      <c r="D197" s="251"/>
      <c r="E197" s="399"/>
    </row>
    <row r="198" spans="1:5" x14ac:dyDescent="0.2">
      <c r="A198" s="346">
        <v>194</v>
      </c>
      <c r="B198" s="347"/>
      <c r="C198" s="348" t="s">
        <v>113</v>
      </c>
      <c r="D198" s="251"/>
      <c r="E198" s="399"/>
    </row>
    <row r="199" spans="1:5" x14ac:dyDescent="0.2">
      <c r="A199" s="346">
        <v>195</v>
      </c>
      <c r="B199" s="347"/>
      <c r="C199" s="348" t="s">
        <v>114</v>
      </c>
      <c r="D199" s="251"/>
      <c r="E199" s="399"/>
    </row>
    <row r="200" spans="1:5" x14ac:dyDescent="0.2">
      <c r="A200" s="346">
        <v>196</v>
      </c>
      <c r="B200" s="347"/>
      <c r="C200" s="348" t="s">
        <v>115</v>
      </c>
      <c r="D200" s="251"/>
      <c r="E200" s="399"/>
    </row>
    <row r="201" spans="1:5" x14ac:dyDescent="0.2">
      <c r="A201" s="346">
        <v>197</v>
      </c>
      <c r="B201" s="347"/>
      <c r="C201" s="348" t="s">
        <v>116</v>
      </c>
      <c r="D201" s="251"/>
      <c r="E201" s="399"/>
    </row>
    <row r="202" spans="1:5" x14ac:dyDescent="0.2">
      <c r="A202" s="346">
        <v>198</v>
      </c>
      <c r="B202" s="347"/>
      <c r="C202" s="348" t="s">
        <v>117</v>
      </c>
      <c r="D202" s="251"/>
      <c r="E202" s="399"/>
    </row>
    <row r="203" spans="1:5" x14ac:dyDescent="0.2">
      <c r="A203" s="346">
        <v>199</v>
      </c>
      <c r="B203" s="347"/>
      <c r="C203" s="348" t="s">
        <v>118</v>
      </c>
      <c r="D203" s="251"/>
      <c r="E203" s="399"/>
    </row>
    <row r="204" spans="1:5" x14ac:dyDescent="0.2">
      <c r="A204" s="346">
        <v>200</v>
      </c>
      <c r="B204" s="347"/>
      <c r="C204" s="348" t="s">
        <v>119</v>
      </c>
      <c r="D204" s="251"/>
      <c r="E204" s="399"/>
    </row>
    <row r="205" spans="1:5" x14ac:dyDescent="0.2">
      <c r="A205" s="346">
        <v>201</v>
      </c>
      <c r="B205" s="347"/>
      <c r="C205" s="348" t="s">
        <v>120</v>
      </c>
      <c r="D205" s="251"/>
      <c r="E205" s="399"/>
    </row>
    <row r="206" spans="1:5" x14ac:dyDescent="0.2">
      <c r="A206" s="346">
        <v>202</v>
      </c>
      <c r="B206" s="347"/>
      <c r="C206" s="348" t="s">
        <v>121</v>
      </c>
      <c r="D206" s="251"/>
      <c r="E206" s="399"/>
    </row>
    <row r="207" spans="1:5" x14ac:dyDescent="0.2">
      <c r="A207" s="346">
        <v>203</v>
      </c>
      <c r="B207" s="347"/>
      <c r="C207" s="348" t="s">
        <v>122</v>
      </c>
      <c r="D207" s="251"/>
      <c r="E207" s="399"/>
    </row>
    <row r="208" spans="1:5" x14ac:dyDescent="0.2">
      <c r="A208" s="346">
        <v>204</v>
      </c>
      <c r="B208" s="347"/>
      <c r="C208" s="348" t="s">
        <v>123</v>
      </c>
      <c r="D208" s="251"/>
      <c r="E208" s="399"/>
    </row>
    <row r="209" spans="1:5" x14ac:dyDescent="0.2">
      <c r="A209" s="346">
        <v>205</v>
      </c>
      <c r="B209" s="347"/>
      <c r="C209" s="348" t="s">
        <v>124</v>
      </c>
      <c r="D209" s="251"/>
      <c r="E209" s="399"/>
    </row>
    <row r="210" spans="1:5" x14ac:dyDescent="0.2">
      <c r="A210" s="346">
        <v>206</v>
      </c>
      <c r="B210" s="347"/>
      <c r="C210" s="348" t="s">
        <v>125</v>
      </c>
      <c r="D210" s="251"/>
      <c r="E210" s="399"/>
    </row>
    <row r="211" spans="1:5" x14ac:dyDescent="0.2">
      <c r="A211" s="346">
        <v>207</v>
      </c>
      <c r="B211" s="347"/>
      <c r="C211" s="348" t="s">
        <v>126</v>
      </c>
      <c r="D211" s="251"/>
      <c r="E211" s="399"/>
    </row>
    <row r="212" spans="1:5" x14ac:dyDescent="0.2">
      <c r="A212" s="346">
        <v>208</v>
      </c>
      <c r="B212" s="347"/>
      <c r="C212" s="348" t="s">
        <v>127</v>
      </c>
      <c r="D212" s="251"/>
      <c r="E212" s="399"/>
    </row>
    <row r="213" spans="1:5" x14ac:dyDescent="0.2">
      <c r="A213" s="346">
        <v>209</v>
      </c>
      <c r="B213" s="347"/>
      <c r="C213" s="348" t="s">
        <v>128</v>
      </c>
      <c r="D213" s="251"/>
      <c r="E213" s="399"/>
    </row>
    <row r="214" spans="1:5" x14ac:dyDescent="0.2">
      <c r="A214" s="346">
        <v>210</v>
      </c>
      <c r="B214" s="347"/>
      <c r="C214" s="348" t="s">
        <v>129</v>
      </c>
      <c r="D214" s="251"/>
      <c r="E214" s="399"/>
    </row>
    <row r="215" spans="1:5" x14ac:dyDescent="0.2">
      <c r="A215" s="346">
        <v>211</v>
      </c>
      <c r="B215" s="347"/>
      <c r="C215" s="348" t="s">
        <v>130</v>
      </c>
      <c r="D215" s="251"/>
      <c r="E215" s="399"/>
    </row>
    <row r="216" spans="1:5" x14ac:dyDescent="0.2">
      <c r="A216" s="346">
        <v>212</v>
      </c>
      <c r="B216" s="347"/>
      <c r="C216" s="348" t="s">
        <v>131</v>
      </c>
      <c r="D216" s="251"/>
      <c r="E216" s="399"/>
    </row>
    <row r="217" spans="1:5" x14ac:dyDescent="0.2">
      <c r="A217" s="346">
        <v>213</v>
      </c>
      <c r="B217" s="347"/>
      <c r="C217" s="348" t="s">
        <v>132</v>
      </c>
      <c r="D217" s="251"/>
      <c r="E217" s="399"/>
    </row>
    <row r="218" spans="1:5" x14ac:dyDescent="0.2">
      <c r="A218" s="346">
        <v>214</v>
      </c>
      <c r="B218" s="347"/>
      <c r="C218" s="376" t="s">
        <v>133</v>
      </c>
      <c r="D218" s="53"/>
      <c r="E218" s="395"/>
    </row>
    <row r="219" spans="1:5" ht="12.75" thickBot="1" x14ac:dyDescent="0.25">
      <c r="A219" s="359">
        <v>215</v>
      </c>
      <c r="B219" s="360"/>
      <c r="C219" s="398" t="s">
        <v>134</v>
      </c>
      <c r="D219" s="433">
        <f>SUM(D153:D218)</f>
        <v>207</v>
      </c>
      <c r="E219" s="400">
        <f>SUM(E153:E218)</f>
        <v>8785</v>
      </c>
    </row>
    <row r="220" spans="1:5" x14ac:dyDescent="0.2">
      <c r="A220" s="346">
        <v>216</v>
      </c>
      <c r="B220" s="552" t="s">
        <v>135</v>
      </c>
      <c r="C220" s="363" t="s">
        <v>136</v>
      </c>
      <c r="D220" s="257" t="s">
        <v>155</v>
      </c>
      <c r="E220" s="407"/>
    </row>
    <row r="221" spans="1:5" x14ac:dyDescent="0.2">
      <c r="A221" s="346">
        <v>217</v>
      </c>
      <c r="B221" s="553"/>
      <c r="C221" s="376" t="s">
        <v>137</v>
      </c>
      <c r="D221" s="258" t="s">
        <v>632</v>
      </c>
      <c r="E221" s="310"/>
    </row>
    <row r="222" spans="1:5" x14ac:dyDescent="0.2">
      <c r="A222" s="346">
        <v>218</v>
      </c>
      <c r="B222" s="553"/>
      <c r="C222" s="378" t="s">
        <v>138</v>
      </c>
      <c r="D222" s="259" t="s">
        <v>156</v>
      </c>
      <c r="E222" s="309"/>
    </row>
    <row r="223" spans="1:5" ht="12.75" thickBot="1" x14ac:dyDescent="0.25">
      <c r="A223" s="346">
        <v>219</v>
      </c>
      <c r="B223" s="554"/>
      <c r="C223" s="363" t="s">
        <v>139</v>
      </c>
      <c r="D223" s="435" t="s">
        <v>229</v>
      </c>
      <c r="E223" s="410"/>
    </row>
    <row r="224" spans="1:5" ht="12.75" thickBot="1" x14ac:dyDescent="0.25">
      <c r="A224" s="402">
        <v>220</v>
      </c>
      <c r="B224" s="403"/>
      <c r="C224" s="411" t="s">
        <v>140</v>
      </c>
      <c r="D224" s="261"/>
      <c r="E224" s="412"/>
    </row>
    <row r="225" spans="1:5" x14ac:dyDescent="0.2">
      <c r="A225" s="346">
        <v>221</v>
      </c>
      <c r="B225" s="552" t="s">
        <v>141</v>
      </c>
      <c r="C225" s="370" t="s">
        <v>142</v>
      </c>
      <c r="D225" s="262">
        <v>1</v>
      </c>
      <c r="E225" s="413"/>
    </row>
    <row r="226" spans="1:5" ht="12.75" thickBot="1" x14ac:dyDescent="0.25">
      <c r="A226" s="346">
        <v>222</v>
      </c>
      <c r="B226" s="554"/>
      <c r="C226" s="363" t="s">
        <v>143</v>
      </c>
      <c r="D226" s="257">
        <v>3</v>
      </c>
      <c r="E226" s="407"/>
    </row>
    <row r="227" spans="1:5" ht="12.75" thickBot="1" x14ac:dyDescent="0.25">
      <c r="A227" s="402">
        <v>223</v>
      </c>
      <c r="B227" s="403"/>
      <c r="C227" s="411" t="s">
        <v>659</v>
      </c>
      <c r="D227" s="261">
        <v>4</v>
      </c>
      <c r="E227" s="412"/>
    </row>
    <row r="228" spans="1:5" x14ac:dyDescent="0.2">
      <c r="A228" s="414">
        <v>224</v>
      </c>
      <c r="B228" s="559" t="s">
        <v>637</v>
      </c>
      <c r="C228" s="415" t="s">
        <v>633</v>
      </c>
      <c r="D228" s="263">
        <v>1</v>
      </c>
      <c r="E228" s="436">
        <v>1</v>
      </c>
    </row>
    <row r="229" spans="1:5" x14ac:dyDescent="0.2">
      <c r="A229" s="418">
        <v>225</v>
      </c>
      <c r="B229" s="560"/>
      <c r="C229" s="385" t="s">
        <v>634</v>
      </c>
      <c r="D229" s="264">
        <v>1</v>
      </c>
      <c r="E229" s="420">
        <v>1</v>
      </c>
    </row>
    <row r="230" spans="1:5" ht="12.75" thickBot="1" x14ac:dyDescent="0.25">
      <c r="A230" s="359">
        <v>226</v>
      </c>
      <c r="B230" s="561"/>
      <c r="C230" s="388" t="s">
        <v>635</v>
      </c>
      <c r="D230" s="265">
        <v>1</v>
      </c>
      <c r="E230" s="438">
        <v>1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79998168889431442"/>
  </sheetPr>
  <dimension ref="A2:L230"/>
  <sheetViews>
    <sheetView zoomScale="90" zoomScaleNormal="90"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5" width="20.140625" style="78" bestFit="1" customWidth="1"/>
    <col min="6" max="6" width="20.140625" style="78" customWidth="1"/>
    <col min="7" max="7" width="20.140625" style="78" bestFit="1" customWidth="1"/>
    <col min="8" max="9" width="16.28515625" style="78" customWidth="1"/>
    <col min="10" max="16384" width="11.42578125" style="78"/>
  </cols>
  <sheetData>
    <row r="2" spans="1:9" ht="12.75" x14ac:dyDescent="0.2">
      <c r="A2" s="331" t="s">
        <v>607</v>
      </c>
    </row>
    <row r="3" spans="1:9" ht="12.75" thickBot="1" x14ac:dyDescent="0.25"/>
    <row r="4" spans="1:9" ht="12.75" thickBot="1" x14ac:dyDescent="0.25">
      <c r="A4" s="312" t="s">
        <v>160</v>
      </c>
      <c r="B4" s="312" t="s">
        <v>161</v>
      </c>
      <c r="C4" s="152" t="s">
        <v>162</v>
      </c>
      <c r="D4" s="439" t="s">
        <v>163</v>
      </c>
      <c r="E4" s="334"/>
      <c r="F4" s="334"/>
      <c r="G4" s="335"/>
      <c r="H4" s="312" t="s">
        <v>167</v>
      </c>
      <c r="I4" s="404" t="s">
        <v>529</v>
      </c>
    </row>
    <row r="5" spans="1:9" x14ac:dyDescent="0.2">
      <c r="A5" s="338">
        <v>1</v>
      </c>
      <c r="B5" s="339"/>
      <c r="C5" s="340" t="s">
        <v>0</v>
      </c>
      <c r="D5" s="341">
        <v>16</v>
      </c>
      <c r="E5" s="342">
        <v>17</v>
      </c>
      <c r="F5" s="423">
        <v>18</v>
      </c>
      <c r="G5" s="343">
        <v>19</v>
      </c>
      <c r="H5" s="344"/>
      <c r="I5" s="345"/>
    </row>
    <row r="6" spans="1:9" x14ac:dyDescent="0.2">
      <c r="A6" s="346">
        <v>2</v>
      </c>
      <c r="B6" s="347"/>
      <c r="C6" s="348" t="s">
        <v>1</v>
      </c>
      <c r="D6" s="349" t="s">
        <v>230</v>
      </c>
      <c r="E6" s="350" t="s">
        <v>230</v>
      </c>
      <c r="F6" s="424" t="s">
        <v>230</v>
      </c>
      <c r="G6" s="351" t="s">
        <v>230</v>
      </c>
      <c r="H6" s="135"/>
      <c r="I6" s="352"/>
    </row>
    <row r="7" spans="1:9" x14ac:dyDescent="0.2">
      <c r="A7" s="346">
        <v>3</v>
      </c>
      <c r="B7" s="347"/>
      <c r="C7" s="348" t="s">
        <v>2</v>
      </c>
      <c r="D7" s="349" t="s">
        <v>231</v>
      </c>
      <c r="E7" s="350" t="s">
        <v>231</v>
      </c>
      <c r="F7" s="424" t="s">
        <v>231</v>
      </c>
      <c r="G7" s="351" t="s">
        <v>231</v>
      </c>
      <c r="H7" s="135"/>
      <c r="I7" s="352"/>
    </row>
    <row r="8" spans="1:9" x14ac:dyDescent="0.2">
      <c r="A8" s="346">
        <v>4</v>
      </c>
      <c r="B8" s="347"/>
      <c r="C8" s="348" t="s">
        <v>3</v>
      </c>
      <c r="D8" s="349" t="s">
        <v>232</v>
      </c>
      <c r="E8" s="350" t="s">
        <v>232</v>
      </c>
      <c r="F8" s="424" t="s">
        <v>232</v>
      </c>
      <c r="G8" s="351" t="s">
        <v>232</v>
      </c>
      <c r="H8" s="135"/>
      <c r="I8" s="352"/>
    </row>
    <row r="9" spans="1:9" x14ac:dyDescent="0.2">
      <c r="A9" s="346">
        <v>5</v>
      </c>
      <c r="B9" s="347"/>
      <c r="C9" s="348" t="s">
        <v>4</v>
      </c>
      <c r="D9" s="349" t="s">
        <v>233</v>
      </c>
      <c r="E9" s="350" t="s">
        <v>233</v>
      </c>
      <c r="F9" s="424" t="s">
        <v>233</v>
      </c>
      <c r="G9" s="351" t="s">
        <v>233</v>
      </c>
      <c r="H9" s="135"/>
      <c r="I9" s="352"/>
    </row>
    <row r="10" spans="1:9" x14ac:dyDescent="0.2">
      <c r="A10" s="346">
        <v>6</v>
      </c>
      <c r="B10" s="347" t="s">
        <v>5</v>
      </c>
      <c r="C10" s="348" t="s">
        <v>6</v>
      </c>
      <c r="D10" s="349"/>
      <c r="E10" s="350" t="s">
        <v>234</v>
      </c>
      <c r="F10" s="424"/>
      <c r="G10" s="351"/>
      <c r="H10" s="135"/>
      <c r="I10" s="352"/>
    </row>
    <row r="11" spans="1:9" x14ac:dyDescent="0.2">
      <c r="A11" s="346">
        <v>7</v>
      </c>
      <c r="B11" s="347"/>
      <c r="C11" s="348" t="s">
        <v>7</v>
      </c>
      <c r="D11" s="349"/>
      <c r="E11" s="350" t="s">
        <v>181</v>
      </c>
      <c r="F11" s="424"/>
      <c r="G11" s="351"/>
      <c r="H11" s="135"/>
      <c r="I11" s="352"/>
    </row>
    <row r="12" spans="1:9" ht="12.75" thickBot="1" x14ac:dyDescent="0.25">
      <c r="A12" s="346">
        <v>8</v>
      </c>
      <c r="B12" s="347"/>
      <c r="C12" s="353" t="s">
        <v>8</v>
      </c>
      <c r="D12" s="442" t="s">
        <v>235</v>
      </c>
      <c r="E12" s="355" t="s">
        <v>236</v>
      </c>
      <c r="F12" s="425" t="s">
        <v>237</v>
      </c>
      <c r="G12" s="356" t="s">
        <v>238</v>
      </c>
      <c r="H12" s="135"/>
      <c r="I12" s="352"/>
    </row>
    <row r="13" spans="1:9" ht="12.75" thickBot="1" x14ac:dyDescent="0.25">
      <c r="A13" s="346">
        <v>9</v>
      </c>
      <c r="B13" s="347"/>
      <c r="C13" s="358" t="s">
        <v>194</v>
      </c>
      <c r="D13" s="234" t="s">
        <v>239</v>
      </c>
      <c r="E13" s="121" t="s">
        <v>240</v>
      </c>
      <c r="F13" s="152" t="s">
        <v>241</v>
      </c>
      <c r="G13" s="122" t="s">
        <v>242</v>
      </c>
      <c r="H13" s="135"/>
      <c r="I13" s="352"/>
    </row>
    <row r="14" spans="1:9" ht="12.75" thickBot="1" x14ac:dyDescent="0.25">
      <c r="A14" s="359">
        <v>10</v>
      </c>
      <c r="B14" s="360"/>
      <c r="C14" s="361" t="s">
        <v>9</v>
      </c>
      <c r="D14" s="209"/>
      <c r="E14" s="37"/>
      <c r="F14" s="443" t="s">
        <v>243</v>
      </c>
      <c r="G14" s="95"/>
      <c r="H14" s="359"/>
      <c r="I14" s="362"/>
    </row>
    <row r="15" spans="1:9" x14ac:dyDescent="0.2">
      <c r="A15" s="346">
        <v>11</v>
      </c>
      <c r="B15" s="552" t="s">
        <v>13</v>
      </c>
      <c r="C15" s="363" t="s">
        <v>165</v>
      </c>
      <c r="D15" s="112">
        <v>149562</v>
      </c>
      <c r="E15" s="21">
        <v>82617</v>
      </c>
      <c r="F15" s="79">
        <v>121227</v>
      </c>
      <c r="G15" s="50">
        <v>191228</v>
      </c>
      <c r="H15" s="381">
        <f>SUM(D15:G15)</f>
        <v>544634</v>
      </c>
      <c r="I15" s="382">
        <v>4926289</v>
      </c>
    </row>
    <row r="16" spans="1:9" x14ac:dyDescent="0.2">
      <c r="A16" s="346">
        <v>12</v>
      </c>
      <c r="B16" s="553"/>
      <c r="C16" s="365" t="s">
        <v>164</v>
      </c>
      <c r="D16" s="207">
        <v>173188</v>
      </c>
      <c r="E16" s="22">
        <v>125567</v>
      </c>
      <c r="F16" s="80">
        <v>126000</v>
      </c>
      <c r="G16" s="98">
        <v>206839</v>
      </c>
      <c r="H16" s="367">
        <f>SUM(D16:G16)</f>
        <v>631594</v>
      </c>
      <c r="I16" s="444">
        <v>5272391</v>
      </c>
    </row>
    <row r="17" spans="1:9" ht="12.75" thickBot="1" x14ac:dyDescent="0.25">
      <c r="A17" s="359">
        <v>13</v>
      </c>
      <c r="B17" s="554"/>
      <c r="C17" s="361" t="s">
        <v>10</v>
      </c>
      <c r="D17" s="244">
        <v>0.15796793303111745</v>
      </c>
      <c r="E17" s="23">
        <v>0.51986879213721138</v>
      </c>
      <c r="F17" s="81">
        <v>3.937241703580896E-2</v>
      </c>
      <c r="G17" s="159">
        <v>8.1635534545150268E-2</v>
      </c>
      <c r="H17" s="161">
        <f>(H16/H15)-1</f>
        <v>0.15966685884465526</v>
      </c>
      <c r="I17" s="210">
        <f>(I16/I15)-1</f>
        <v>7.0256129918484289E-2</v>
      </c>
    </row>
    <row r="18" spans="1:9" ht="14.25" x14ac:dyDescent="0.2">
      <c r="A18" s="369">
        <v>14</v>
      </c>
      <c r="B18" s="552" t="s">
        <v>168</v>
      </c>
      <c r="C18" s="370" t="s">
        <v>530</v>
      </c>
      <c r="D18" s="271">
        <v>978</v>
      </c>
      <c r="E18" s="24">
        <v>830.6</v>
      </c>
      <c r="F18" s="82">
        <v>2888</v>
      </c>
      <c r="G18" s="160">
        <v>394</v>
      </c>
      <c r="H18" s="428">
        <f>SUM(D18:G18)</f>
        <v>5090.6000000000004</v>
      </c>
      <c r="I18" s="371">
        <v>73887</v>
      </c>
    </row>
    <row r="19" spans="1:9" ht="12.75" thickBot="1" x14ac:dyDescent="0.25">
      <c r="A19" s="359">
        <v>15</v>
      </c>
      <c r="B19" s="557"/>
      <c r="C19" s="361" t="s">
        <v>11</v>
      </c>
      <c r="D19" s="59"/>
      <c r="E19" s="25">
        <v>64.3</v>
      </c>
      <c r="F19" s="83"/>
      <c r="G19" s="60"/>
      <c r="H19" s="62"/>
      <c r="I19" s="373"/>
    </row>
    <row r="20" spans="1:9" x14ac:dyDescent="0.2">
      <c r="A20" s="346">
        <v>16</v>
      </c>
      <c r="B20" s="558" t="s">
        <v>175</v>
      </c>
      <c r="C20" s="363" t="s">
        <v>12</v>
      </c>
      <c r="D20" s="112">
        <v>268</v>
      </c>
      <c r="E20" s="21">
        <v>284</v>
      </c>
      <c r="F20" s="79">
        <v>694</v>
      </c>
      <c r="G20" s="50">
        <v>98</v>
      </c>
      <c r="H20" s="381">
        <f>SUM(D20:G20)</f>
        <v>1344</v>
      </c>
      <c r="I20" s="382">
        <v>28146</v>
      </c>
    </row>
    <row r="21" spans="1:9" x14ac:dyDescent="0.2">
      <c r="A21" s="346">
        <v>17</v>
      </c>
      <c r="B21" s="553"/>
      <c r="C21" s="348" t="s">
        <v>176</v>
      </c>
      <c r="D21" s="232">
        <v>97537</v>
      </c>
      <c r="E21" s="26">
        <v>45077</v>
      </c>
      <c r="F21" s="84">
        <v>42947</v>
      </c>
      <c r="G21" s="76">
        <v>158027</v>
      </c>
      <c r="H21" s="276">
        <f>SUM(D21:G21)</f>
        <v>343588</v>
      </c>
      <c r="I21" s="399"/>
    </row>
    <row r="22" spans="1:9" ht="12.75" thickBot="1" x14ac:dyDescent="0.25">
      <c r="A22" s="359">
        <v>18</v>
      </c>
      <c r="B22" s="554"/>
      <c r="C22" s="361" t="s">
        <v>14</v>
      </c>
      <c r="D22" s="244">
        <v>0.56318567106266026</v>
      </c>
      <c r="E22" s="23">
        <v>0.35898763210079082</v>
      </c>
      <c r="F22" s="81">
        <v>0.34084920634920635</v>
      </c>
      <c r="G22" s="159">
        <v>0.76400968869507202</v>
      </c>
      <c r="H22" s="161">
        <f>H21/H16</f>
        <v>0.54400136796739673</v>
      </c>
      <c r="I22" s="210"/>
    </row>
    <row r="23" spans="1:9" x14ac:dyDescent="0.2">
      <c r="A23" s="346">
        <v>19</v>
      </c>
      <c r="B23" s="552" t="s">
        <v>15</v>
      </c>
      <c r="C23" s="363" t="s">
        <v>169</v>
      </c>
      <c r="D23" s="113">
        <v>66.688628943500007</v>
      </c>
      <c r="E23" s="27">
        <v>69.059019085499997</v>
      </c>
      <c r="F23" s="85">
        <v>85.762874310599997</v>
      </c>
      <c r="G23" s="46">
        <v>67.716249286600004</v>
      </c>
      <c r="H23" s="68">
        <f>(H25/$H$15)*100</f>
        <v>71.654542316491444</v>
      </c>
      <c r="I23" s="69">
        <v>78.483396409999997</v>
      </c>
    </row>
    <row r="24" spans="1:9" x14ac:dyDescent="0.2">
      <c r="A24" s="346">
        <v>20</v>
      </c>
      <c r="B24" s="553"/>
      <c r="C24" s="376" t="s">
        <v>170</v>
      </c>
      <c r="D24" s="111">
        <v>66.542339607599999</v>
      </c>
      <c r="E24" s="28">
        <v>59.321480794700001</v>
      </c>
      <c r="F24" s="86">
        <v>76.952359902699996</v>
      </c>
      <c r="G24" s="48">
        <v>59.999408939299997</v>
      </c>
      <c r="H24" s="49">
        <f>(H26/$H$16)*100</f>
        <v>65.040674863915754</v>
      </c>
      <c r="I24" s="67">
        <v>72.546164556500003</v>
      </c>
    </row>
    <row r="25" spans="1:9" x14ac:dyDescent="0.2">
      <c r="A25" s="346">
        <v>21</v>
      </c>
      <c r="B25" s="553"/>
      <c r="C25" s="363" t="s">
        <v>171</v>
      </c>
      <c r="D25" s="112">
        <v>99741</v>
      </c>
      <c r="E25" s="21">
        <v>57054</v>
      </c>
      <c r="F25" s="79">
        <v>103968</v>
      </c>
      <c r="G25" s="50">
        <v>129492</v>
      </c>
      <c r="H25" s="381">
        <f>SUM(D25:G25)</f>
        <v>390255</v>
      </c>
      <c r="I25" s="382">
        <v>3866319</v>
      </c>
    </row>
    <row r="26" spans="1:9" x14ac:dyDescent="0.2">
      <c r="A26" s="346">
        <v>22</v>
      </c>
      <c r="B26" s="553"/>
      <c r="C26" s="376" t="s">
        <v>172</v>
      </c>
      <c r="D26" s="103">
        <v>115243</v>
      </c>
      <c r="E26" s="29">
        <v>74488</v>
      </c>
      <c r="F26" s="87">
        <v>96960</v>
      </c>
      <c r="G26" s="104">
        <v>124102</v>
      </c>
      <c r="H26" s="54">
        <f>SUM(D26:G26)</f>
        <v>410793</v>
      </c>
      <c r="I26" s="395">
        <v>3824917</v>
      </c>
    </row>
    <row r="27" spans="1:9" x14ac:dyDescent="0.2">
      <c r="A27" s="346">
        <v>23</v>
      </c>
      <c r="B27" s="553"/>
      <c r="C27" s="378" t="s">
        <v>173</v>
      </c>
      <c r="D27" s="55">
        <v>2.6393764272000002</v>
      </c>
      <c r="E27" s="30">
        <v>3.0032787773999998</v>
      </c>
      <c r="F27" s="88">
        <v>3.2932807578999999</v>
      </c>
      <c r="G27" s="56">
        <v>3.0383264832000001</v>
      </c>
      <c r="H27" s="58">
        <f>((D27*D25)+(E27*E25)+(F27*F25)+(G27*G25))/H25</f>
        <v>2.9991618259625534</v>
      </c>
      <c r="I27" s="66">
        <v>3.1603457825999999</v>
      </c>
    </row>
    <row r="28" spans="1:9" ht="12.75" thickBot="1" x14ac:dyDescent="0.25">
      <c r="A28" s="359">
        <v>24</v>
      </c>
      <c r="B28" s="554"/>
      <c r="C28" s="361" t="s">
        <v>174</v>
      </c>
      <c r="D28" s="59">
        <v>2.4509255160999999</v>
      </c>
      <c r="E28" s="25">
        <v>2.7583492600000001</v>
      </c>
      <c r="F28" s="83">
        <v>3.0218342910999998</v>
      </c>
      <c r="G28" s="60">
        <v>2.4296124706</v>
      </c>
      <c r="H28" s="62">
        <f>((D28*D26)+(E28*E26)+(F28*F26)+(G28*G26))/H26</f>
        <v>2.6349834311252858</v>
      </c>
      <c r="I28" s="373">
        <v>2.8057100437</v>
      </c>
    </row>
    <row r="29" spans="1:9" x14ac:dyDescent="0.2">
      <c r="A29" s="346">
        <v>25</v>
      </c>
      <c r="B29" s="347" t="s">
        <v>16</v>
      </c>
      <c r="C29" s="363" t="s">
        <v>169</v>
      </c>
      <c r="D29" s="113">
        <v>18.764402996400001</v>
      </c>
      <c r="E29" s="27">
        <v>24.835680986100002</v>
      </c>
      <c r="F29" s="85">
        <v>44.041852535700002</v>
      </c>
      <c r="G29" s="46">
        <v>27.548303631300001</v>
      </c>
      <c r="H29" s="68">
        <f>(H31/$H$15)*100</f>
        <v>28.395766698369911</v>
      </c>
      <c r="I29" s="69">
        <v>38.272702101599997</v>
      </c>
    </row>
    <row r="30" spans="1:9" x14ac:dyDescent="0.2">
      <c r="A30" s="346">
        <v>26</v>
      </c>
      <c r="B30" s="347"/>
      <c r="C30" s="376" t="s">
        <v>170</v>
      </c>
      <c r="D30" s="111">
        <v>16.648346907600001</v>
      </c>
      <c r="E30" s="28">
        <v>17.061752496699999</v>
      </c>
      <c r="F30" s="86">
        <v>33.501660886700002</v>
      </c>
      <c r="G30" s="48">
        <v>16.811238511199999</v>
      </c>
      <c r="H30" s="49">
        <f>(H32/$H$16)*100</f>
        <v>20.146011520058771</v>
      </c>
      <c r="I30" s="67">
        <v>29.951716385099999</v>
      </c>
    </row>
    <row r="31" spans="1:9" x14ac:dyDescent="0.2">
      <c r="A31" s="346">
        <v>27</v>
      </c>
      <c r="B31" s="347"/>
      <c r="C31" s="363" t="s">
        <v>171</v>
      </c>
      <c r="D31" s="112">
        <v>28064</v>
      </c>
      <c r="E31" s="21">
        <v>20518</v>
      </c>
      <c r="F31" s="79">
        <v>53391</v>
      </c>
      <c r="G31" s="50">
        <v>52680</v>
      </c>
      <c r="H31" s="381">
        <f>SUM(D31:G31)</f>
        <v>154653</v>
      </c>
      <c r="I31" s="382">
        <v>1885424</v>
      </c>
    </row>
    <row r="32" spans="1:9" x14ac:dyDescent="0.2">
      <c r="A32" s="346">
        <v>28</v>
      </c>
      <c r="B32" s="347"/>
      <c r="C32" s="376" t="s">
        <v>172</v>
      </c>
      <c r="D32" s="103">
        <v>28833</v>
      </c>
      <c r="E32" s="29">
        <v>21424</v>
      </c>
      <c r="F32" s="87">
        <v>42212</v>
      </c>
      <c r="G32" s="104">
        <v>34772</v>
      </c>
      <c r="H32" s="54">
        <f>SUM(D32:G32)</f>
        <v>127241</v>
      </c>
      <c r="I32" s="395">
        <v>1579172</v>
      </c>
    </row>
    <row r="33" spans="1:9" x14ac:dyDescent="0.2">
      <c r="A33" s="346">
        <v>29</v>
      </c>
      <c r="B33" s="347"/>
      <c r="C33" s="378" t="s">
        <v>173</v>
      </c>
      <c r="D33" s="55">
        <v>3.6975974776</v>
      </c>
      <c r="E33" s="30">
        <v>3.8883998785</v>
      </c>
      <c r="F33" s="88">
        <v>3.9941970077</v>
      </c>
      <c r="G33" s="56">
        <v>4.1782019799999999</v>
      </c>
      <c r="H33" s="58">
        <f>((D33*D31)+(E33*E31)+(F33*F31)+(G33*G31))/H31</f>
        <v>3.989016812237332</v>
      </c>
      <c r="I33" s="66">
        <v>3.9549783563999998</v>
      </c>
    </row>
    <row r="34" spans="1:9" ht="12.75" thickBot="1" x14ac:dyDescent="0.25">
      <c r="A34" s="359">
        <v>30</v>
      </c>
      <c r="B34" s="360"/>
      <c r="C34" s="361" t="s">
        <v>174</v>
      </c>
      <c r="D34" s="59">
        <v>3.5885247018999999</v>
      </c>
      <c r="E34" s="25">
        <v>3.7848140384</v>
      </c>
      <c r="F34" s="83">
        <v>3.7995224183</v>
      </c>
      <c r="G34" s="60">
        <v>3.8022733885000002</v>
      </c>
      <c r="H34" s="62">
        <f>((D34*D32)+(E34*E32)+(F34*F32)+(G34*G32))/H32</f>
        <v>3.7499852977795358</v>
      </c>
      <c r="I34" s="373">
        <v>3.6763747664999999</v>
      </c>
    </row>
    <row r="35" spans="1:9" x14ac:dyDescent="0.2">
      <c r="A35" s="346">
        <v>31</v>
      </c>
      <c r="B35" s="347" t="s">
        <v>17</v>
      </c>
      <c r="C35" s="363" t="s">
        <v>169</v>
      </c>
      <c r="D35" s="113">
        <v>47.924225947099998</v>
      </c>
      <c r="E35" s="27">
        <v>44.223338099300001</v>
      </c>
      <c r="F35" s="85">
        <v>41.721021774900002</v>
      </c>
      <c r="G35" s="46">
        <v>40.167945655300002</v>
      </c>
      <c r="H35" s="68">
        <f>(H37/$H$15)*100</f>
        <v>43.25859200857824</v>
      </c>
      <c r="I35" s="69">
        <v>40.210694308500003</v>
      </c>
    </row>
    <row r="36" spans="1:9" x14ac:dyDescent="0.2">
      <c r="A36" s="346">
        <v>32</v>
      </c>
      <c r="B36" s="347"/>
      <c r="C36" s="376" t="s">
        <v>170</v>
      </c>
      <c r="D36" s="111">
        <v>49.893992699999998</v>
      </c>
      <c r="E36" s="28">
        <v>42.259728297999999</v>
      </c>
      <c r="F36" s="86">
        <v>43.4506990159</v>
      </c>
      <c r="G36" s="48">
        <v>43.188170428100001</v>
      </c>
      <c r="H36" s="49">
        <f>(H38/$H$16)*100</f>
        <v>44.894663343856969</v>
      </c>
      <c r="I36" s="67">
        <v>42.594448171400003</v>
      </c>
    </row>
    <row r="37" spans="1:9" x14ac:dyDescent="0.2">
      <c r="A37" s="346">
        <v>33</v>
      </c>
      <c r="B37" s="347"/>
      <c r="C37" s="363" t="s">
        <v>171</v>
      </c>
      <c r="D37" s="112">
        <v>71676</v>
      </c>
      <c r="E37" s="21">
        <v>36536</v>
      </c>
      <c r="F37" s="79">
        <v>50577</v>
      </c>
      <c r="G37" s="50">
        <v>76812</v>
      </c>
      <c r="H37" s="381">
        <f>SUM(D37:G37)</f>
        <v>235601</v>
      </c>
      <c r="I37" s="382">
        <v>1980895</v>
      </c>
    </row>
    <row r="38" spans="1:9" x14ac:dyDescent="0.2">
      <c r="A38" s="346">
        <v>34</v>
      </c>
      <c r="B38" s="347"/>
      <c r="C38" s="376" t="s">
        <v>172</v>
      </c>
      <c r="D38" s="103">
        <v>86410</v>
      </c>
      <c r="E38" s="29">
        <v>53064</v>
      </c>
      <c r="F38" s="87">
        <v>54748</v>
      </c>
      <c r="G38" s="104">
        <v>89330</v>
      </c>
      <c r="H38" s="54">
        <f>SUM(D38:G38)</f>
        <v>283552</v>
      </c>
      <c r="I38" s="395">
        <v>2245746</v>
      </c>
    </row>
    <row r="39" spans="1:9" x14ac:dyDescent="0.2">
      <c r="A39" s="346">
        <v>35</v>
      </c>
      <c r="B39" s="347"/>
      <c r="C39" s="378" t="s">
        <v>173</v>
      </c>
      <c r="D39" s="55">
        <v>2.2246999049</v>
      </c>
      <c r="E39" s="30">
        <v>2.5050782732000001</v>
      </c>
      <c r="F39" s="88">
        <v>2.5524290722999998</v>
      </c>
      <c r="G39" s="56">
        <v>2.2558598593000001</v>
      </c>
      <c r="H39" s="58">
        <f>((D39*D37)+(E39*E37)+(F39*F37)+(G39*G37))/H37</f>
        <v>2.348693099246252</v>
      </c>
      <c r="I39" s="66">
        <v>2.4039898315000001</v>
      </c>
    </row>
    <row r="40" spans="1:9" ht="12.75" thickBot="1" x14ac:dyDescent="0.25">
      <c r="A40" s="359">
        <v>36</v>
      </c>
      <c r="B40" s="360"/>
      <c r="C40" s="361" t="s">
        <v>174</v>
      </c>
      <c r="D40" s="59">
        <v>2.0711498237999999</v>
      </c>
      <c r="E40" s="25">
        <v>2.3436624195000002</v>
      </c>
      <c r="F40" s="83">
        <v>2.4218985895</v>
      </c>
      <c r="G40" s="60">
        <v>1.8951328072</v>
      </c>
      <c r="H40" s="62">
        <f>((D40*D38)+(E40*E38)+(F40*F38)+(G40*G38))/H38</f>
        <v>2.1344179429100412</v>
      </c>
      <c r="I40" s="373">
        <v>2.1934676078000002</v>
      </c>
    </row>
    <row r="41" spans="1:9" x14ac:dyDescent="0.2">
      <c r="A41" s="346">
        <v>37</v>
      </c>
      <c r="B41" s="552" t="s">
        <v>18</v>
      </c>
      <c r="C41" s="363" t="s">
        <v>169</v>
      </c>
      <c r="D41" s="113">
        <v>20.233288744900001</v>
      </c>
      <c r="E41" s="27">
        <v>17.806652849399999</v>
      </c>
      <c r="F41" s="85">
        <v>9.5808173704000001</v>
      </c>
      <c r="G41" s="46">
        <v>15.9560564687</v>
      </c>
      <c r="H41" s="68">
        <f>(H43/$H$15)*100</f>
        <v>15.992207610982788</v>
      </c>
      <c r="I41" s="69">
        <v>13.019082943600001</v>
      </c>
    </row>
    <row r="42" spans="1:9" x14ac:dyDescent="0.2">
      <c r="A42" s="346">
        <v>38</v>
      </c>
      <c r="B42" s="553"/>
      <c r="C42" s="376" t="s">
        <v>170</v>
      </c>
      <c r="D42" s="111">
        <v>22.3442637108</v>
      </c>
      <c r="E42" s="28">
        <v>25.0924272958</v>
      </c>
      <c r="F42" s="86">
        <v>16.6065738209</v>
      </c>
      <c r="G42" s="48">
        <v>21.522799175199999</v>
      </c>
      <c r="H42" s="49">
        <f>(H44/$H$16)*100</f>
        <v>21.477088129399583</v>
      </c>
      <c r="I42" s="67">
        <v>17.1440688462</v>
      </c>
    </row>
    <row r="43" spans="1:9" x14ac:dyDescent="0.2">
      <c r="A43" s="346">
        <v>39</v>
      </c>
      <c r="B43" s="553"/>
      <c r="C43" s="363" t="s">
        <v>171</v>
      </c>
      <c r="D43" s="112">
        <v>30261</v>
      </c>
      <c r="E43" s="21">
        <v>14711</v>
      </c>
      <c r="F43" s="79">
        <v>11615</v>
      </c>
      <c r="G43" s="50">
        <v>30512</v>
      </c>
      <c r="H43" s="381">
        <f>SUM(D43:G43)</f>
        <v>87099</v>
      </c>
      <c r="I43" s="382">
        <v>641358</v>
      </c>
    </row>
    <row r="44" spans="1:9" x14ac:dyDescent="0.2">
      <c r="A44" s="346">
        <v>40</v>
      </c>
      <c r="B44" s="553"/>
      <c r="C44" s="376" t="s">
        <v>172</v>
      </c>
      <c r="D44" s="103">
        <v>38698</v>
      </c>
      <c r="E44" s="29">
        <v>31508</v>
      </c>
      <c r="F44" s="87">
        <v>20924</v>
      </c>
      <c r="G44" s="104">
        <v>44518</v>
      </c>
      <c r="H44" s="54">
        <f>SUM(D44:G44)</f>
        <v>135648</v>
      </c>
      <c r="I44" s="395">
        <v>903902</v>
      </c>
    </row>
    <row r="45" spans="1:9" x14ac:dyDescent="0.2">
      <c r="A45" s="346">
        <v>41</v>
      </c>
      <c r="B45" s="553"/>
      <c r="C45" s="378" t="s">
        <v>173</v>
      </c>
      <c r="D45" s="55">
        <v>2.0504829045999999</v>
      </c>
      <c r="E45" s="30">
        <v>2.1705253888999998</v>
      </c>
      <c r="F45" s="88">
        <v>2.4094095722</v>
      </c>
      <c r="G45" s="56">
        <v>1.9289173934999999</v>
      </c>
      <c r="H45" s="58">
        <f>((D45*D43)+(E45*E43)+(F45*F43)+(G45*G43))/H43</f>
        <v>2.0760362560280083</v>
      </c>
      <c r="I45" s="66">
        <v>2.2270632001999999</v>
      </c>
    </row>
    <row r="46" spans="1:9" ht="12.75" thickBot="1" x14ac:dyDescent="0.25">
      <c r="A46" s="359">
        <v>42</v>
      </c>
      <c r="B46" s="554"/>
      <c r="C46" s="361" t="s">
        <v>174</v>
      </c>
      <c r="D46" s="59">
        <v>1.8719144983</v>
      </c>
      <c r="E46" s="25">
        <v>2.0325055766000002</v>
      </c>
      <c r="F46" s="83">
        <v>2.1510602201000002</v>
      </c>
      <c r="G46" s="60">
        <v>1.7129037949000001</v>
      </c>
      <c r="H46" s="62">
        <f>((D46*D44)+(E46*E44)+(F46*F44)+(G46*G44))/H44</f>
        <v>1.9000897038618838</v>
      </c>
      <c r="I46" s="373">
        <v>2.0471903347999998</v>
      </c>
    </row>
    <row r="47" spans="1:9" x14ac:dyDescent="0.2">
      <c r="A47" s="346">
        <v>43</v>
      </c>
      <c r="B47" s="347" t="s">
        <v>19</v>
      </c>
      <c r="C47" s="463" t="s">
        <v>169</v>
      </c>
      <c r="D47" s="222">
        <v>3.0915091142</v>
      </c>
      <c r="E47" s="192">
        <v>3.4055268124999998</v>
      </c>
      <c r="F47" s="272">
        <v>1.3446253673999999</v>
      </c>
      <c r="G47" s="212">
        <v>3.3902199424999999</v>
      </c>
      <c r="H47" s="384">
        <f>(H49/$H$15)*100</f>
        <v>2.8553120076969121</v>
      </c>
      <c r="I47" s="384">
        <v>2.3693721271000001</v>
      </c>
    </row>
    <row r="48" spans="1:9" x14ac:dyDescent="0.2">
      <c r="A48" s="346">
        <v>44</v>
      </c>
      <c r="B48" s="347"/>
      <c r="C48" s="464" t="s">
        <v>170</v>
      </c>
      <c r="D48" s="225">
        <v>2.6428541864000001</v>
      </c>
      <c r="E48" s="193">
        <v>3.9972154404000002</v>
      </c>
      <c r="F48" s="273">
        <v>1.7342743115999999</v>
      </c>
      <c r="G48" s="215">
        <v>4.9209464625999999</v>
      </c>
      <c r="H48" s="392">
        <f>(H50/$H$16)*100</f>
        <v>3.4767588039151733</v>
      </c>
      <c r="I48" s="392">
        <v>2.6640484987000002</v>
      </c>
    </row>
    <row r="49" spans="1:9" x14ac:dyDescent="0.2">
      <c r="A49" s="346">
        <v>45</v>
      </c>
      <c r="B49" s="347"/>
      <c r="C49" s="464" t="s">
        <v>171</v>
      </c>
      <c r="D49" s="226">
        <v>4624</v>
      </c>
      <c r="E49" s="194">
        <v>2814</v>
      </c>
      <c r="F49" s="274">
        <v>1630</v>
      </c>
      <c r="G49" s="216">
        <v>6483</v>
      </c>
      <c r="H49" s="394">
        <f>SUM(D49:G49)</f>
        <v>15551</v>
      </c>
      <c r="I49" s="394">
        <v>116722</v>
      </c>
    </row>
    <row r="50" spans="1:9" ht="12.75" thickBot="1" x14ac:dyDescent="0.25">
      <c r="A50" s="359">
        <v>46</v>
      </c>
      <c r="B50" s="360"/>
      <c r="C50" s="465" t="s">
        <v>172</v>
      </c>
      <c r="D50" s="227">
        <v>4577</v>
      </c>
      <c r="E50" s="195">
        <v>5019</v>
      </c>
      <c r="F50" s="275">
        <v>2185</v>
      </c>
      <c r="G50" s="217">
        <v>10178</v>
      </c>
      <c r="H50" s="389">
        <f>SUM(D50:G50)</f>
        <v>21959</v>
      </c>
      <c r="I50" s="389">
        <v>140459</v>
      </c>
    </row>
    <row r="51" spans="1:9" x14ac:dyDescent="0.2">
      <c r="A51" s="346">
        <v>47</v>
      </c>
      <c r="B51" s="552" t="s">
        <v>20</v>
      </c>
      <c r="C51" s="463" t="s">
        <v>169</v>
      </c>
      <c r="D51" s="222">
        <v>9.9865731973000003</v>
      </c>
      <c r="E51" s="192">
        <v>9.7288012527000003</v>
      </c>
      <c r="F51" s="272">
        <v>3.3116829515999999</v>
      </c>
      <c r="G51" s="212">
        <v>12.9374743022</v>
      </c>
      <c r="H51" s="384">
        <f>(H53/$H$15)*100</f>
        <v>9.4979380648288583</v>
      </c>
      <c r="I51" s="384">
        <v>6.1281485191999998</v>
      </c>
    </row>
    <row r="52" spans="1:9" x14ac:dyDescent="0.2">
      <c r="A52" s="346">
        <v>48</v>
      </c>
      <c r="B52" s="553"/>
      <c r="C52" s="464" t="s">
        <v>170</v>
      </c>
      <c r="D52" s="225">
        <v>8.4705424952000001</v>
      </c>
      <c r="E52" s="193">
        <v>11.588876469000001</v>
      </c>
      <c r="F52" s="273">
        <v>4.7067919648999998</v>
      </c>
      <c r="G52" s="215">
        <v>13.5568454228</v>
      </c>
      <c r="H52" s="392">
        <f>(H54/$H$16)*100</f>
        <v>10.005478202769501</v>
      </c>
      <c r="I52" s="392">
        <v>7.6457180985999997</v>
      </c>
    </row>
    <row r="53" spans="1:9" x14ac:dyDescent="0.2">
      <c r="A53" s="346">
        <v>49</v>
      </c>
      <c r="B53" s="553"/>
      <c r="C53" s="464" t="s">
        <v>171</v>
      </c>
      <c r="D53" s="226">
        <v>14936</v>
      </c>
      <c r="E53" s="194">
        <v>8038</v>
      </c>
      <c r="F53" s="274">
        <v>4015</v>
      </c>
      <c r="G53" s="216">
        <v>24740</v>
      </c>
      <c r="H53" s="394">
        <f>SUM(D53:G53)</f>
        <v>51729</v>
      </c>
      <c r="I53" s="394">
        <v>301890</v>
      </c>
    </row>
    <row r="54" spans="1:9" ht="12.75" thickBot="1" x14ac:dyDescent="0.25">
      <c r="A54" s="359">
        <v>50</v>
      </c>
      <c r="B54" s="554"/>
      <c r="C54" s="465" t="s">
        <v>172</v>
      </c>
      <c r="D54" s="227">
        <v>14670</v>
      </c>
      <c r="E54" s="195">
        <v>14552</v>
      </c>
      <c r="F54" s="275">
        <v>5931</v>
      </c>
      <c r="G54" s="217">
        <v>28041</v>
      </c>
      <c r="H54" s="389">
        <f>SUM(D54:G54)</f>
        <v>63194</v>
      </c>
      <c r="I54" s="389">
        <v>403112</v>
      </c>
    </row>
    <row r="55" spans="1:9" x14ac:dyDescent="0.2">
      <c r="A55" s="346">
        <v>51</v>
      </c>
      <c r="B55" s="552" t="s">
        <v>21</v>
      </c>
      <c r="C55" s="363" t="s">
        <v>169</v>
      </c>
      <c r="D55" s="113">
        <v>32.142707563599998</v>
      </c>
      <c r="E55" s="27">
        <v>28.2780686121</v>
      </c>
      <c r="F55" s="85">
        <v>35.722672976799998</v>
      </c>
      <c r="G55" s="46">
        <v>26.862677682299999</v>
      </c>
      <c r="H55" s="68">
        <f>(H57/$H$15)*100</f>
        <v>30.499381235839113</v>
      </c>
      <c r="I55" s="69">
        <v>35.014241972299999</v>
      </c>
    </row>
    <row r="56" spans="1:9" x14ac:dyDescent="0.2">
      <c r="A56" s="346">
        <v>52</v>
      </c>
      <c r="B56" s="553"/>
      <c r="C56" s="376" t="s">
        <v>170</v>
      </c>
      <c r="D56" s="111">
        <v>28.957231916000001</v>
      </c>
      <c r="E56" s="28">
        <v>24.9269444394</v>
      </c>
      <c r="F56" s="86">
        <v>28.887254662899998</v>
      </c>
      <c r="G56" s="48">
        <v>21.174042367199998</v>
      </c>
      <c r="H56" s="49">
        <f>(H58/$H$16)*100</f>
        <v>25.593023366276434</v>
      </c>
      <c r="I56" s="67">
        <v>29.947543703600001</v>
      </c>
    </row>
    <row r="57" spans="1:9" x14ac:dyDescent="0.2">
      <c r="A57" s="346">
        <v>53</v>
      </c>
      <c r="B57" s="553"/>
      <c r="C57" s="363" t="s">
        <v>171</v>
      </c>
      <c r="D57" s="112">
        <v>48073</v>
      </c>
      <c r="E57" s="21">
        <v>23362</v>
      </c>
      <c r="F57" s="79">
        <v>43306</v>
      </c>
      <c r="G57" s="50">
        <v>51369</v>
      </c>
      <c r="H57" s="381">
        <f>SUM(D57:G57)</f>
        <v>166110</v>
      </c>
      <c r="I57" s="382">
        <v>1724903</v>
      </c>
    </row>
    <row r="58" spans="1:9" x14ac:dyDescent="0.2">
      <c r="A58" s="346">
        <v>54</v>
      </c>
      <c r="B58" s="553"/>
      <c r="C58" s="376" t="s">
        <v>172</v>
      </c>
      <c r="D58" s="103">
        <v>50150</v>
      </c>
      <c r="E58" s="29">
        <v>31300</v>
      </c>
      <c r="F58" s="87">
        <v>36398</v>
      </c>
      <c r="G58" s="104">
        <v>43796</v>
      </c>
      <c r="H58" s="54">
        <f>SUM(D58:G58)</f>
        <v>161644</v>
      </c>
      <c r="I58" s="395">
        <v>1578952</v>
      </c>
    </row>
    <row r="59" spans="1:9" x14ac:dyDescent="0.2">
      <c r="A59" s="346">
        <v>55</v>
      </c>
      <c r="B59" s="553"/>
      <c r="C59" s="378" t="s">
        <v>173</v>
      </c>
      <c r="D59" s="55">
        <v>3.2700890789999999</v>
      </c>
      <c r="E59" s="30">
        <v>3.6501064537999999</v>
      </c>
      <c r="F59" s="88">
        <v>3.8453176301999998</v>
      </c>
      <c r="G59" s="56">
        <v>3.8690379563000001</v>
      </c>
      <c r="H59" s="58">
        <f>((D59*D57)+(E59*E57)+(F59*F57)+(G59*G57))/H57</f>
        <v>3.6587244316360157</v>
      </c>
      <c r="I59" s="66">
        <v>3.7874314375</v>
      </c>
    </row>
    <row r="60" spans="1:9" ht="12.75" thickBot="1" x14ac:dyDescent="0.25">
      <c r="A60" s="359">
        <v>56</v>
      </c>
      <c r="B60" s="554"/>
      <c r="C60" s="361" t="s">
        <v>174</v>
      </c>
      <c r="D60" s="59">
        <v>3.1638153641</v>
      </c>
      <c r="E60" s="25">
        <v>3.4183275983999999</v>
      </c>
      <c r="F60" s="83">
        <v>3.7239823049999998</v>
      </c>
      <c r="G60" s="60">
        <v>3.2952836622000001</v>
      </c>
      <c r="H60" s="62">
        <f>((D60*D58)+(E60*E58)+(F60*F58)+(G60*G58))/H58</f>
        <v>3.3748530446328733</v>
      </c>
      <c r="I60" s="373">
        <v>3.4673228578000002</v>
      </c>
    </row>
    <row r="61" spans="1:9" x14ac:dyDescent="0.2">
      <c r="A61" s="346">
        <v>57</v>
      </c>
      <c r="B61" s="552" t="s">
        <v>22</v>
      </c>
      <c r="C61" s="363" t="s">
        <v>169</v>
      </c>
      <c r="D61" s="113">
        <v>34.448792524300003</v>
      </c>
      <c r="E61" s="27">
        <v>42.368747808899997</v>
      </c>
      <c r="F61" s="85">
        <v>37.649185934499997</v>
      </c>
      <c r="G61" s="46">
        <v>38.653589000899998</v>
      </c>
      <c r="H61" s="68">
        <f>(H63/$H$15)*100</f>
        <v>37.838805509755176</v>
      </c>
      <c r="I61" s="69">
        <v>35.387870451600001</v>
      </c>
    </row>
    <row r="62" spans="1:9" x14ac:dyDescent="0.2">
      <c r="A62" s="346">
        <v>58</v>
      </c>
      <c r="B62" s="553"/>
      <c r="C62" s="376" t="s">
        <v>170</v>
      </c>
      <c r="D62" s="111">
        <v>15.123090397</v>
      </c>
      <c r="E62" s="28">
        <v>18.7533608291</v>
      </c>
      <c r="F62" s="86">
        <v>17.225699433100001</v>
      </c>
      <c r="G62" s="48">
        <v>27.3523267146</v>
      </c>
      <c r="H62" s="49">
        <f>(H64/$H$16)*100</f>
        <v>20.269033588032819</v>
      </c>
      <c r="I62" s="67">
        <v>18.874916095900002</v>
      </c>
    </row>
    <row r="63" spans="1:9" x14ac:dyDescent="0.2">
      <c r="A63" s="346">
        <v>59</v>
      </c>
      <c r="B63" s="553"/>
      <c r="C63" s="363" t="s">
        <v>171</v>
      </c>
      <c r="D63" s="112">
        <v>51522</v>
      </c>
      <c r="E63" s="21">
        <v>35004</v>
      </c>
      <c r="F63" s="79">
        <v>45641</v>
      </c>
      <c r="G63" s="50">
        <v>73916</v>
      </c>
      <c r="H63" s="381">
        <f>SUM(D63:G63)</f>
        <v>206083</v>
      </c>
      <c r="I63" s="382">
        <v>1743309</v>
      </c>
    </row>
    <row r="64" spans="1:9" x14ac:dyDescent="0.2">
      <c r="A64" s="346">
        <v>60</v>
      </c>
      <c r="B64" s="553"/>
      <c r="C64" s="376" t="s">
        <v>172</v>
      </c>
      <c r="D64" s="103">
        <v>26191</v>
      </c>
      <c r="E64" s="29">
        <v>23548</v>
      </c>
      <c r="F64" s="87">
        <v>21704</v>
      </c>
      <c r="G64" s="104">
        <v>56575</v>
      </c>
      <c r="H64" s="54">
        <f>SUM(D64:G64)</f>
        <v>128018</v>
      </c>
      <c r="I64" s="395">
        <v>995159</v>
      </c>
    </row>
    <row r="65" spans="1:9" x14ac:dyDescent="0.2">
      <c r="A65" s="346">
        <v>61</v>
      </c>
      <c r="B65" s="553"/>
      <c r="C65" s="378" t="s">
        <v>173</v>
      </c>
      <c r="D65" s="55">
        <v>3.0849008661999999</v>
      </c>
      <c r="E65" s="30">
        <v>3.2463819244000001</v>
      </c>
      <c r="F65" s="88">
        <v>3.8316445219999999</v>
      </c>
      <c r="G65" s="56">
        <v>3.3228088532000002</v>
      </c>
      <c r="H65" s="58">
        <f>((D65*D63)+(E65*E63)+(F65*F63)+(G65*G63))/H63</f>
        <v>3.363040338755682</v>
      </c>
      <c r="I65" s="66">
        <v>3.7348166528000002</v>
      </c>
    </row>
    <row r="66" spans="1:9" ht="12.75" thickBot="1" x14ac:dyDescent="0.25">
      <c r="A66" s="359">
        <v>62</v>
      </c>
      <c r="B66" s="554"/>
      <c r="C66" s="361" t="s">
        <v>174</v>
      </c>
      <c r="D66" s="59">
        <v>2.9938130079</v>
      </c>
      <c r="E66" s="25">
        <v>3.2094489524999998</v>
      </c>
      <c r="F66" s="83">
        <v>3.6215901998</v>
      </c>
      <c r="G66" s="60">
        <v>2.8663683838999998</v>
      </c>
      <c r="H66" s="62">
        <f>((D66*D64)+(E66*E64)+(F66*F64)+(G66*G64))/H64</f>
        <v>3.0835886003451125</v>
      </c>
      <c r="I66" s="373">
        <v>3.3637061602</v>
      </c>
    </row>
    <row r="67" spans="1:9" x14ac:dyDescent="0.2">
      <c r="A67" s="346">
        <v>63</v>
      </c>
      <c r="B67" s="552" t="s">
        <v>23</v>
      </c>
      <c r="C67" s="363" t="s">
        <v>169</v>
      </c>
      <c r="D67" s="113">
        <v>81.337133817999998</v>
      </c>
      <c r="E67" s="27">
        <v>79.782854901899995</v>
      </c>
      <c r="F67" s="85">
        <v>90.725877356500007</v>
      </c>
      <c r="G67" s="46">
        <v>78.682116933000003</v>
      </c>
      <c r="H67" s="68">
        <f>(H69/$H$15)*100</f>
        <v>82.258727879640276</v>
      </c>
      <c r="I67" s="69">
        <v>82.370200337499995</v>
      </c>
    </row>
    <row r="68" spans="1:9" x14ac:dyDescent="0.2">
      <c r="A68" s="346">
        <v>64</v>
      </c>
      <c r="B68" s="553"/>
      <c r="C68" s="376" t="s">
        <v>170</v>
      </c>
      <c r="D68" s="111">
        <v>83.673899184800007</v>
      </c>
      <c r="E68" s="28">
        <v>74.189028281399999</v>
      </c>
      <c r="F68" s="86">
        <v>87.915561570899996</v>
      </c>
      <c r="G68" s="48">
        <v>75.699682742199997</v>
      </c>
      <c r="H68" s="49">
        <f>(H70/$H$16)*100</f>
        <v>80.022926120260792</v>
      </c>
      <c r="I68" s="67">
        <v>81.245295064499999</v>
      </c>
    </row>
    <row r="69" spans="1:9" x14ac:dyDescent="0.2">
      <c r="A69" s="346">
        <v>65</v>
      </c>
      <c r="B69" s="553"/>
      <c r="C69" s="363" t="s">
        <v>171</v>
      </c>
      <c r="D69" s="112">
        <v>121649</v>
      </c>
      <c r="E69" s="21">
        <v>65914</v>
      </c>
      <c r="F69" s="79">
        <v>109984</v>
      </c>
      <c r="G69" s="50">
        <v>150462</v>
      </c>
      <c r="H69" s="381">
        <f>SUM(D69:G69)</f>
        <v>448009</v>
      </c>
      <c r="I69" s="382">
        <v>4057794</v>
      </c>
    </row>
    <row r="70" spans="1:9" x14ac:dyDescent="0.2">
      <c r="A70" s="346">
        <v>66</v>
      </c>
      <c r="B70" s="553"/>
      <c r="C70" s="376" t="s">
        <v>172</v>
      </c>
      <c r="D70" s="103">
        <v>144913</v>
      </c>
      <c r="E70" s="29">
        <v>93157</v>
      </c>
      <c r="F70" s="87">
        <v>110774</v>
      </c>
      <c r="G70" s="104">
        <v>156576</v>
      </c>
      <c r="H70" s="54">
        <f>SUM(D70:G70)</f>
        <v>505420</v>
      </c>
      <c r="I70" s="395">
        <v>4283570</v>
      </c>
    </row>
    <row r="71" spans="1:9" x14ac:dyDescent="0.2">
      <c r="A71" s="346">
        <v>67</v>
      </c>
      <c r="B71" s="553"/>
      <c r="C71" s="378" t="s">
        <v>173</v>
      </c>
      <c r="D71" s="55">
        <v>2.5609746427000002</v>
      </c>
      <c r="E71" s="30">
        <v>2.9297987942999999</v>
      </c>
      <c r="F71" s="88">
        <v>3.2764944924999999</v>
      </c>
      <c r="G71" s="56">
        <v>2.8979912043999998</v>
      </c>
      <c r="H71" s="58">
        <f>((D71*D69)+(E71*E69)+(F71*F69)+(G71*G69))/H69</f>
        <v>2.9040806878809473</v>
      </c>
      <c r="I71" s="66">
        <v>3.1519248972999998</v>
      </c>
    </row>
    <row r="72" spans="1:9" ht="12.75" thickBot="1" x14ac:dyDescent="0.25">
      <c r="A72" s="359">
        <v>68</v>
      </c>
      <c r="B72" s="554"/>
      <c r="C72" s="361" t="s">
        <v>174</v>
      </c>
      <c r="D72" s="59">
        <v>2.3463846665000001</v>
      </c>
      <c r="E72" s="25">
        <v>2.6616312180000001</v>
      </c>
      <c r="F72" s="83">
        <v>2.9215791299</v>
      </c>
      <c r="G72" s="60">
        <v>2.3010932002</v>
      </c>
      <c r="H72" s="62">
        <f>((D72*D70)+(E72*E70)+(F72*F70)+(G72*G70))/H70</f>
        <v>2.5165252582046582</v>
      </c>
      <c r="I72" s="373">
        <v>2.7477919852000001</v>
      </c>
    </row>
    <row r="73" spans="1:9" x14ac:dyDescent="0.2">
      <c r="A73" s="346">
        <v>69</v>
      </c>
      <c r="B73" s="552" t="s">
        <v>24</v>
      </c>
      <c r="C73" s="363" t="s">
        <v>169</v>
      </c>
      <c r="D73" s="113">
        <v>15.5696498345</v>
      </c>
      <c r="E73" s="27">
        <v>35.909426891400003</v>
      </c>
      <c r="F73" s="85">
        <v>39.2221593859</v>
      </c>
      <c r="G73" s="46">
        <v>27.916113924000001</v>
      </c>
      <c r="H73" s="68">
        <f>(H75/$H$15)*100</f>
        <v>28.254570959580192</v>
      </c>
      <c r="I73" s="69">
        <v>33.250843840999998</v>
      </c>
    </row>
    <row r="74" spans="1:9" x14ac:dyDescent="0.2">
      <c r="A74" s="346">
        <v>70</v>
      </c>
      <c r="B74" s="553"/>
      <c r="C74" s="376" t="s">
        <v>170</v>
      </c>
      <c r="D74" s="111">
        <v>13.5719243256</v>
      </c>
      <c r="E74" s="28">
        <v>25.1496129676</v>
      </c>
      <c r="F74" s="86">
        <v>33.6234321138</v>
      </c>
      <c r="G74" s="48">
        <v>13.8456654952</v>
      </c>
      <c r="H74" s="49">
        <f>(H76/$H$16)*100</f>
        <v>19.963615867155166</v>
      </c>
      <c r="I74" s="67">
        <v>28.982990443199999</v>
      </c>
    </row>
    <row r="75" spans="1:9" x14ac:dyDescent="0.2">
      <c r="A75" s="346">
        <v>71</v>
      </c>
      <c r="B75" s="553"/>
      <c r="C75" s="363" t="s">
        <v>171</v>
      </c>
      <c r="D75" s="112">
        <v>23286</v>
      </c>
      <c r="E75" s="21">
        <v>29667</v>
      </c>
      <c r="F75" s="79">
        <v>47548</v>
      </c>
      <c r="G75" s="50">
        <v>53383</v>
      </c>
      <c r="H75" s="381">
        <f>SUM(D75:G75)</f>
        <v>153884</v>
      </c>
      <c r="I75" s="382">
        <v>1638033</v>
      </c>
    </row>
    <row r="76" spans="1:9" x14ac:dyDescent="0.2">
      <c r="A76" s="346">
        <v>72</v>
      </c>
      <c r="B76" s="553"/>
      <c r="C76" s="376" t="s">
        <v>172</v>
      </c>
      <c r="D76" s="103">
        <v>23505</v>
      </c>
      <c r="E76" s="29">
        <v>31580</v>
      </c>
      <c r="F76" s="87">
        <v>42366</v>
      </c>
      <c r="G76" s="104">
        <v>28638</v>
      </c>
      <c r="H76" s="54">
        <f>SUM(D76:G76)</f>
        <v>126089</v>
      </c>
      <c r="I76" s="395">
        <v>1528097</v>
      </c>
    </row>
    <row r="77" spans="1:9" x14ac:dyDescent="0.2">
      <c r="A77" s="346">
        <v>73</v>
      </c>
      <c r="B77" s="553"/>
      <c r="C77" s="378" t="s">
        <v>173</v>
      </c>
      <c r="D77" s="55">
        <v>3.7565168535</v>
      </c>
      <c r="E77" s="30">
        <v>3.8483655779000001</v>
      </c>
      <c r="F77" s="88">
        <v>4.1611581847999997</v>
      </c>
      <c r="G77" s="56">
        <v>4.2405140874000002</v>
      </c>
      <c r="H77" s="58">
        <f>((D77*D75)+(E77*E75)+(F77*F75)+(G77*G75))/H75</f>
        <v>4.0671533489427425</v>
      </c>
      <c r="I77" s="66">
        <v>4.0625398968999997</v>
      </c>
    </row>
    <row r="78" spans="1:9" ht="12.75" thickBot="1" x14ac:dyDescent="0.25">
      <c r="A78" s="359">
        <v>74</v>
      </c>
      <c r="B78" s="554"/>
      <c r="C78" s="361" t="s">
        <v>174</v>
      </c>
      <c r="D78" s="59">
        <v>3.6892663619000001</v>
      </c>
      <c r="E78" s="25">
        <v>3.678853648</v>
      </c>
      <c r="F78" s="83">
        <v>3.7869828222000002</v>
      </c>
      <c r="G78" s="60">
        <v>3.7568852558999999</v>
      </c>
      <c r="H78" s="62">
        <f>((D78*D76)+(E78*E76)+(F78*F76)+(G78*G76))/H76</f>
        <v>3.7348491798974446</v>
      </c>
      <c r="I78" s="373">
        <v>3.6638754954000001</v>
      </c>
    </row>
    <row r="79" spans="1:9" x14ac:dyDescent="0.2">
      <c r="A79" s="346">
        <v>75</v>
      </c>
      <c r="B79" s="552" t="s">
        <v>25</v>
      </c>
      <c r="C79" s="363" t="s">
        <v>169</v>
      </c>
      <c r="D79" s="113">
        <v>32.439327220499997</v>
      </c>
      <c r="E79" s="27">
        <v>33.569705433700001</v>
      </c>
      <c r="F79" s="85">
        <v>63.264578991599997</v>
      </c>
      <c r="G79" s="46">
        <v>30.7608447452</v>
      </c>
      <c r="H79" s="68">
        <f>(H81/$H$15)*100</f>
        <v>38.882625763356678</v>
      </c>
      <c r="I79" s="69">
        <v>60.694145932300003</v>
      </c>
    </row>
    <row r="80" spans="1:9" x14ac:dyDescent="0.2">
      <c r="A80" s="346">
        <v>76</v>
      </c>
      <c r="B80" s="553"/>
      <c r="C80" s="376" t="s">
        <v>170</v>
      </c>
      <c r="D80" s="111">
        <v>37.4650329089</v>
      </c>
      <c r="E80" s="28">
        <v>41.807187691899998</v>
      </c>
      <c r="F80" s="86">
        <v>65.108836727699995</v>
      </c>
      <c r="G80" s="48">
        <v>19.6285952436</v>
      </c>
      <c r="H80" s="49">
        <f>(H82/$H$16)*100</f>
        <v>38.001944286994494</v>
      </c>
      <c r="I80" s="67">
        <v>54.561793524700001</v>
      </c>
    </row>
    <row r="81" spans="1:9" x14ac:dyDescent="0.2">
      <c r="A81" s="346">
        <v>77</v>
      </c>
      <c r="B81" s="553"/>
      <c r="C81" s="363" t="s">
        <v>171</v>
      </c>
      <c r="D81" s="112">
        <v>48517</v>
      </c>
      <c r="E81" s="21">
        <v>27734</v>
      </c>
      <c r="F81" s="79">
        <v>76694</v>
      </c>
      <c r="G81" s="50">
        <v>58823</v>
      </c>
      <c r="H81" s="381">
        <f>SUM(D81:G81)</f>
        <v>211768</v>
      </c>
      <c r="I81" s="382">
        <v>2989969</v>
      </c>
    </row>
    <row r="82" spans="1:9" x14ac:dyDescent="0.2">
      <c r="A82" s="346">
        <v>78</v>
      </c>
      <c r="B82" s="553"/>
      <c r="C82" s="376" t="s">
        <v>172</v>
      </c>
      <c r="D82" s="103">
        <v>64885</v>
      </c>
      <c r="E82" s="29">
        <v>52496</v>
      </c>
      <c r="F82" s="87">
        <v>82037</v>
      </c>
      <c r="G82" s="104">
        <v>40600</v>
      </c>
      <c r="H82" s="54">
        <f>SUM(D82:G82)</f>
        <v>240018</v>
      </c>
      <c r="I82" s="395">
        <v>2876711</v>
      </c>
    </row>
    <row r="83" spans="1:9" x14ac:dyDescent="0.2">
      <c r="A83" s="346">
        <v>79</v>
      </c>
      <c r="B83" s="553"/>
      <c r="C83" s="378" t="s">
        <v>173</v>
      </c>
      <c r="D83" s="55">
        <v>3.2868783652000002</v>
      </c>
      <c r="E83" s="30">
        <v>3.6291831282000002</v>
      </c>
      <c r="F83" s="88">
        <v>3.5562896585999999</v>
      </c>
      <c r="G83" s="56">
        <v>4.1582081856000004</v>
      </c>
      <c r="H83" s="58">
        <f>((D83*D81)+(E83*E81)+(F83*F81)+(G83*G81))/H81</f>
        <v>3.6713082321225321</v>
      </c>
      <c r="I83" s="66">
        <v>3.4887487494</v>
      </c>
    </row>
    <row r="84" spans="1:9" ht="12.75" thickBot="1" x14ac:dyDescent="0.25">
      <c r="A84" s="359">
        <v>80</v>
      </c>
      <c r="B84" s="554"/>
      <c r="C84" s="361" t="s">
        <v>174</v>
      </c>
      <c r="D84" s="59">
        <v>3.1510381600000001</v>
      </c>
      <c r="E84" s="25">
        <v>3.3395984071</v>
      </c>
      <c r="F84" s="83">
        <v>3.3497847005999999</v>
      </c>
      <c r="G84" s="60">
        <v>3.6005108122</v>
      </c>
      <c r="H84" s="62">
        <f>((D84*D82)+(E84*E82)+(F84*F82)+(G84*G82))/H82</f>
        <v>3.3362401796913721</v>
      </c>
      <c r="I84" s="373">
        <v>3.2306809918999999</v>
      </c>
    </row>
    <row r="85" spans="1:9" x14ac:dyDescent="0.2">
      <c r="A85" s="346">
        <v>81</v>
      </c>
      <c r="B85" s="552" t="s">
        <v>26</v>
      </c>
      <c r="C85" s="363" t="s">
        <v>169</v>
      </c>
      <c r="D85" s="113">
        <v>21.573090697600001</v>
      </c>
      <c r="E85" s="27">
        <v>26.1615451511</v>
      </c>
      <c r="F85" s="85">
        <v>38.972826249500002</v>
      </c>
      <c r="G85" s="46">
        <v>33.6555536977</v>
      </c>
      <c r="H85" s="68">
        <f>(H87/$H$15)*100</f>
        <v>30.384441661739807</v>
      </c>
      <c r="I85" s="69">
        <v>30.3119146196</v>
      </c>
    </row>
    <row r="86" spans="1:9" x14ac:dyDescent="0.2">
      <c r="A86" s="346">
        <v>82</v>
      </c>
      <c r="B86" s="553"/>
      <c r="C86" s="376" t="s">
        <v>170</v>
      </c>
      <c r="D86" s="111">
        <v>26.132891320599999</v>
      </c>
      <c r="E86" s="28">
        <v>29.809456841100001</v>
      </c>
      <c r="F86" s="86">
        <v>35.513216750700003</v>
      </c>
      <c r="G86" s="48">
        <v>24.9408548147</v>
      </c>
      <c r="H86" s="49">
        <f>(H88/$H$16)*100</f>
        <v>28.344791115811741</v>
      </c>
      <c r="I86" s="67">
        <v>25.028047057999999</v>
      </c>
    </row>
    <row r="87" spans="1:9" x14ac:dyDescent="0.2">
      <c r="A87" s="346">
        <v>83</v>
      </c>
      <c r="B87" s="553"/>
      <c r="C87" s="363" t="s">
        <v>171</v>
      </c>
      <c r="D87" s="112">
        <v>32265</v>
      </c>
      <c r="E87" s="21">
        <v>21614</v>
      </c>
      <c r="F87" s="79">
        <v>47246</v>
      </c>
      <c r="G87" s="50">
        <v>64359</v>
      </c>
      <c r="H87" s="381">
        <f>SUM(D87:G87)</f>
        <v>165484</v>
      </c>
      <c r="I87" s="382">
        <v>1493253</v>
      </c>
    </row>
    <row r="88" spans="1:9" x14ac:dyDescent="0.2">
      <c r="A88" s="346">
        <v>84</v>
      </c>
      <c r="B88" s="553"/>
      <c r="C88" s="376" t="s">
        <v>172</v>
      </c>
      <c r="D88" s="103">
        <v>45259</v>
      </c>
      <c r="E88" s="29">
        <v>37431</v>
      </c>
      <c r="F88" s="87">
        <v>44747</v>
      </c>
      <c r="G88" s="104">
        <v>51587</v>
      </c>
      <c r="H88" s="54">
        <f>SUM(D88:G88)</f>
        <v>179024</v>
      </c>
      <c r="I88" s="395">
        <v>1319577</v>
      </c>
    </row>
    <row r="89" spans="1:9" x14ac:dyDescent="0.2">
      <c r="A89" s="346">
        <v>85</v>
      </c>
      <c r="B89" s="553"/>
      <c r="C89" s="378" t="s">
        <v>173</v>
      </c>
      <c r="D89" s="55">
        <v>3.4571493817999999</v>
      </c>
      <c r="E89" s="30">
        <v>3.9864977700000002</v>
      </c>
      <c r="F89" s="88">
        <v>4.0503141994999998</v>
      </c>
      <c r="G89" s="56">
        <v>3.9009432830000002</v>
      </c>
      <c r="H89" s="58">
        <f>((D89*D87)+(E89*E87)+(F89*F87)+(G89*G87))/H87</f>
        <v>3.8682352434358065</v>
      </c>
      <c r="I89" s="66">
        <v>4.0175036213000004</v>
      </c>
    </row>
    <row r="90" spans="1:9" ht="12.75" thickBot="1" x14ac:dyDescent="0.25">
      <c r="A90" s="359">
        <v>86</v>
      </c>
      <c r="B90" s="554"/>
      <c r="C90" s="361" t="s">
        <v>174</v>
      </c>
      <c r="D90" s="59">
        <v>3.1947494449999998</v>
      </c>
      <c r="E90" s="25">
        <v>3.3973938879999999</v>
      </c>
      <c r="F90" s="83">
        <v>3.7641860341000002</v>
      </c>
      <c r="G90" s="60">
        <v>3.2228235895999999</v>
      </c>
      <c r="H90" s="62">
        <f>((D90*D88)+(E90*E88)+(F90*F88)+(G90*G88))/H88</f>
        <v>3.3875393731429915</v>
      </c>
      <c r="I90" s="373">
        <v>3.5435930693</v>
      </c>
    </row>
    <row r="91" spans="1:9" x14ac:dyDescent="0.2">
      <c r="A91" s="346">
        <v>87</v>
      </c>
      <c r="B91" s="552" t="s">
        <v>27</v>
      </c>
      <c r="C91" s="363" t="s">
        <v>169</v>
      </c>
      <c r="D91" s="113">
        <v>86.921917688500002</v>
      </c>
      <c r="E91" s="27">
        <v>86.865671934900007</v>
      </c>
      <c r="F91" s="85">
        <v>95.343691680999996</v>
      </c>
      <c r="G91" s="46">
        <v>83.672305755300002</v>
      </c>
      <c r="H91" s="68">
        <f>(H93/$H$15)*100</f>
        <v>87.646933537017517</v>
      </c>
      <c r="I91" s="69">
        <v>91.502479353699997</v>
      </c>
    </row>
    <row r="92" spans="1:9" x14ac:dyDescent="0.2">
      <c r="A92" s="346">
        <v>88</v>
      </c>
      <c r="B92" s="553"/>
      <c r="C92" s="376" t="s">
        <v>170</v>
      </c>
      <c r="D92" s="111">
        <v>88.886603318400006</v>
      </c>
      <c r="E92" s="28">
        <v>84.413908090500001</v>
      </c>
      <c r="F92" s="86">
        <v>93.558933723600006</v>
      </c>
      <c r="G92" s="48">
        <v>81.522208114500003</v>
      </c>
      <c r="H92" s="49">
        <f>(H94/$H$16)*100</f>
        <v>86.51776299331533</v>
      </c>
      <c r="I92" s="67">
        <v>89.690233402700002</v>
      </c>
    </row>
    <row r="93" spans="1:9" x14ac:dyDescent="0.2">
      <c r="A93" s="346">
        <v>89</v>
      </c>
      <c r="B93" s="553"/>
      <c r="C93" s="363" t="s">
        <v>171</v>
      </c>
      <c r="D93" s="112">
        <v>130002</v>
      </c>
      <c r="E93" s="21">
        <v>71766</v>
      </c>
      <c r="F93" s="79">
        <v>115582</v>
      </c>
      <c r="G93" s="50">
        <v>160005</v>
      </c>
      <c r="H93" s="381">
        <f>SUM(D93:G93)</f>
        <v>477355</v>
      </c>
      <c r="I93" s="382">
        <v>4507677</v>
      </c>
    </row>
    <row r="94" spans="1:9" x14ac:dyDescent="0.2">
      <c r="A94" s="346">
        <v>90</v>
      </c>
      <c r="B94" s="553"/>
      <c r="C94" s="376" t="s">
        <v>172</v>
      </c>
      <c r="D94" s="103">
        <v>153941</v>
      </c>
      <c r="E94" s="29">
        <v>105996</v>
      </c>
      <c r="F94" s="87">
        <v>117884</v>
      </c>
      <c r="G94" s="104">
        <v>168620</v>
      </c>
      <c r="H94" s="54">
        <f>SUM(D94:G94)</f>
        <v>546441</v>
      </c>
      <c r="I94" s="395">
        <v>4728820</v>
      </c>
    </row>
    <row r="95" spans="1:9" x14ac:dyDescent="0.2">
      <c r="A95" s="346">
        <v>91</v>
      </c>
      <c r="B95" s="553"/>
      <c r="C95" s="378" t="s">
        <v>173</v>
      </c>
      <c r="D95" s="55">
        <v>2.5023688782</v>
      </c>
      <c r="E95" s="30">
        <v>2.8327686106000001</v>
      </c>
      <c r="F95" s="88">
        <v>3.2047982987000001</v>
      </c>
      <c r="G95" s="56">
        <v>2.8268719721000002</v>
      </c>
      <c r="H95" s="58">
        <f>((D95*D93)+(E95*E93)+(F95*F93)+(G95*G93))/H93</f>
        <v>2.8308912190472082</v>
      </c>
      <c r="I95" s="66">
        <v>3.0275596805</v>
      </c>
    </row>
    <row r="96" spans="1:9" ht="12.75" thickBot="1" x14ac:dyDescent="0.25">
      <c r="A96" s="359">
        <v>92</v>
      </c>
      <c r="B96" s="554"/>
      <c r="C96" s="361" t="s">
        <v>174</v>
      </c>
      <c r="D96" s="59">
        <v>2.3054550675000001</v>
      </c>
      <c r="E96" s="25">
        <v>2.5426567245</v>
      </c>
      <c r="F96" s="83">
        <v>2.8674332912999998</v>
      </c>
      <c r="G96" s="60">
        <v>2.2403854312</v>
      </c>
      <c r="H96" s="62">
        <f>((D96*D94)+(E96*E94)+(F96*F94)+(G96*G94))/H94</f>
        <v>2.4526230612942164</v>
      </c>
      <c r="I96" s="373">
        <v>2.6607198670000001</v>
      </c>
    </row>
    <row r="97" spans="1:9" x14ac:dyDescent="0.2">
      <c r="A97" s="346">
        <v>93</v>
      </c>
      <c r="B97" s="552" t="s">
        <v>28</v>
      </c>
      <c r="C97" s="363" t="s">
        <v>169</v>
      </c>
      <c r="D97" s="113">
        <v>39.052763401</v>
      </c>
      <c r="E97" s="27">
        <v>48.161011094599999</v>
      </c>
      <c r="F97" s="85">
        <v>65.516297512700007</v>
      </c>
      <c r="G97" s="46">
        <v>42.807273920699998</v>
      </c>
      <c r="H97" s="68">
        <f>(H99/$H$15)*100</f>
        <v>47.642820683247834</v>
      </c>
      <c r="I97" s="69">
        <v>57.187019668300003</v>
      </c>
    </row>
    <row r="98" spans="1:9" x14ac:dyDescent="0.2">
      <c r="A98" s="346">
        <v>94</v>
      </c>
      <c r="B98" s="553"/>
      <c r="C98" s="376" t="s">
        <v>170</v>
      </c>
      <c r="D98" s="111">
        <v>34.704474082200001</v>
      </c>
      <c r="E98" s="28">
        <v>39.617050037699997</v>
      </c>
      <c r="F98" s="86">
        <v>56.167805297199997</v>
      </c>
      <c r="G98" s="48">
        <v>27.572458660999999</v>
      </c>
      <c r="H98" s="49">
        <f>(H100/$H$16)*100</f>
        <v>37.62733654847893</v>
      </c>
      <c r="I98" s="67">
        <v>47.0653436232</v>
      </c>
    </row>
    <row r="99" spans="1:9" x14ac:dyDescent="0.2">
      <c r="A99" s="346">
        <v>95</v>
      </c>
      <c r="B99" s="553"/>
      <c r="C99" s="363" t="s">
        <v>171</v>
      </c>
      <c r="D99" s="112">
        <v>58408</v>
      </c>
      <c r="E99" s="21">
        <v>39789</v>
      </c>
      <c r="F99" s="79">
        <v>79423</v>
      </c>
      <c r="G99" s="50">
        <v>81859</v>
      </c>
      <c r="H99" s="381">
        <f>SUM(D99:G99)</f>
        <v>259479</v>
      </c>
      <c r="I99" s="382">
        <v>2817198</v>
      </c>
    </row>
    <row r="100" spans="1:9" x14ac:dyDescent="0.2">
      <c r="A100" s="346">
        <v>96</v>
      </c>
      <c r="B100" s="553"/>
      <c r="C100" s="376" t="s">
        <v>172</v>
      </c>
      <c r="D100" s="103">
        <v>60104</v>
      </c>
      <c r="E100" s="29">
        <v>49746</v>
      </c>
      <c r="F100" s="87">
        <v>70771</v>
      </c>
      <c r="G100" s="104">
        <v>57031</v>
      </c>
      <c r="H100" s="54">
        <f>SUM(D100:G100)</f>
        <v>237652</v>
      </c>
      <c r="I100" s="395">
        <v>2481469</v>
      </c>
    </row>
    <row r="101" spans="1:9" x14ac:dyDescent="0.2">
      <c r="A101" s="346">
        <v>97</v>
      </c>
      <c r="B101" s="553"/>
      <c r="C101" s="378" t="s">
        <v>173</v>
      </c>
      <c r="D101" s="55">
        <v>3.5681561361999998</v>
      </c>
      <c r="E101" s="30">
        <v>3.7752374141999998</v>
      </c>
      <c r="F101" s="88">
        <v>3.8559470443000001</v>
      </c>
      <c r="G101" s="56">
        <v>4.0036600848999999</v>
      </c>
      <c r="H101" s="58">
        <f>((D101*D99)+(E101*E99)+(F101*F99)+(G101*G99))/H99</f>
        <v>3.8253896387223683</v>
      </c>
      <c r="I101" s="66">
        <v>3.8439445959</v>
      </c>
    </row>
    <row r="102" spans="1:9" ht="12.75" thickBot="1" x14ac:dyDescent="0.25">
      <c r="A102" s="359">
        <v>98</v>
      </c>
      <c r="B102" s="554"/>
      <c r="C102" s="361" t="s">
        <v>174</v>
      </c>
      <c r="D102" s="59">
        <v>3.4997120880999999</v>
      </c>
      <c r="E102" s="25">
        <v>3.6710861716999998</v>
      </c>
      <c r="F102" s="83">
        <v>3.6806967299000002</v>
      </c>
      <c r="G102" s="60">
        <v>3.6528784597000001</v>
      </c>
      <c r="H102" s="62">
        <f>((D102*D100)+(E102*E100)+(F102*F100)+(G102*G100))/H100</f>
        <v>3.6262368831209253</v>
      </c>
      <c r="I102" s="373">
        <v>3.6096895130000002</v>
      </c>
    </row>
    <row r="103" spans="1:9" x14ac:dyDescent="0.2">
      <c r="A103" s="346">
        <v>99</v>
      </c>
      <c r="B103" s="552" t="s">
        <v>29</v>
      </c>
      <c r="C103" s="363" t="s">
        <v>169</v>
      </c>
      <c r="D103" s="113">
        <v>69.7801380577</v>
      </c>
      <c r="E103" s="27">
        <v>72.464545897999997</v>
      </c>
      <c r="F103" s="85">
        <v>87.107499677999996</v>
      </c>
      <c r="G103" s="46">
        <v>71.1064692291</v>
      </c>
      <c r="H103" s="68">
        <f>(H105/$H$15)*100</f>
        <v>74.509854324188353</v>
      </c>
      <c r="I103" s="69">
        <v>80.852768537200006</v>
      </c>
    </row>
    <row r="104" spans="1:9" x14ac:dyDescent="0.2">
      <c r="A104" s="346">
        <v>100</v>
      </c>
      <c r="B104" s="553"/>
      <c r="C104" s="376" t="s">
        <v>170</v>
      </c>
      <c r="D104" s="111">
        <v>69.185193794</v>
      </c>
      <c r="E104" s="28">
        <v>63.318696235200001</v>
      </c>
      <c r="F104" s="86">
        <v>78.686634214199998</v>
      </c>
      <c r="G104" s="48">
        <v>64.920355401899997</v>
      </c>
      <c r="H104" s="49">
        <f>(H106/$H$16)*100</f>
        <v>68.517591997390724</v>
      </c>
      <c r="I104" s="67">
        <v>75.210213055200001</v>
      </c>
    </row>
    <row r="105" spans="1:9" x14ac:dyDescent="0.2">
      <c r="A105" s="346">
        <v>101</v>
      </c>
      <c r="B105" s="553"/>
      <c r="C105" s="363" t="s">
        <v>171</v>
      </c>
      <c r="D105" s="112">
        <v>104365</v>
      </c>
      <c r="E105" s="21">
        <v>59868</v>
      </c>
      <c r="F105" s="79">
        <v>105598</v>
      </c>
      <c r="G105" s="50">
        <v>135975</v>
      </c>
      <c r="H105" s="381">
        <f>SUM(D105:G105)</f>
        <v>405806</v>
      </c>
      <c r="I105" s="382">
        <v>3983041</v>
      </c>
    </row>
    <row r="106" spans="1:9" x14ac:dyDescent="0.2">
      <c r="A106" s="346">
        <v>102</v>
      </c>
      <c r="B106" s="553"/>
      <c r="C106" s="376" t="s">
        <v>172</v>
      </c>
      <c r="D106" s="103">
        <v>119820</v>
      </c>
      <c r="E106" s="29">
        <v>79507</v>
      </c>
      <c r="F106" s="87">
        <v>99145</v>
      </c>
      <c r="G106" s="104">
        <v>134281</v>
      </c>
      <c r="H106" s="54">
        <f>SUM(D106:G106)</f>
        <v>432753</v>
      </c>
      <c r="I106" s="395">
        <v>3965377</v>
      </c>
    </row>
    <row r="107" spans="1:9" x14ac:dyDescent="0.2">
      <c r="A107" s="346">
        <v>103</v>
      </c>
      <c r="B107" s="553"/>
      <c r="C107" s="378" t="s">
        <v>173</v>
      </c>
      <c r="D107" s="55">
        <v>2.5224627788</v>
      </c>
      <c r="E107" s="30">
        <v>2.8621710721000002</v>
      </c>
      <c r="F107" s="88">
        <v>3.2424435156000002</v>
      </c>
      <c r="G107" s="56">
        <v>2.8934650556000001</v>
      </c>
      <c r="H107" s="58">
        <f>((D107*D105)+(E107*E105)+(F107*F105)+(G107*G105))/H105</f>
        <v>2.8842445576198568</v>
      </c>
      <c r="I107" s="66">
        <v>3.0677342095000002</v>
      </c>
    </row>
    <row r="108" spans="1:9" ht="12.75" thickBot="1" x14ac:dyDescent="0.25">
      <c r="A108" s="359">
        <v>104</v>
      </c>
      <c r="B108" s="554"/>
      <c r="C108" s="361" t="s">
        <v>174</v>
      </c>
      <c r="D108" s="59">
        <v>2.3573110193</v>
      </c>
      <c r="E108" s="25">
        <v>2.5842377203</v>
      </c>
      <c r="F108" s="83">
        <v>2.9552404847</v>
      </c>
      <c r="G108" s="60">
        <v>2.2454619333000001</v>
      </c>
      <c r="H108" s="62">
        <f>((D108*D106)+(E108*E106)+(F108*F106)+(G108*G106))/H106</f>
        <v>2.5012840730889376</v>
      </c>
      <c r="I108" s="373">
        <v>2.7063287327999999</v>
      </c>
    </row>
    <row r="109" spans="1:9" x14ac:dyDescent="0.2">
      <c r="A109" s="346">
        <v>105</v>
      </c>
      <c r="B109" s="552" t="s">
        <v>30</v>
      </c>
      <c r="C109" s="363" t="s">
        <v>169</v>
      </c>
      <c r="D109" s="113">
        <v>29.9436732329</v>
      </c>
      <c r="E109" s="27">
        <v>34.651604215900001</v>
      </c>
      <c r="F109" s="85">
        <v>55.842586170899999</v>
      </c>
      <c r="G109" s="46">
        <v>36.546047720700003</v>
      </c>
      <c r="H109" s="68">
        <f>(H111/$H$15)*100</f>
        <v>38.740511976850513</v>
      </c>
      <c r="I109" s="69">
        <v>50.8914427184</v>
      </c>
    </row>
    <row r="110" spans="1:9" x14ac:dyDescent="0.2">
      <c r="A110" s="346">
        <v>106</v>
      </c>
      <c r="B110" s="553"/>
      <c r="C110" s="376" t="s">
        <v>170</v>
      </c>
      <c r="D110" s="111">
        <v>30.0176601131</v>
      </c>
      <c r="E110" s="28">
        <v>25.454170670300002</v>
      </c>
      <c r="F110" s="86">
        <v>44.004081904700001</v>
      </c>
      <c r="G110" s="48">
        <v>30.177363503599999</v>
      </c>
      <c r="H110" s="49">
        <f>(H112/$H$16)*100</f>
        <v>31.952963454371002</v>
      </c>
      <c r="I110" s="67">
        <v>44.6219351417</v>
      </c>
    </row>
    <row r="111" spans="1:9" x14ac:dyDescent="0.2">
      <c r="A111" s="346">
        <v>107</v>
      </c>
      <c r="B111" s="553"/>
      <c r="C111" s="363" t="s">
        <v>171</v>
      </c>
      <c r="D111" s="112">
        <v>44784</v>
      </c>
      <c r="E111" s="21">
        <v>28628</v>
      </c>
      <c r="F111" s="79">
        <v>67696</v>
      </c>
      <c r="G111" s="50">
        <v>69886</v>
      </c>
      <c r="H111" s="381">
        <f>SUM(D111:G111)</f>
        <v>210994</v>
      </c>
      <c r="I111" s="382">
        <v>2507060</v>
      </c>
    </row>
    <row r="112" spans="1:9" x14ac:dyDescent="0.2">
      <c r="A112" s="346">
        <v>108</v>
      </c>
      <c r="B112" s="553"/>
      <c r="C112" s="376" t="s">
        <v>172</v>
      </c>
      <c r="D112" s="103">
        <v>51987</v>
      </c>
      <c r="E112" s="29">
        <v>31962</v>
      </c>
      <c r="F112" s="87">
        <v>55445</v>
      </c>
      <c r="G112" s="104">
        <v>62419</v>
      </c>
      <c r="H112" s="54">
        <f>SUM(D112:G112)</f>
        <v>201813</v>
      </c>
      <c r="I112" s="395">
        <v>2352643</v>
      </c>
    </row>
    <row r="113" spans="1:9" x14ac:dyDescent="0.2">
      <c r="A113" s="346">
        <v>109</v>
      </c>
      <c r="B113" s="553"/>
      <c r="C113" s="378" t="s">
        <v>173</v>
      </c>
      <c r="D113" s="55">
        <v>2.9393015757000001</v>
      </c>
      <c r="E113" s="30">
        <v>3.2686218739999999</v>
      </c>
      <c r="F113" s="88">
        <v>3.5353610466999998</v>
      </c>
      <c r="G113" s="56">
        <v>3.5487960306000002</v>
      </c>
      <c r="H113" s="58">
        <f>((D113*D111)+(E113*E111)+(F113*F111)+(G113*G111))/H111</f>
        <v>3.3771043232837692</v>
      </c>
      <c r="I113" s="66">
        <v>3.3987044461</v>
      </c>
    </row>
    <row r="114" spans="1:9" ht="12.75" thickBot="1" x14ac:dyDescent="0.25">
      <c r="A114" s="359">
        <v>110</v>
      </c>
      <c r="B114" s="554"/>
      <c r="C114" s="361" t="s">
        <v>174</v>
      </c>
      <c r="D114" s="59">
        <v>2.6973893256000001</v>
      </c>
      <c r="E114" s="25">
        <v>3.0467080960000001</v>
      </c>
      <c r="F114" s="83">
        <v>3.3047516613000001</v>
      </c>
      <c r="G114" s="60">
        <v>2.7878064547000001</v>
      </c>
      <c r="H114" s="62">
        <f>((D114*D112)+(E114*E112)+(F114*F112)+(G114*G112))/H112</f>
        <v>2.9475410899744667</v>
      </c>
      <c r="I114" s="373">
        <v>3.0163126902999999</v>
      </c>
    </row>
    <row r="115" spans="1:9" x14ac:dyDescent="0.2">
      <c r="A115" s="346">
        <v>111</v>
      </c>
      <c r="B115" s="552" t="s">
        <v>31</v>
      </c>
      <c r="C115" s="370" t="s">
        <v>32</v>
      </c>
      <c r="D115" s="228">
        <v>6.7810604999999997</v>
      </c>
      <c r="E115" s="32">
        <v>6.6290141</v>
      </c>
      <c r="F115" s="137">
        <v>5.1615089999999997</v>
      </c>
      <c r="G115" s="115">
        <v>8.3068302000000003</v>
      </c>
      <c r="H115" s="396">
        <f>((D115*D15)+(E115*E15)+(F115*F15)+(G115*G15))/H15</f>
        <v>6.9332267273605757</v>
      </c>
      <c r="I115" s="397">
        <v>5.9</v>
      </c>
    </row>
    <row r="116" spans="1:9" x14ac:dyDescent="0.2">
      <c r="A116" s="346">
        <v>112</v>
      </c>
      <c r="B116" s="553"/>
      <c r="C116" s="363" t="s">
        <v>33</v>
      </c>
      <c r="D116" s="113">
        <v>11.230888</v>
      </c>
      <c r="E116" s="27">
        <v>11.922606999999999</v>
      </c>
      <c r="F116" s="85">
        <v>11.302353</v>
      </c>
      <c r="G116" s="46">
        <v>12.318004</v>
      </c>
      <c r="H116" s="68">
        <f>((D116*D15)+(E116*E15)+(F116*F15)+(G116*G15))/H15</f>
        <v>11.733424115310466</v>
      </c>
      <c r="I116" s="69">
        <v>12.2</v>
      </c>
    </row>
    <row r="117" spans="1:9" x14ac:dyDescent="0.2">
      <c r="A117" s="346">
        <v>113</v>
      </c>
      <c r="B117" s="553"/>
      <c r="C117" s="378" t="s">
        <v>34</v>
      </c>
      <c r="D117" s="55">
        <v>9545.1978999999992</v>
      </c>
      <c r="E117" s="30">
        <v>8706.2371999999996</v>
      </c>
      <c r="F117" s="88">
        <v>5986.0375000000004</v>
      </c>
      <c r="G117" s="56">
        <v>10834.432000000001</v>
      </c>
      <c r="H117" s="58">
        <f>((D117*D15)+(E117*E15)+(F117*F15)+(G117*G15))/H15</f>
        <v>9078.3869857201353</v>
      </c>
      <c r="I117" s="66">
        <v>7728</v>
      </c>
    </row>
    <row r="118" spans="1:9" x14ac:dyDescent="0.2">
      <c r="A118" s="346">
        <v>114</v>
      </c>
      <c r="B118" s="553"/>
      <c r="C118" s="376" t="s">
        <v>35</v>
      </c>
      <c r="D118" s="111">
        <v>10352.213203998113</v>
      </c>
      <c r="E118" s="28">
        <v>9442.321117195439</v>
      </c>
      <c r="F118" s="86">
        <v>6492.1374178242932</v>
      </c>
      <c r="G118" s="48">
        <v>11750.447835997167</v>
      </c>
      <c r="H118" s="49">
        <f>((D118*D16)+(E118*E16)+(F118*F16)+(G118*G16))/H16</f>
        <v>9859.1551387324507</v>
      </c>
      <c r="I118" s="67">
        <v>8381.3771572507067</v>
      </c>
    </row>
    <row r="119" spans="1:9" x14ac:dyDescent="0.2">
      <c r="A119" s="346">
        <v>115</v>
      </c>
      <c r="B119" s="553"/>
      <c r="C119" s="363" t="s">
        <v>36</v>
      </c>
      <c r="D119" s="113">
        <v>15.3712</v>
      </c>
      <c r="E119" s="27">
        <v>11.465918</v>
      </c>
      <c r="F119" s="85">
        <v>14.90943</v>
      </c>
      <c r="G119" s="46">
        <v>18.365829000000002</v>
      </c>
      <c r="H119" s="68">
        <f>((D119*D15)+(E119*E15)+(F119*F15)+(G119*G15))/H15</f>
        <v>15.727467217301896</v>
      </c>
      <c r="I119" s="69">
        <v>9.33</v>
      </c>
    </row>
    <row r="120" spans="1:9" x14ac:dyDescent="0.2">
      <c r="A120" s="346">
        <v>116</v>
      </c>
      <c r="B120" s="553"/>
      <c r="C120" s="348" t="s">
        <v>37</v>
      </c>
      <c r="D120" s="229">
        <v>0.58109228000000002</v>
      </c>
      <c r="E120" s="33">
        <v>0.59196950000000004</v>
      </c>
      <c r="F120" s="138">
        <v>0.50858320999999995</v>
      </c>
      <c r="G120" s="116">
        <v>0.67356121999999996</v>
      </c>
      <c r="H120" s="70">
        <f>((D120*D15)+(E120*E15)+(F120*F15)+(G120*G15))/H15</f>
        <v>0.59906992501329337</v>
      </c>
      <c r="I120" s="71">
        <v>0.53400000000000003</v>
      </c>
    </row>
    <row r="121" spans="1:9" x14ac:dyDescent="0.2">
      <c r="A121" s="346">
        <v>117</v>
      </c>
      <c r="B121" s="553"/>
      <c r="C121" s="348" t="s">
        <v>38</v>
      </c>
      <c r="D121" s="229">
        <v>0.65289869</v>
      </c>
      <c r="E121" s="33">
        <v>0.63972240999999996</v>
      </c>
      <c r="F121" s="138">
        <v>0.58606972000000002</v>
      </c>
      <c r="G121" s="116">
        <v>0.67104372999999995</v>
      </c>
      <c r="H121" s="70">
        <f>((D121*D15)+(E121*E15)+(F121*F15)+(G121*G15))/H15</f>
        <v>0.64239581915126487</v>
      </c>
      <c r="I121" s="71">
        <v>0.65700000000000003</v>
      </c>
    </row>
    <row r="122" spans="1:9" x14ac:dyDescent="0.2">
      <c r="A122" s="346">
        <v>118</v>
      </c>
      <c r="B122" s="553"/>
      <c r="C122" s="376" t="s">
        <v>39</v>
      </c>
      <c r="D122" s="230">
        <v>0.83458659000000002</v>
      </c>
      <c r="E122" s="34">
        <v>0.88289832999999995</v>
      </c>
      <c r="F122" s="139">
        <v>0.84029909999999997</v>
      </c>
      <c r="G122" s="117">
        <v>0.79754042999999997</v>
      </c>
      <c r="H122" s="72">
        <f>((D122*D15)+(E122*E15)+(F122*F15)+(G122*G15))/H15</f>
        <v>0.83017926028659617</v>
      </c>
      <c r="I122" s="73">
        <v>0.79900000000000004</v>
      </c>
    </row>
    <row r="123" spans="1:9" ht="12.75" thickBot="1" x14ac:dyDescent="0.25">
      <c r="A123" s="359">
        <v>119</v>
      </c>
      <c r="B123" s="554"/>
      <c r="C123" s="398" t="s">
        <v>40</v>
      </c>
      <c r="D123" s="231">
        <v>0.68158609999999997</v>
      </c>
      <c r="E123" s="35">
        <v>0.69406559999999995</v>
      </c>
      <c r="F123" s="151">
        <v>0.63034999999999997</v>
      </c>
      <c r="G123" s="118">
        <v>0.71169439999999995</v>
      </c>
      <c r="H123" s="74">
        <f>((D123*D15)+(E123*E15)+(F123*F15)+(G123*G15))/H15</f>
        <v>0.68264620669403664</v>
      </c>
      <c r="I123" s="75">
        <v>0.65400000000000003</v>
      </c>
    </row>
    <row r="124" spans="1:9" x14ac:dyDescent="0.2">
      <c r="A124" s="346">
        <v>120</v>
      </c>
      <c r="B124" s="552" t="s">
        <v>41</v>
      </c>
      <c r="C124" s="363" t="s">
        <v>42</v>
      </c>
      <c r="D124" s="112">
        <v>79</v>
      </c>
      <c r="E124" s="21">
        <v>10</v>
      </c>
      <c r="F124" s="79">
        <v>62</v>
      </c>
      <c r="G124" s="50">
        <v>129</v>
      </c>
      <c r="H124" s="364">
        <f>SUM(D124:G124)</f>
        <v>280</v>
      </c>
      <c r="I124" s="382">
        <v>628</v>
      </c>
    </row>
    <row r="125" spans="1:9" x14ac:dyDescent="0.2">
      <c r="A125" s="346">
        <v>121</v>
      </c>
      <c r="B125" s="553"/>
      <c r="C125" s="348" t="s">
        <v>43</v>
      </c>
      <c r="D125" s="232">
        <v>6</v>
      </c>
      <c r="E125" s="26"/>
      <c r="F125" s="84">
        <v>1</v>
      </c>
      <c r="G125" s="76">
        <v>1</v>
      </c>
      <c r="H125" s="267">
        <f>SUM(D125:G125)</f>
        <v>8</v>
      </c>
      <c r="I125" s="399">
        <v>46</v>
      </c>
    </row>
    <row r="126" spans="1:9" x14ac:dyDescent="0.2">
      <c r="A126" s="346">
        <v>122</v>
      </c>
      <c r="B126" s="553"/>
      <c r="C126" s="348" t="s">
        <v>44</v>
      </c>
      <c r="D126" s="232">
        <v>1</v>
      </c>
      <c r="E126" s="26">
        <v>1</v>
      </c>
      <c r="F126" s="84">
        <v>5</v>
      </c>
      <c r="G126" s="76">
        <v>10</v>
      </c>
      <c r="H126" s="267">
        <f t="shared" ref="H126:H129" si="0">SUM(D126:G126)</f>
        <v>17</v>
      </c>
      <c r="I126" s="399">
        <v>76</v>
      </c>
    </row>
    <row r="127" spans="1:9" x14ac:dyDescent="0.2">
      <c r="A127" s="346">
        <v>123</v>
      </c>
      <c r="B127" s="553"/>
      <c r="C127" s="348" t="s">
        <v>45</v>
      </c>
      <c r="D127" s="232"/>
      <c r="E127" s="26"/>
      <c r="F127" s="84"/>
      <c r="G127" s="76">
        <v>2</v>
      </c>
      <c r="H127" s="267">
        <f t="shared" si="0"/>
        <v>2</v>
      </c>
      <c r="I127" s="399">
        <v>11</v>
      </c>
    </row>
    <row r="128" spans="1:9" x14ac:dyDescent="0.2">
      <c r="A128" s="346">
        <v>124</v>
      </c>
      <c r="B128" s="553"/>
      <c r="C128" s="348" t="s">
        <v>46</v>
      </c>
      <c r="D128" s="232">
        <v>2</v>
      </c>
      <c r="E128" s="26">
        <v>5</v>
      </c>
      <c r="F128" s="84">
        <v>23</v>
      </c>
      <c r="G128" s="76">
        <v>56</v>
      </c>
      <c r="H128" s="267">
        <f t="shared" si="0"/>
        <v>86</v>
      </c>
      <c r="I128" s="399">
        <v>198</v>
      </c>
    </row>
    <row r="129" spans="1:9" ht="24" x14ac:dyDescent="0.2">
      <c r="A129" s="346">
        <v>125</v>
      </c>
      <c r="B129" s="553"/>
      <c r="C129" s="376" t="s">
        <v>47</v>
      </c>
      <c r="D129" s="103">
        <v>2</v>
      </c>
      <c r="E129" s="29"/>
      <c r="F129" s="87">
        <v>1</v>
      </c>
      <c r="G129" s="104">
        <v>9</v>
      </c>
      <c r="H129" s="267">
        <f t="shared" si="0"/>
        <v>12</v>
      </c>
      <c r="I129" s="395">
        <v>24</v>
      </c>
    </row>
    <row r="130" spans="1:9" ht="12.75" thickBot="1" x14ac:dyDescent="0.25">
      <c r="A130" s="359">
        <v>126</v>
      </c>
      <c r="B130" s="554"/>
      <c r="C130" s="398" t="s">
        <v>48</v>
      </c>
      <c r="D130" s="233">
        <f>SUM(D124:D129)</f>
        <v>90</v>
      </c>
      <c r="E130" s="119">
        <f t="shared" ref="E130:G130" si="1">SUM(E124:E129)</f>
        <v>16</v>
      </c>
      <c r="F130" s="119">
        <f t="shared" si="1"/>
        <v>92</v>
      </c>
      <c r="G130" s="308">
        <f t="shared" si="1"/>
        <v>207</v>
      </c>
      <c r="H130" s="277">
        <f>SUM(D130:G130)</f>
        <v>405</v>
      </c>
      <c r="I130" s="400">
        <v>983</v>
      </c>
    </row>
    <row r="131" spans="1:9" x14ac:dyDescent="0.2">
      <c r="A131" s="346">
        <v>127</v>
      </c>
      <c r="B131" s="552" t="s">
        <v>49</v>
      </c>
      <c r="C131" s="363" t="s">
        <v>50</v>
      </c>
      <c r="D131" s="112">
        <v>1707</v>
      </c>
      <c r="E131" s="21">
        <v>244</v>
      </c>
      <c r="F131" s="79">
        <v>2144</v>
      </c>
      <c r="G131" s="50">
        <v>3260</v>
      </c>
      <c r="H131" s="364">
        <f>SUM(D131:G131)</f>
        <v>7355</v>
      </c>
      <c r="I131" s="382">
        <v>16323</v>
      </c>
    </row>
    <row r="132" spans="1:9" x14ac:dyDescent="0.2">
      <c r="A132" s="346">
        <v>128</v>
      </c>
      <c r="B132" s="553"/>
      <c r="C132" s="348" t="s">
        <v>51</v>
      </c>
      <c r="D132" s="232">
        <v>96</v>
      </c>
      <c r="E132" s="26"/>
      <c r="F132" s="84">
        <v>5</v>
      </c>
      <c r="G132" s="76">
        <v>13</v>
      </c>
      <c r="H132" s="267">
        <f>SUM(D132:G132)</f>
        <v>114</v>
      </c>
      <c r="I132" s="399">
        <v>999</v>
      </c>
    </row>
    <row r="133" spans="1:9" x14ac:dyDescent="0.2">
      <c r="A133" s="346">
        <v>129</v>
      </c>
      <c r="B133" s="553"/>
      <c r="C133" s="348" t="s">
        <v>52</v>
      </c>
      <c r="D133" s="232">
        <v>20</v>
      </c>
      <c r="E133" s="26">
        <v>10</v>
      </c>
      <c r="F133" s="84">
        <v>64</v>
      </c>
      <c r="G133" s="76">
        <v>120</v>
      </c>
      <c r="H133" s="267">
        <f t="shared" ref="H133:H136" si="2">SUM(D133:G133)</f>
        <v>214</v>
      </c>
      <c r="I133" s="399">
        <v>728</v>
      </c>
    </row>
    <row r="134" spans="1:9" x14ac:dyDescent="0.2">
      <c r="A134" s="346">
        <v>130</v>
      </c>
      <c r="B134" s="553"/>
      <c r="C134" s="348" t="s">
        <v>53</v>
      </c>
      <c r="D134" s="232"/>
      <c r="E134" s="26"/>
      <c r="F134" s="84"/>
      <c r="G134" s="76">
        <v>65</v>
      </c>
      <c r="H134" s="267">
        <f t="shared" si="2"/>
        <v>65</v>
      </c>
      <c r="I134" s="399">
        <v>143</v>
      </c>
    </row>
    <row r="135" spans="1:9" x14ac:dyDescent="0.2">
      <c r="A135" s="346">
        <v>131</v>
      </c>
      <c r="B135" s="553"/>
      <c r="C135" s="348" t="s">
        <v>54</v>
      </c>
      <c r="D135" s="232">
        <v>14</v>
      </c>
      <c r="E135" s="26">
        <v>51</v>
      </c>
      <c r="F135" s="84">
        <v>377</v>
      </c>
      <c r="G135" s="76">
        <v>693</v>
      </c>
      <c r="H135" s="267">
        <f t="shared" si="2"/>
        <v>1135</v>
      </c>
      <c r="I135" s="399">
        <v>2648</v>
      </c>
    </row>
    <row r="136" spans="1:9" ht="24" x14ac:dyDescent="0.2">
      <c r="A136" s="346">
        <v>132</v>
      </c>
      <c r="B136" s="553"/>
      <c r="C136" s="376" t="s">
        <v>55</v>
      </c>
      <c r="D136" s="103">
        <v>24</v>
      </c>
      <c r="E136" s="29"/>
      <c r="F136" s="87">
        <v>8</v>
      </c>
      <c r="G136" s="104">
        <v>98</v>
      </c>
      <c r="H136" s="267">
        <f t="shared" si="2"/>
        <v>130</v>
      </c>
      <c r="I136" s="395">
        <v>336</v>
      </c>
    </row>
    <row r="137" spans="1:9" ht="12.75" thickBot="1" x14ac:dyDescent="0.25">
      <c r="A137" s="359">
        <v>133</v>
      </c>
      <c r="B137" s="554"/>
      <c r="C137" s="398" t="s">
        <v>56</v>
      </c>
      <c r="D137" s="233">
        <f>SUM(D131:D136)</f>
        <v>1861</v>
      </c>
      <c r="E137" s="119">
        <f t="shared" ref="E137:G137" si="3">SUM(E131:E136)</f>
        <v>305</v>
      </c>
      <c r="F137" s="119">
        <f>SUM(F131:F136)</f>
        <v>2598</v>
      </c>
      <c r="G137" s="308">
        <f t="shared" si="3"/>
        <v>4249</v>
      </c>
      <c r="H137" s="277">
        <f>SUM(D137:G137)</f>
        <v>9013</v>
      </c>
      <c r="I137" s="400">
        <v>21177</v>
      </c>
    </row>
    <row r="138" spans="1:9" x14ac:dyDescent="0.2">
      <c r="A138" s="346">
        <v>134</v>
      </c>
      <c r="B138" s="552" t="s">
        <v>57</v>
      </c>
      <c r="C138" s="363" t="s">
        <v>58</v>
      </c>
      <c r="D138" s="112">
        <v>1</v>
      </c>
      <c r="E138" s="21"/>
      <c r="F138" s="79">
        <v>2</v>
      </c>
      <c r="G138" s="50">
        <v>9</v>
      </c>
      <c r="H138" s="364">
        <f>SUM(D138:G138)</f>
        <v>12</v>
      </c>
      <c r="I138" s="382">
        <v>19</v>
      </c>
    </row>
    <row r="139" spans="1:9" x14ac:dyDescent="0.2">
      <c r="A139" s="346">
        <v>135</v>
      </c>
      <c r="B139" s="553"/>
      <c r="C139" s="348" t="s">
        <v>59</v>
      </c>
      <c r="D139" s="232">
        <v>3</v>
      </c>
      <c r="E139" s="26">
        <v>3</v>
      </c>
      <c r="F139" s="84">
        <v>12</v>
      </c>
      <c r="G139" s="76">
        <v>42</v>
      </c>
      <c r="H139" s="267">
        <f>SUM(D139:G139)</f>
        <v>60</v>
      </c>
      <c r="I139" s="399">
        <v>90</v>
      </c>
    </row>
    <row r="140" spans="1:9" x14ac:dyDescent="0.2">
      <c r="A140" s="346">
        <v>136</v>
      </c>
      <c r="B140" s="553"/>
      <c r="C140" s="348" t="s">
        <v>60</v>
      </c>
      <c r="D140" s="232">
        <v>7</v>
      </c>
      <c r="E140" s="26">
        <v>2</v>
      </c>
      <c r="F140" s="84">
        <v>22</v>
      </c>
      <c r="G140" s="76">
        <v>53</v>
      </c>
      <c r="H140" s="267">
        <f>SUM(D140:G140)</f>
        <v>84</v>
      </c>
      <c r="I140" s="399">
        <v>159</v>
      </c>
    </row>
    <row r="141" spans="1:9" x14ac:dyDescent="0.2">
      <c r="A141" s="346">
        <v>137</v>
      </c>
      <c r="B141" s="553"/>
      <c r="C141" s="348" t="s">
        <v>61</v>
      </c>
      <c r="D141" s="232">
        <v>9</v>
      </c>
      <c r="E141" s="26">
        <v>3</v>
      </c>
      <c r="F141" s="84">
        <v>9</v>
      </c>
      <c r="G141" s="76">
        <v>25</v>
      </c>
      <c r="H141" s="267">
        <f t="shared" ref="H141" si="4">SUM(D141:G141)</f>
        <v>46</v>
      </c>
      <c r="I141" s="399">
        <v>170</v>
      </c>
    </row>
    <row r="142" spans="1:9" x14ac:dyDescent="0.2">
      <c r="A142" s="346">
        <v>138</v>
      </c>
      <c r="B142" s="553"/>
      <c r="C142" s="348" t="s">
        <v>62</v>
      </c>
      <c r="D142" s="232">
        <v>16</v>
      </c>
      <c r="E142" s="26">
        <v>7</v>
      </c>
      <c r="F142" s="84">
        <v>46</v>
      </c>
      <c r="G142" s="76">
        <v>75</v>
      </c>
      <c r="H142" s="267">
        <f>SUM(D142:G142)</f>
        <v>144</v>
      </c>
      <c r="I142" s="399">
        <v>495</v>
      </c>
    </row>
    <row r="143" spans="1:9" x14ac:dyDescent="0.2">
      <c r="A143" s="346">
        <v>139</v>
      </c>
      <c r="B143" s="553"/>
      <c r="C143" s="376" t="s">
        <v>63</v>
      </c>
      <c r="D143" s="103">
        <v>54</v>
      </c>
      <c r="E143" s="29">
        <v>1</v>
      </c>
      <c r="F143" s="87">
        <v>1</v>
      </c>
      <c r="G143" s="104">
        <v>3</v>
      </c>
      <c r="H143" s="267">
        <f>SUM(D143:G143)</f>
        <v>59</v>
      </c>
      <c r="I143" s="395">
        <v>50</v>
      </c>
    </row>
    <row r="144" spans="1:9" ht="12.75" thickBot="1" x14ac:dyDescent="0.25">
      <c r="A144" s="359">
        <v>140</v>
      </c>
      <c r="B144" s="554"/>
      <c r="C144" s="398" t="s">
        <v>64</v>
      </c>
      <c r="D144" s="233">
        <f>SUM(D138:D143)</f>
        <v>90</v>
      </c>
      <c r="E144" s="119">
        <f t="shared" ref="E144:G144" si="5">SUM(E138:E143)</f>
        <v>16</v>
      </c>
      <c r="F144" s="119">
        <f t="shared" si="5"/>
        <v>92</v>
      </c>
      <c r="G144" s="119">
        <f t="shared" si="5"/>
        <v>207</v>
      </c>
      <c r="H144" s="401">
        <f>SUM(D144:G144)</f>
        <v>405</v>
      </c>
      <c r="I144" s="400">
        <v>983</v>
      </c>
    </row>
    <row r="145" spans="1:9" x14ac:dyDescent="0.2">
      <c r="A145" s="346">
        <v>141</v>
      </c>
      <c r="B145" s="552" t="s">
        <v>65</v>
      </c>
      <c r="C145" s="363" t="s">
        <v>58</v>
      </c>
      <c r="D145" s="112">
        <v>25</v>
      </c>
      <c r="E145" s="21"/>
      <c r="F145" s="79">
        <v>248</v>
      </c>
      <c r="G145" s="50">
        <v>251</v>
      </c>
      <c r="H145" s="364">
        <f>SUM(D145:G145)</f>
        <v>524</v>
      </c>
      <c r="I145" s="382">
        <v>1343</v>
      </c>
    </row>
    <row r="146" spans="1:9" x14ac:dyDescent="0.2">
      <c r="A146" s="346">
        <v>142</v>
      </c>
      <c r="B146" s="553"/>
      <c r="C146" s="348" t="s">
        <v>59</v>
      </c>
      <c r="D146" s="232">
        <v>205</v>
      </c>
      <c r="E146" s="26">
        <v>106</v>
      </c>
      <c r="F146" s="84">
        <v>771</v>
      </c>
      <c r="G146" s="76">
        <v>1225</v>
      </c>
      <c r="H146" s="267">
        <f>SUM(D146:G146)</f>
        <v>2307</v>
      </c>
      <c r="I146" s="399">
        <v>3849</v>
      </c>
    </row>
    <row r="147" spans="1:9" x14ac:dyDescent="0.2">
      <c r="A147" s="346">
        <v>143</v>
      </c>
      <c r="B147" s="553"/>
      <c r="C147" s="348" t="s">
        <v>60</v>
      </c>
      <c r="D147" s="232">
        <v>107</v>
      </c>
      <c r="E147" s="26">
        <v>39</v>
      </c>
      <c r="F147" s="84">
        <v>594</v>
      </c>
      <c r="G147" s="76">
        <v>1092</v>
      </c>
      <c r="H147" s="267">
        <f t="shared" ref="H147:H149" si="6">SUM(D147:G147)</f>
        <v>1832</v>
      </c>
      <c r="I147" s="399">
        <v>4251</v>
      </c>
    </row>
    <row r="148" spans="1:9" x14ac:dyDescent="0.2">
      <c r="A148" s="346">
        <v>144</v>
      </c>
      <c r="B148" s="553"/>
      <c r="C148" s="348" t="s">
        <v>61</v>
      </c>
      <c r="D148" s="232">
        <v>159</v>
      </c>
      <c r="E148" s="26">
        <v>62</v>
      </c>
      <c r="F148" s="84">
        <v>212</v>
      </c>
      <c r="G148" s="76">
        <v>649</v>
      </c>
      <c r="H148" s="267">
        <f t="shared" si="6"/>
        <v>1082</v>
      </c>
      <c r="I148" s="399">
        <v>3821</v>
      </c>
    </row>
    <row r="149" spans="1:9" x14ac:dyDescent="0.2">
      <c r="A149" s="346">
        <v>145</v>
      </c>
      <c r="B149" s="553"/>
      <c r="C149" s="348" t="s">
        <v>62</v>
      </c>
      <c r="D149" s="232">
        <v>245</v>
      </c>
      <c r="E149" s="26">
        <v>80</v>
      </c>
      <c r="F149" s="84">
        <v>768</v>
      </c>
      <c r="G149" s="76">
        <v>1001</v>
      </c>
      <c r="H149" s="267">
        <f t="shared" si="6"/>
        <v>2094</v>
      </c>
      <c r="I149" s="399">
        <v>6873</v>
      </c>
    </row>
    <row r="150" spans="1:9" x14ac:dyDescent="0.2">
      <c r="A150" s="346">
        <v>146</v>
      </c>
      <c r="B150" s="553"/>
      <c r="C150" s="376" t="s">
        <v>63</v>
      </c>
      <c r="D150" s="103">
        <v>1120</v>
      </c>
      <c r="E150" s="29">
        <v>18</v>
      </c>
      <c r="F150" s="87">
        <v>5</v>
      </c>
      <c r="G150" s="104">
        <v>31</v>
      </c>
      <c r="H150" s="267">
        <f>SUM(D150:G150)</f>
        <v>1174</v>
      </c>
      <c r="I150" s="395">
        <v>1040</v>
      </c>
    </row>
    <row r="151" spans="1:9" ht="12.75" thickBot="1" x14ac:dyDescent="0.25">
      <c r="A151" s="359">
        <v>147</v>
      </c>
      <c r="B151" s="554"/>
      <c r="C151" s="398" t="s">
        <v>66</v>
      </c>
      <c r="D151" s="233">
        <f>SUM(D145:D150)</f>
        <v>1861</v>
      </c>
      <c r="E151" s="119">
        <f t="shared" ref="E151:G151" si="7">SUM(E145:E150)</f>
        <v>305</v>
      </c>
      <c r="F151" s="119">
        <f t="shared" si="7"/>
        <v>2598</v>
      </c>
      <c r="G151" s="308">
        <f t="shared" si="7"/>
        <v>4249</v>
      </c>
      <c r="H151" s="277">
        <f>SUM(D151:G151)</f>
        <v>9013</v>
      </c>
      <c r="I151" s="400">
        <v>21177</v>
      </c>
    </row>
    <row r="152" spans="1:9" ht="12.75" thickBot="1" x14ac:dyDescent="0.25">
      <c r="A152" s="402">
        <v>148</v>
      </c>
      <c r="B152" s="403"/>
      <c r="C152" s="358" t="s">
        <v>67</v>
      </c>
      <c r="D152" s="234">
        <v>98</v>
      </c>
      <c r="E152" s="121">
        <v>28</v>
      </c>
      <c r="F152" s="152">
        <v>67</v>
      </c>
      <c r="G152" s="122">
        <v>163</v>
      </c>
      <c r="H152" s="312">
        <f>SUM(D152:G152)</f>
        <v>356</v>
      </c>
      <c r="I152" s="404"/>
    </row>
    <row r="153" spans="1:9" x14ac:dyDescent="0.2">
      <c r="A153" s="346">
        <v>149</v>
      </c>
      <c r="B153" s="347" t="s">
        <v>166</v>
      </c>
      <c r="C153" s="363" t="s">
        <v>68</v>
      </c>
      <c r="D153" s="112">
        <v>115</v>
      </c>
      <c r="E153" s="21"/>
      <c r="F153" s="79">
        <v>362</v>
      </c>
      <c r="G153" s="50"/>
      <c r="H153" s="381">
        <f>SUM(D153:G153)</f>
        <v>477</v>
      </c>
      <c r="I153" s="382">
        <v>1565</v>
      </c>
    </row>
    <row r="154" spans="1:9" x14ac:dyDescent="0.2">
      <c r="A154" s="346">
        <v>150</v>
      </c>
      <c r="B154" s="347"/>
      <c r="C154" s="348" t="s">
        <v>69</v>
      </c>
      <c r="D154" s="232">
        <v>26</v>
      </c>
      <c r="E154" s="26">
        <v>37</v>
      </c>
      <c r="F154" s="84">
        <v>145</v>
      </c>
      <c r="G154" s="76">
        <v>74</v>
      </c>
      <c r="H154" s="276">
        <f>SUM(D154:G154)</f>
        <v>282</v>
      </c>
      <c r="I154" s="399">
        <v>1314</v>
      </c>
    </row>
    <row r="155" spans="1:9" x14ac:dyDescent="0.2">
      <c r="A155" s="346">
        <v>151</v>
      </c>
      <c r="B155" s="347"/>
      <c r="C155" s="348" t="s">
        <v>70</v>
      </c>
      <c r="D155" s="232"/>
      <c r="E155" s="26"/>
      <c r="F155" s="84"/>
      <c r="G155" s="76"/>
      <c r="H155" s="276">
        <f t="shared" ref="H155:H218" si="8">SUM(D155:G155)</f>
        <v>0</v>
      </c>
      <c r="I155" s="399">
        <v>455</v>
      </c>
    </row>
    <row r="156" spans="1:9" x14ac:dyDescent="0.2">
      <c r="A156" s="346">
        <v>152</v>
      </c>
      <c r="B156" s="347"/>
      <c r="C156" s="348" t="s">
        <v>71</v>
      </c>
      <c r="D156" s="232">
        <v>140</v>
      </c>
      <c r="E156" s="26">
        <v>66</v>
      </c>
      <c r="F156" s="84">
        <v>67</v>
      </c>
      <c r="G156" s="76">
        <v>92</v>
      </c>
      <c r="H156" s="276">
        <f t="shared" si="8"/>
        <v>365</v>
      </c>
      <c r="I156" s="399">
        <v>6557</v>
      </c>
    </row>
    <row r="157" spans="1:9" x14ac:dyDescent="0.2">
      <c r="A157" s="346">
        <v>153</v>
      </c>
      <c r="B157" s="347"/>
      <c r="C157" s="348" t="s">
        <v>72</v>
      </c>
      <c r="D157" s="232">
        <v>3081</v>
      </c>
      <c r="E157" s="26">
        <v>1314</v>
      </c>
      <c r="F157" s="84">
        <v>22994</v>
      </c>
      <c r="G157" s="76">
        <v>30546</v>
      </c>
      <c r="H157" s="276">
        <f t="shared" si="8"/>
        <v>57935</v>
      </c>
      <c r="I157" s="399">
        <v>654478</v>
      </c>
    </row>
    <row r="158" spans="1:9" x14ac:dyDescent="0.2">
      <c r="A158" s="346">
        <v>154</v>
      </c>
      <c r="B158" s="347"/>
      <c r="C158" s="348" t="s">
        <v>73</v>
      </c>
      <c r="D158" s="232"/>
      <c r="E158" s="26"/>
      <c r="F158" s="84"/>
      <c r="G158" s="76">
        <v>12</v>
      </c>
      <c r="H158" s="276">
        <f t="shared" si="8"/>
        <v>12</v>
      </c>
      <c r="I158" s="399">
        <v>287</v>
      </c>
    </row>
    <row r="159" spans="1:9" x14ac:dyDescent="0.2">
      <c r="A159" s="346">
        <v>155</v>
      </c>
      <c r="B159" s="347"/>
      <c r="C159" s="348" t="s">
        <v>74</v>
      </c>
      <c r="D159" s="232">
        <v>1757</v>
      </c>
      <c r="E159" s="26">
        <v>5321</v>
      </c>
      <c r="F159" s="84">
        <v>186</v>
      </c>
      <c r="G159" s="76">
        <v>66553</v>
      </c>
      <c r="H159" s="276">
        <f t="shared" si="8"/>
        <v>73817</v>
      </c>
      <c r="I159" s="399">
        <v>586553</v>
      </c>
    </row>
    <row r="160" spans="1:9" x14ac:dyDescent="0.2">
      <c r="A160" s="346">
        <v>156</v>
      </c>
      <c r="B160" s="347"/>
      <c r="C160" s="348" t="s">
        <v>75</v>
      </c>
      <c r="D160" s="232"/>
      <c r="E160" s="26"/>
      <c r="F160" s="84">
        <v>8</v>
      </c>
      <c r="G160" s="76"/>
      <c r="H160" s="276">
        <f t="shared" si="8"/>
        <v>8</v>
      </c>
      <c r="I160" s="399">
        <v>287</v>
      </c>
    </row>
    <row r="161" spans="1:9" x14ac:dyDescent="0.2">
      <c r="A161" s="346">
        <v>157</v>
      </c>
      <c r="B161" s="347"/>
      <c r="C161" s="348" t="s">
        <v>76</v>
      </c>
      <c r="D161" s="232"/>
      <c r="E161" s="26"/>
      <c r="F161" s="84"/>
      <c r="G161" s="76"/>
      <c r="H161" s="276">
        <f t="shared" si="8"/>
        <v>0</v>
      </c>
      <c r="I161" s="399">
        <v>49</v>
      </c>
    </row>
    <row r="162" spans="1:9" x14ac:dyDescent="0.2">
      <c r="A162" s="346">
        <v>158</v>
      </c>
      <c r="B162" s="347"/>
      <c r="C162" s="348" t="s">
        <v>77</v>
      </c>
      <c r="D162" s="232">
        <v>30</v>
      </c>
      <c r="E162" s="26"/>
      <c r="F162" s="84"/>
      <c r="G162" s="76"/>
      <c r="H162" s="276">
        <f t="shared" si="8"/>
        <v>30</v>
      </c>
      <c r="I162" s="399">
        <v>134</v>
      </c>
    </row>
    <row r="163" spans="1:9" x14ac:dyDescent="0.2">
      <c r="A163" s="346">
        <v>159</v>
      </c>
      <c r="B163" s="347"/>
      <c r="C163" s="348" t="s">
        <v>78</v>
      </c>
      <c r="D163" s="232">
        <v>140</v>
      </c>
      <c r="E163" s="26">
        <v>165</v>
      </c>
      <c r="F163" s="84">
        <v>44085</v>
      </c>
      <c r="G163" s="76">
        <v>1993</v>
      </c>
      <c r="H163" s="276">
        <f t="shared" si="8"/>
        <v>46383</v>
      </c>
      <c r="I163" s="399">
        <v>252603</v>
      </c>
    </row>
    <row r="164" spans="1:9" x14ac:dyDescent="0.2">
      <c r="A164" s="346">
        <v>160</v>
      </c>
      <c r="B164" s="347"/>
      <c r="C164" s="348" t="s">
        <v>79</v>
      </c>
      <c r="D164" s="232">
        <v>18</v>
      </c>
      <c r="E164" s="26"/>
      <c r="F164" s="84"/>
      <c r="G164" s="76"/>
      <c r="H164" s="276">
        <f t="shared" si="8"/>
        <v>18</v>
      </c>
      <c r="I164" s="399">
        <v>99</v>
      </c>
    </row>
    <row r="165" spans="1:9" x14ac:dyDescent="0.2">
      <c r="A165" s="346">
        <v>161</v>
      </c>
      <c r="B165" s="347"/>
      <c r="C165" s="348" t="s">
        <v>80</v>
      </c>
      <c r="D165" s="232"/>
      <c r="E165" s="26"/>
      <c r="F165" s="84"/>
      <c r="G165" s="76"/>
      <c r="H165" s="276">
        <f t="shared" si="8"/>
        <v>0</v>
      </c>
      <c r="I165" s="399">
        <v>17</v>
      </c>
    </row>
    <row r="166" spans="1:9" x14ac:dyDescent="0.2">
      <c r="A166" s="346">
        <v>162</v>
      </c>
      <c r="B166" s="347"/>
      <c r="C166" s="348" t="s">
        <v>81</v>
      </c>
      <c r="D166" s="232"/>
      <c r="E166" s="26"/>
      <c r="F166" s="84">
        <v>32</v>
      </c>
      <c r="G166" s="76"/>
      <c r="H166" s="276">
        <f t="shared" si="8"/>
        <v>32</v>
      </c>
      <c r="I166" s="399">
        <v>1212</v>
      </c>
    </row>
    <row r="167" spans="1:9" x14ac:dyDescent="0.2">
      <c r="A167" s="346">
        <v>163</v>
      </c>
      <c r="B167" s="347"/>
      <c r="C167" s="348" t="s">
        <v>82</v>
      </c>
      <c r="D167" s="232">
        <v>66</v>
      </c>
      <c r="E167" s="26"/>
      <c r="F167" s="84">
        <v>21</v>
      </c>
      <c r="G167" s="76">
        <v>114</v>
      </c>
      <c r="H167" s="276">
        <f t="shared" si="8"/>
        <v>201</v>
      </c>
      <c r="I167" s="399">
        <v>545</v>
      </c>
    </row>
    <row r="168" spans="1:9" x14ac:dyDescent="0.2">
      <c r="A168" s="346">
        <v>164</v>
      </c>
      <c r="B168" s="347"/>
      <c r="C168" s="348" t="s">
        <v>83</v>
      </c>
      <c r="D168" s="232"/>
      <c r="E168" s="26"/>
      <c r="F168" s="84"/>
      <c r="G168" s="76"/>
      <c r="H168" s="276">
        <f t="shared" si="8"/>
        <v>0</v>
      </c>
      <c r="I168" s="399">
        <v>37</v>
      </c>
    </row>
    <row r="169" spans="1:9" x14ac:dyDescent="0.2">
      <c r="A169" s="346">
        <v>165</v>
      </c>
      <c r="B169" s="347"/>
      <c r="C169" s="348" t="s">
        <v>84</v>
      </c>
      <c r="D169" s="232"/>
      <c r="E169" s="26"/>
      <c r="F169" s="84"/>
      <c r="G169" s="76"/>
      <c r="H169" s="276">
        <f t="shared" si="8"/>
        <v>0</v>
      </c>
      <c r="I169" s="399">
        <v>23</v>
      </c>
    </row>
    <row r="170" spans="1:9" x14ac:dyDescent="0.2">
      <c r="A170" s="346">
        <v>166</v>
      </c>
      <c r="B170" s="347"/>
      <c r="C170" s="348" t="s">
        <v>85</v>
      </c>
      <c r="D170" s="232"/>
      <c r="E170" s="26"/>
      <c r="F170" s="84"/>
      <c r="G170" s="76"/>
      <c r="H170" s="276">
        <f t="shared" si="8"/>
        <v>0</v>
      </c>
      <c r="I170" s="399"/>
    </row>
    <row r="171" spans="1:9" x14ac:dyDescent="0.2">
      <c r="A171" s="346">
        <v>167</v>
      </c>
      <c r="B171" s="347"/>
      <c r="C171" s="348" t="s">
        <v>86</v>
      </c>
      <c r="D171" s="232"/>
      <c r="E171" s="26">
        <v>1892</v>
      </c>
      <c r="F171" s="84">
        <v>105</v>
      </c>
      <c r="G171" s="76">
        <v>160</v>
      </c>
      <c r="H171" s="276">
        <f t="shared" si="8"/>
        <v>2157</v>
      </c>
      <c r="I171" s="399">
        <v>79839</v>
      </c>
    </row>
    <row r="172" spans="1:9" x14ac:dyDescent="0.2">
      <c r="A172" s="346">
        <v>168</v>
      </c>
      <c r="B172" s="347"/>
      <c r="C172" s="348" t="s">
        <v>87</v>
      </c>
      <c r="D172" s="232"/>
      <c r="E172" s="26"/>
      <c r="F172" s="84"/>
      <c r="G172" s="76"/>
      <c r="H172" s="276">
        <f t="shared" si="8"/>
        <v>0</v>
      </c>
      <c r="I172" s="399">
        <v>1</v>
      </c>
    </row>
    <row r="173" spans="1:9" x14ac:dyDescent="0.2">
      <c r="A173" s="346">
        <v>169</v>
      </c>
      <c r="B173" s="347"/>
      <c r="C173" s="348" t="s">
        <v>88</v>
      </c>
      <c r="D173" s="232"/>
      <c r="E173" s="26"/>
      <c r="F173" s="84"/>
      <c r="G173" s="76"/>
      <c r="H173" s="276">
        <f t="shared" si="8"/>
        <v>0</v>
      </c>
      <c r="I173" s="399">
        <v>50</v>
      </c>
    </row>
    <row r="174" spans="1:9" x14ac:dyDescent="0.2">
      <c r="A174" s="346">
        <v>170</v>
      </c>
      <c r="B174" s="347"/>
      <c r="C174" s="348" t="s">
        <v>89</v>
      </c>
      <c r="D174" s="232">
        <v>5037</v>
      </c>
      <c r="E174" s="26">
        <v>48</v>
      </c>
      <c r="F174" s="84"/>
      <c r="G174" s="76">
        <v>181</v>
      </c>
      <c r="H174" s="276">
        <f t="shared" si="8"/>
        <v>5266</v>
      </c>
      <c r="I174" s="399">
        <v>73254</v>
      </c>
    </row>
    <row r="175" spans="1:9" x14ac:dyDescent="0.2">
      <c r="A175" s="346">
        <v>171</v>
      </c>
      <c r="B175" s="347"/>
      <c r="C175" s="348" t="s">
        <v>90</v>
      </c>
      <c r="D175" s="232"/>
      <c r="E175" s="26"/>
      <c r="F175" s="84"/>
      <c r="G175" s="76"/>
      <c r="H175" s="276">
        <f t="shared" si="8"/>
        <v>0</v>
      </c>
      <c r="I175" s="399">
        <v>62</v>
      </c>
    </row>
    <row r="176" spans="1:9" x14ac:dyDescent="0.2">
      <c r="A176" s="346">
        <v>172</v>
      </c>
      <c r="B176" s="347"/>
      <c r="C176" s="348" t="s">
        <v>91</v>
      </c>
      <c r="D176" s="232"/>
      <c r="E176" s="26"/>
      <c r="F176" s="84"/>
      <c r="G176" s="76"/>
      <c r="H176" s="276">
        <f t="shared" si="8"/>
        <v>0</v>
      </c>
      <c r="I176" s="399"/>
    </row>
    <row r="177" spans="1:9" x14ac:dyDescent="0.2">
      <c r="A177" s="346">
        <v>173</v>
      </c>
      <c r="B177" s="347"/>
      <c r="C177" s="348" t="s">
        <v>92</v>
      </c>
      <c r="D177" s="232"/>
      <c r="E177" s="26"/>
      <c r="F177" s="84"/>
      <c r="G177" s="76"/>
      <c r="H177" s="276">
        <f t="shared" si="8"/>
        <v>0</v>
      </c>
      <c r="I177" s="399">
        <v>6</v>
      </c>
    </row>
    <row r="178" spans="1:9" x14ac:dyDescent="0.2">
      <c r="A178" s="346">
        <v>174</v>
      </c>
      <c r="B178" s="347"/>
      <c r="C178" s="348" t="s">
        <v>93</v>
      </c>
      <c r="D178" s="232"/>
      <c r="E178" s="26"/>
      <c r="F178" s="84"/>
      <c r="G178" s="76"/>
      <c r="H178" s="276">
        <f t="shared" si="8"/>
        <v>0</v>
      </c>
      <c r="I178" s="399"/>
    </row>
    <row r="179" spans="1:9" x14ac:dyDescent="0.2">
      <c r="A179" s="346">
        <v>175</v>
      </c>
      <c r="B179" s="347"/>
      <c r="C179" s="348" t="s">
        <v>94</v>
      </c>
      <c r="D179" s="232"/>
      <c r="E179" s="26"/>
      <c r="F179" s="84"/>
      <c r="G179" s="76"/>
      <c r="H179" s="276">
        <f t="shared" si="8"/>
        <v>0</v>
      </c>
      <c r="I179" s="399"/>
    </row>
    <row r="180" spans="1:9" x14ac:dyDescent="0.2">
      <c r="A180" s="346">
        <v>176</v>
      </c>
      <c r="B180" s="347"/>
      <c r="C180" s="348" t="s">
        <v>95</v>
      </c>
      <c r="D180" s="232"/>
      <c r="E180" s="26"/>
      <c r="F180" s="84"/>
      <c r="G180" s="76"/>
      <c r="H180" s="276">
        <f t="shared" si="8"/>
        <v>0</v>
      </c>
      <c r="I180" s="399">
        <v>81</v>
      </c>
    </row>
    <row r="181" spans="1:9" x14ac:dyDescent="0.2">
      <c r="A181" s="346">
        <v>177</v>
      </c>
      <c r="B181" s="347"/>
      <c r="C181" s="348" t="s">
        <v>96</v>
      </c>
      <c r="D181" s="232"/>
      <c r="E181" s="26"/>
      <c r="F181" s="84"/>
      <c r="G181" s="76"/>
      <c r="H181" s="276">
        <f t="shared" si="8"/>
        <v>0</v>
      </c>
      <c r="I181" s="399"/>
    </row>
    <row r="182" spans="1:9" x14ac:dyDescent="0.2">
      <c r="A182" s="346">
        <v>178</v>
      </c>
      <c r="B182" s="347"/>
      <c r="C182" s="348" t="s">
        <v>97</v>
      </c>
      <c r="D182" s="232"/>
      <c r="E182" s="26"/>
      <c r="F182" s="84"/>
      <c r="G182" s="76"/>
      <c r="H182" s="276">
        <f t="shared" si="8"/>
        <v>0</v>
      </c>
      <c r="I182" s="399"/>
    </row>
    <row r="183" spans="1:9" x14ac:dyDescent="0.2">
      <c r="A183" s="346">
        <v>179</v>
      </c>
      <c r="B183" s="347"/>
      <c r="C183" s="348" t="s">
        <v>98</v>
      </c>
      <c r="D183" s="232">
        <v>87</v>
      </c>
      <c r="E183" s="26"/>
      <c r="F183" s="84">
        <v>8</v>
      </c>
      <c r="G183" s="76">
        <v>52</v>
      </c>
      <c r="H183" s="276">
        <f t="shared" si="8"/>
        <v>147</v>
      </c>
      <c r="I183" s="399">
        <v>19905</v>
      </c>
    </row>
    <row r="184" spans="1:9" x14ac:dyDescent="0.2">
      <c r="A184" s="346">
        <v>180</v>
      </c>
      <c r="B184" s="347"/>
      <c r="C184" s="348" t="s">
        <v>99</v>
      </c>
      <c r="D184" s="232"/>
      <c r="E184" s="26">
        <v>14</v>
      </c>
      <c r="F184" s="84"/>
      <c r="G184" s="76"/>
      <c r="H184" s="276">
        <f t="shared" si="8"/>
        <v>14</v>
      </c>
      <c r="I184" s="399">
        <v>80</v>
      </c>
    </row>
    <row r="185" spans="1:9" x14ac:dyDescent="0.2">
      <c r="A185" s="346">
        <v>181</v>
      </c>
      <c r="B185" s="347"/>
      <c r="C185" s="348" t="s">
        <v>100</v>
      </c>
      <c r="D185" s="232"/>
      <c r="E185" s="26"/>
      <c r="F185" s="84"/>
      <c r="G185" s="76"/>
      <c r="H185" s="276">
        <f t="shared" si="8"/>
        <v>0</v>
      </c>
      <c r="I185" s="399">
        <v>3</v>
      </c>
    </row>
    <row r="186" spans="1:9" x14ac:dyDescent="0.2">
      <c r="A186" s="346">
        <v>182</v>
      </c>
      <c r="B186" s="347"/>
      <c r="C186" s="348" t="s">
        <v>101</v>
      </c>
      <c r="D186" s="232"/>
      <c r="E186" s="26"/>
      <c r="F186" s="84"/>
      <c r="G186" s="76"/>
      <c r="H186" s="276">
        <f t="shared" si="8"/>
        <v>0</v>
      </c>
      <c r="I186" s="399"/>
    </row>
    <row r="187" spans="1:9" x14ac:dyDescent="0.2">
      <c r="A187" s="346">
        <v>183</v>
      </c>
      <c r="B187" s="347"/>
      <c r="C187" s="348" t="s">
        <v>102</v>
      </c>
      <c r="D187" s="232"/>
      <c r="E187" s="26"/>
      <c r="F187" s="84"/>
      <c r="G187" s="76"/>
      <c r="H187" s="276">
        <f t="shared" si="8"/>
        <v>0</v>
      </c>
      <c r="I187" s="399">
        <v>4</v>
      </c>
    </row>
    <row r="188" spans="1:9" x14ac:dyDescent="0.2">
      <c r="A188" s="346">
        <v>184</v>
      </c>
      <c r="B188" s="347"/>
      <c r="C188" s="348" t="s">
        <v>103</v>
      </c>
      <c r="D188" s="232"/>
      <c r="E188" s="26"/>
      <c r="F188" s="84"/>
      <c r="G188" s="76"/>
      <c r="H188" s="276">
        <f t="shared" si="8"/>
        <v>0</v>
      </c>
      <c r="I188" s="399"/>
    </row>
    <row r="189" spans="1:9" x14ac:dyDescent="0.2">
      <c r="A189" s="346">
        <v>185</v>
      </c>
      <c r="B189" s="347"/>
      <c r="C189" s="348" t="s">
        <v>104</v>
      </c>
      <c r="D189" s="232">
        <v>539</v>
      </c>
      <c r="E189" s="26"/>
      <c r="F189" s="84"/>
      <c r="G189" s="76">
        <v>30</v>
      </c>
      <c r="H189" s="276">
        <f t="shared" si="8"/>
        <v>569</v>
      </c>
      <c r="I189" s="399">
        <v>8114</v>
      </c>
    </row>
    <row r="190" spans="1:9" x14ac:dyDescent="0.2">
      <c r="A190" s="346">
        <v>186</v>
      </c>
      <c r="B190" s="347"/>
      <c r="C190" s="348" t="s">
        <v>105</v>
      </c>
      <c r="D190" s="232"/>
      <c r="E190" s="26"/>
      <c r="F190" s="84"/>
      <c r="G190" s="76"/>
      <c r="H190" s="276">
        <f t="shared" si="8"/>
        <v>0</v>
      </c>
      <c r="I190" s="399">
        <v>20</v>
      </c>
    </row>
    <row r="191" spans="1:9" x14ac:dyDescent="0.2">
      <c r="A191" s="346">
        <v>187</v>
      </c>
      <c r="B191" s="347"/>
      <c r="C191" s="348" t="s">
        <v>106</v>
      </c>
      <c r="D191" s="232"/>
      <c r="E191" s="26"/>
      <c r="F191" s="84"/>
      <c r="G191" s="76"/>
      <c r="H191" s="276">
        <f t="shared" si="8"/>
        <v>0</v>
      </c>
      <c r="I191" s="399"/>
    </row>
    <row r="192" spans="1:9" x14ac:dyDescent="0.2">
      <c r="A192" s="346">
        <v>188</v>
      </c>
      <c r="B192" s="347"/>
      <c r="C192" s="348" t="s">
        <v>107</v>
      </c>
      <c r="D192" s="232"/>
      <c r="E192" s="26"/>
      <c r="F192" s="84"/>
      <c r="G192" s="76"/>
      <c r="H192" s="276">
        <f t="shared" si="8"/>
        <v>0</v>
      </c>
      <c r="I192" s="399">
        <v>1</v>
      </c>
    </row>
    <row r="193" spans="1:9" x14ac:dyDescent="0.2">
      <c r="A193" s="346">
        <v>189</v>
      </c>
      <c r="B193" s="347"/>
      <c r="C193" s="348" t="s">
        <v>108</v>
      </c>
      <c r="D193" s="232">
        <v>65</v>
      </c>
      <c r="E193" s="26"/>
      <c r="F193" s="84"/>
      <c r="G193" s="76"/>
      <c r="H193" s="276">
        <f t="shared" si="8"/>
        <v>65</v>
      </c>
      <c r="I193" s="399">
        <v>3957</v>
      </c>
    </row>
    <row r="194" spans="1:9" x14ac:dyDescent="0.2">
      <c r="A194" s="346">
        <v>190</v>
      </c>
      <c r="B194" s="347"/>
      <c r="C194" s="348" t="s">
        <v>109</v>
      </c>
      <c r="D194" s="232"/>
      <c r="E194" s="26"/>
      <c r="F194" s="84"/>
      <c r="G194" s="76"/>
      <c r="H194" s="276">
        <f t="shared" si="8"/>
        <v>0</v>
      </c>
      <c r="I194" s="399"/>
    </row>
    <row r="195" spans="1:9" x14ac:dyDescent="0.2">
      <c r="A195" s="346">
        <v>191</v>
      </c>
      <c r="B195" s="347"/>
      <c r="C195" s="348" t="s">
        <v>110</v>
      </c>
      <c r="D195" s="232"/>
      <c r="E195" s="26"/>
      <c r="F195" s="84"/>
      <c r="G195" s="76"/>
      <c r="H195" s="276">
        <f t="shared" si="8"/>
        <v>0</v>
      </c>
      <c r="I195" s="399">
        <v>2916</v>
      </c>
    </row>
    <row r="196" spans="1:9" x14ac:dyDescent="0.2">
      <c r="A196" s="346">
        <v>192</v>
      </c>
      <c r="B196" s="347"/>
      <c r="C196" s="348" t="s">
        <v>111</v>
      </c>
      <c r="D196" s="232"/>
      <c r="E196" s="26"/>
      <c r="F196" s="84"/>
      <c r="G196" s="76"/>
      <c r="H196" s="276">
        <f t="shared" si="8"/>
        <v>0</v>
      </c>
      <c r="I196" s="399"/>
    </row>
    <row r="197" spans="1:9" x14ac:dyDescent="0.2">
      <c r="A197" s="346">
        <v>193</v>
      </c>
      <c r="B197" s="347"/>
      <c r="C197" s="348" t="s">
        <v>112</v>
      </c>
      <c r="D197" s="232"/>
      <c r="E197" s="26"/>
      <c r="F197" s="84"/>
      <c r="G197" s="76"/>
      <c r="H197" s="276">
        <f t="shared" si="8"/>
        <v>0</v>
      </c>
      <c r="I197" s="399"/>
    </row>
    <row r="198" spans="1:9" x14ac:dyDescent="0.2">
      <c r="A198" s="346">
        <v>194</v>
      </c>
      <c r="B198" s="347"/>
      <c r="C198" s="348" t="s">
        <v>113</v>
      </c>
      <c r="D198" s="232"/>
      <c r="E198" s="26"/>
      <c r="F198" s="84"/>
      <c r="G198" s="76"/>
      <c r="H198" s="276">
        <f t="shared" si="8"/>
        <v>0</v>
      </c>
      <c r="I198" s="399">
        <v>533</v>
      </c>
    </row>
    <row r="199" spans="1:9" x14ac:dyDescent="0.2">
      <c r="A199" s="346">
        <v>195</v>
      </c>
      <c r="B199" s="347"/>
      <c r="C199" s="348" t="s">
        <v>114</v>
      </c>
      <c r="D199" s="232"/>
      <c r="E199" s="26"/>
      <c r="F199" s="84"/>
      <c r="G199" s="76"/>
      <c r="H199" s="276">
        <f t="shared" si="8"/>
        <v>0</v>
      </c>
      <c r="I199" s="399">
        <v>955</v>
      </c>
    </row>
    <row r="200" spans="1:9" x14ac:dyDescent="0.2">
      <c r="A200" s="346">
        <v>196</v>
      </c>
      <c r="B200" s="347"/>
      <c r="C200" s="348" t="s">
        <v>115</v>
      </c>
      <c r="D200" s="232"/>
      <c r="E200" s="26"/>
      <c r="F200" s="84"/>
      <c r="G200" s="76"/>
      <c r="H200" s="276">
        <f t="shared" si="8"/>
        <v>0</v>
      </c>
      <c r="I200" s="399"/>
    </row>
    <row r="201" spans="1:9" x14ac:dyDescent="0.2">
      <c r="A201" s="346">
        <v>197</v>
      </c>
      <c r="B201" s="347"/>
      <c r="C201" s="348" t="s">
        <v>116</v>
      </c>
      <c r="D201" s="232"/>
      <c r="E201" s="26"/>
      <c r="F201" s="84"/>
      <c r="G201" s="76"/>
      <c r="H201" s="276">
        <f t="shared" si="8"/>
        <v>0</v>
      </c>
      <c r="I201" s="399"/>
    </row>
    <row r="202" spans="1:9" x14ac:dyDescent="0.2">
      <c r="A202" s="346">
        <v>198</v>
      </c>
      <c r="B202" s="347"/>
      <c r="C202" s="348" t="s">
        <v>117</v>
      </c>
      <c r="D202" s="232">
        <v>15</v>
      </c>
      <c r="E202" s="26"/>
      <c r="F202" s="84"/>
      <c r="G202" s="76"/>
      <c r="H202" s="276">
        <f t="shared" si="8"/>
        <v>15</v>
      </c>
      <c r="I202" s="399">
        <v>808</v>
      </c>
    </row>
    <row r="203" spans="1:9" x14ac:dyDescent="0.2">
      <c r="A203" s="346">
        <v>199</v>
      </c>
      <c r="B203" s="347"/>
      <c r="C203" s="348" t="s">
        <v>118</v>
      </c>
      <c r="D203" s="232"/>
      <c r="E203" s="26"/>
      <c r="F203" s="84"/>
      <c r="G203" s="76"/>
      <c r="H203" s="276">
        <f t="shared" si="8"/>
        <v>0</v>
      </c>
      <c r="I203" s="399"/>
    </row>
    <row r="204" spans="1:9" x14ac:dyDescent="0.2">
      <c r="A204" s="346">
        <v>200</v>
      </c>
      <c r="B204" s="347"/>
      <c r="C204" s="348" t="s">
        <v>119</v>
      </c>
      <c r="D204" s="232"/>
      <c r="E204" s="26"/>
      <c r="F204" s="84"/>
      <c r="G204" s="76"/>
      <c r="H204" s="276">
        <f t="shared" si="8"/>
        <v>0</v>
      </c>
      <c r="I204" s="399"/>
    </row>
    <row r="205" spans="1:9" x14ac:dyDescent="0.2">
      <c r="A205" s="346">
        <v>201</v>
      </c>
      <c r="B205" s="347"/>
      <c r="C205" s="348" t="s">
        <v>120</v>
      </c>
      <c r="D205" s="232"/>
      <c r="E205" s="26"/>
      <c r="F205" s="84"/>
      <c r="G205" s="76"/>
      <c r="H205" s="276">
        <f t="shared" si="8"/>
        <v>0</v>
      </c>
      <c r="I205" s="399"/>
    </row>
    <row r="206" spans="1:9" x14ac:dyDescent="0.2">
      <c r="A206" s="346">
        <v>202</v>
      </c>
      <c r="B206" s="347"/>
      <c r="C206" s="348" t="s">
        <v>121</v>
      </c>
      <c r="D206" s="232"/>
      <c r="E206" s="26"/>
      <c r="F206" s="84"/>
      <c r="G206" s="76"/>
      <c r="H206" s="276">
        <f t="shared" si="8"/>
        <v>0</v>
      </c>
      <c r="I206" s="399">
        <v>1129</v>
      </c>
    </row>
    <row r="207" spans="1:9" x14ac:dyDescent="0.2">
      <c r="A207" s="346">
        <v>203</v>
      </c>
      <c r="B207" s="347"/>
      <c r="C207" s="348" t="s">
        <v>122</v>
      </c>
      <c r="D207" s="232"/>
      <c r="E207" s="26"/>
      <c r="F207" s="84"/>
      <c r="G207" s="76"/>
      <c r="H207" s="276">
        <f t="shared" si="8"/>
        <v>0</v>
      </c>
      <c r="I207" s="399"/>
    </row>
    <row r="208" spans="1:9" x14ac:dyDescent="0.2">
      <c r="A208" s="346">
        <v>204</v>
      </c>
      <c r="B208" s="347"/>
      <c r="C208" s="348" t="s">
        <v>123</v>
      </c>
      <c r="D208" s="232"/>
      <c r="E208" s="26"/>
      <c r="F208" s="84"/>
      <c r="G208" s="76"/>
      <c r="H208" s="276">
        <f t="shared" si="8"/>
        <v>0</v>
      </c>
      <c r="I208" s="399">
        <v>2</v>
      </c>
    </row>
    <row r="209" spans="1:9" x14ac:dyDescent="0.2">
      <c r="A209" s="346">
        <v>205</v>
      </c>
      <c r="B209" s="347"/>
      <c r="C209" s="348" t="s">
        <v>124</v>
      </c>
      <c r="D209" s="232"/>
      <c r="E209" s="26"/>
      <c r="F209" s="84"/>
      <c r="G209" s="76"/>
      <c r="H209" s="276">
        <f t="shared" si="8"/>
        <v>0</v>
      </c>
      <c r="I209" s="399"/>
    </row>
    <row r="210" spans="1:9" x14ac:dyDescent="0.2">
      <c r="A210" s="346">
        <v>206</v>
      </c>
      <c r="B210" s="347"/>
      <c r="C210" s="348" t="s">
        <v>125</v>
      </c>
      <c r="D210" s="232"/>
      <c r="E210" s="26"/>
      <c r="F210" s="84"/>
      <c r="G210" s="76"/>
      <c r="H210" s="276">
        <f t="shared" si="8"/>
        <v>0</v>
      </c>
      <c r="I210" s="399"/>
    </row>
    <row r="211" spans="1:9" x14ac:dyDescent="0.2">
      <c r="A211" s="346">
        <v>207</v>
      </c>
      <c r="B211" s="347"/>
      <c r="C211" s="348" t="s">
        <v>126</v>
      </c>
      <c r="D211" s="232"/>
      <c r="E211" s="26"/>
      <c r="F211" s="84"/>
      <c r="G211" s="76"/>
      <c r="H211" s="276">
        <f t="shared" si="8"/>
        <v>0</v>
      </c>
      <c r="I211" s="399">
        <v>20</v>
      </c>
    </row>
    <row r="212" spans="1:9" x14ac:dyDescent="0.2">
      <c r="A212" s="346">
        <v>208</v>
      </c>
      <c r="B212" s="347"/>
      <c r="C212" s="348" t="s">
        <v>127</v>
      </c>
      <c r="D212" s="232"/>
      <c r="E212" s="26"/>
      <c r="F212" s="84"/>
      <c r="G212" s="76"/>
      <c r="H212" s="276">
        <f t="shared" si="8"/>
        <v>0</v>
      </c>
      <c r="I212" s="399"/>
    </row>
    <row r="213" spans="1:9" x14ac:dyDescent="0.2">
      <c r="A213" s="346">
        <v>209</v>
      </c>
      <c r="B213" s="347"/>
      <c r="C213" s="348" t="s">
        <v>128</v>
      </c>
      <c r="D213" s="232"/>
      <c r="E213" s="26"/>
      <c r="F213" s="84"/>
      <c r="G213" s="76"/>
      <c r="H213" s="276">
        <f t="shared" si="8"/>
        <v>0</v>
      </c>
      <c r="I213" s="399">
        <v>303</v>
      </c>
    </row>
    <row r="214" spans="1:9" x14ac:dyDescent="0.2">
      <c r="A214" s="346">
        <v>210</v>
      </c>
      <c r="B214" s="347"/>
      <c r="C214" s="348" t="s">
        <v>129</v>
      </c>
      <c r="D214" s="232"/>
      <c r="E214" s="26"/>
      <c r="F214" s="84"/>
      <c r="G214" s="76"/>
      <c r="H214" s="276">
        <f t="shared" si="8"/>
        <v>0</v>
      </c>
      <c r="I214" s="399"/>
    </row>
    <row r="215" spans="1:9" x14ac:dyDescent="0.2">
      <c r="A215" s="346">
        <v>211</v>
      </c>
      <c r="B215" s="347"/>
      <c r="C215" s="348" t="s">
        <v>130</v>
      </c>
      <c r="D215" s="232"/>
      <c r="E215" s="26"/>
      <c r="F215" s="84"/>
      <c r="G215" s="76"/>
      <c r="H215" s="276">
        <f t="shared" si="8"/>
        <v>0</v>
      </c>
      <c r="I215" s="399"/>
    </row>
    <row r="216" spans="1:9" x14ac:dyDescent="0.2">
      <c r="A216" s="346">
        <v>212</v>
      </c>
      <c r="B216" s="347"/>
      <c r="C216" s="348" t="s">
        <v>131</v>
      </c>
      <c r="D216" s="232"/>
      <c r="E216" s="26"/>
      <c r="F216" s="84"/>
      <c r="G216" s="76"/>
      <c r="H216" s="276">
        <f t="shared" si="8"/>
        <v>0</v>
      </c>
      <c r="I216" s="399">
        <v>149</v>
      </c>
    </row>
    <row r="217" spans="1:9" x14ac:dyDescent="0.2">
      <c r="A217" s="346">
        <v>213</v>
      </c>
      <c r="B217" s="347"/>
      <c r="C217" s="348" t="s">
        <v>132</v>
      </c>
      <c r="D217" s="232"/>
      <c r="E217" s="26"/>
      <c r="F217" s="84"/>
      <c r="G217" s="76"/>
      <c r="H217" s="276">
        <f t="shared" si="8"/>
        <v>0</v>
      </c>
      <c r="I217" s="399"/>
    </row>
    <row r="218" spans="1:9" x14ac:dyDescent="0.2">
      <c r="A218" s="346">
        <v>214</v>
      </c>
      <c r="B218" s="347"/>
      <c r="C218" s="376" t="s">
        <v>133</v>
      </c>
      <c r="D218" s="103"/>
      <c r="E218" s="29"/>
      <c r="F218" s="87"/>
      <c r="G218" s="104"/>
      <c r="H218" s="276">
        <f t="shared" si="8"/>
        <v>0</v>
      </c>
      <c r="I218" s="395">
        <v>25</v>
      </c>
    </row>
    <row r="219" spans="1:9" ht="12.75" thickBot="1" x14ac:dyDescent="0.25">
      <c r="A219" s="359">
        <v>215</v>
      </c>
      <c r="B219" s="360"/>
      <c r="C219" s="398" t="s">
        <v>134</v>
      </c>
      <c r="D219" s="233">
        <f>SUM(D153:D218)</f>
        <v>11116</v>
      </c>
      <c r="E219" s="119">
        <f t="shared" ref="E219:G219" si="9">SUM(E153:E218)</f>
        <v>8857</v>
      </c>
      <c r="F219" s="119">
        <f t="shared" si="9"/>
        <v>68013</v>
      </c>
      <c r="G219" s="308">
        <f t="shared" si="9"/>
        <v>99807</v>
      </c>
      <c r="H219" s="277">
        <f>SUM(D219:G219)</f>
        <v>187793</v>
      </c>
      <c r="I219" s="400">
        <f>SUM(I153:I218)</f>
        <v>1698432</v>
      </c>
    </row>
    <row r="220" spans="1:9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 t="s">
        <v>155</v>
      </c>
      <c r="F220" s="142" t="s">
        <v>155</v>
      </c>
      <c r="G220" s="123" t="s">
        <v>155</v>
      </c>
      <c r="H220" s="406">
        <f>COUNTA(D220:G220)</f>
        <v>4</v>
      </c>
      <c r="I220" s="407"/>
    </row>
    <row r="221" spans="1:9" x14ac:dyDescent="0.2">
      <c r="A221" s="346">
        <v>217</v>
      </c>
      <c r="B221" s="553"/>
      <c r="C221" s="376" t="s">
        <v>137</v>
      </c>
      <c r="D221" s="236"/>
      <c r="E221" s="39"/>
      <c r="F221" s="143"/>
      <c r="G221" s="124"/>
      <c r="H221" s="279"/>
      <c r="I221" s="310"/>
    </row>
    <row r="222" spans="1:9" x14ac:dyDescent="0.2">
      <c r="A222" s="346">
        <v>218</v>
      </c>
      <c r="B222" s="553"/>
      <c r="C222" s="378" t="s">
        <v>138</v>
      </c>
      <c r="D222" s="237" t="s">
        <v>156</v>
      </c>
      <c r="E222" s="40" t="s">
        <v>156</v>
      </c>
      <c r="F222" s="144" t="s">
        <v>156</v>
      </c>
      <c r="G222" s="125" t="s">
        <v>244</v>
      </c>
      <c r="H222" s="280"/>
      <c r="I222" s="309"/>
    </row>
    <row r="223" spans="1:9" ht="12.75" thickBot="1" x14ac:dyDescent="0.25">
      <c r="A223" s="346">
        <v>219</v>
      </c>
      <c r="B223" s="554"/>
      <c r="C223" s="363" t="s">
        <v>139</v>
      </c>
      <c r="D223" s="238" t="s">
        <v>158</v>
      </c>
      <c r="E223" s="41" t="s">
        <v>158</v>
      </c>
      <c r="F223" s="145" t="s">
        <v>159</v>
      </c>
      <c r="G223" s="126" t="s">
        <v>245</v>
      </c>
      <c r="H223" s="456"/>
      <c r="I223" s="410"/>
    </row>
    <row r="224" spans="1:9" ht="12.75" thickBot="1" x14ac:dyDescent="0.25">
      <c r="A224" s="402">
        <v>220</v>
      </c>
      <c r="B224" s="403"/>
      <c r="C224" s="411" t="s">
        <v>140</v>
      </c>
      <c r="D224" s="239">
        <v>1</v>
      </c>
      <c r="E224" s="36">
        <v>1</v>
      </c>
      <c r="F224" s="141">
        <v>1</v>
      </c>
      <c r="G224" s="77"/>
      <c r="H224" s="282"/>
      <c r="I224" s="412"/>
    </row>
    <row r="225" spans="1:12" x14ac:dyDescent="0.2">
      <c r="A225" s="346">
        <v>221</v>
      </c>
      <c r="B225" s="552" t="s">
        <v>141</v>
      </c>
      <c r="C225" s="370" t="s">
        <v>142</v>
      </c>
      <c r="D225" s="240">
        <v>3</v>
      </c>
      <c r="E225" s="43">
        <v>3</v>
      </c>
      <c r="F225" s="146">
        <v>1</v>
      </c>
      <c r="G225" s="127">
        <v>14</v>
      </c>
      <c r="H225" s="283">
        <f>SUM(D225:G225)</f>
        <v>21</v>
      </c>
      <c r="I225" s="413"/>
    </row>
    <row r="226" spans="1:12" ht="12.75" thickBot="1" x14ac:dyDescent="0.25">
      <c r="A226" s="346">
        <v>222</v>
      </c>
      <c r="B226" s="554"/>
      <c r="C226" s="363" t="s">
        <v>143</v>
      </c>
      <c r="D226" s="235">
        <v>2</v>
      </c>
      <c r="E226" s="38">
        <v>3</v>
      </c>
      <c r="F226" s="142">
        <v>2</v>
      </c>
      <c r="G226" s="123">
        <v>15</v>
      </c>
      <c r="H226" s="406">
        <f>SUM(D226:G226)</f>
        <v>22</v>
      </c>
      <c r="I226" s="407"/>
    </row>
    <row r="227" spans="1:12" ht="12.75" thickBot="1" x14ac:dyDescent="0.25">
      <c r="A227" s="402">
        <v>223</v>
      </c>
      <c r="B227" s="403"/>
      <c r="C227" s="411" t="s">
        <v>659</v>
      </c>
      <c r="D227" s="239">
        <v>0</v>
      </c>
      <c r="E227" s="36">
        <v>1</v>
      </c>
      <c r="F227" s="141">
        <v>1</v>
      </c>
      <c r="G227" s="77"/>
      <c r="H227" s="282">
        <f>SUM(D227:G227)</f>
        <v>2</v>
      </c>
      <c r="I227" s="412"/>
    </row>
    <row r="228" spans="1:12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29">
        <v>1</v>
      </c>
      <c r="G228" s="163">
        <v>1</v>
      </c>
      <c r="H228" s="451">
        <v>1</v>
      </c>
      <c r="I228" s="457">
        <v>0.99</v>
      </c>
      <c r="J228" s="437" t="s">
        <v>632</v>
      </c>
      <c r="K228" s="466" t="s">
        <v>632</v>
      </c>
      <c r="L228" s="466" t="s">
        <v>632</v>
      </c>
    </row>
    <row r="229" spans="1:12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153">
        <v>1</v>
      </c>
      <c r="G229" s="165">
        <v>1</v>
      </c>
      <c r="H229" s="458">
        <v>1</v>
      </c>
      <c r="I229" s="459">
        <v>0.98</v>
      </c>
      <c r="J229" s="437" t="s">
        <v>632</v>
      </c>
      <c r="K229" s="466" t="s">
        <v>632</v>
      </c>
      <c r="L229" s="466" t="s">
        <v>632</v>
      </c>
    </row>
    <row r="230" spans="1:12" ht="12.75" thickBot="1" x14ac:dyDescent="0.25">
      <c r="A230" s="359">
        <v>226</v>
      </c>
      <c r="B230" s="561"/>
      <c r="C230" s="388" t="s">
        <v>635</v>
      </c>
      <c r="D230" s="270">
        <v>0</v>
      </c>
      <c r="E230" s="154">
        <v>0</v>
      </c>
      <c r="F230" s="154">
        <v>0</v>
      </c>
      <c r="G230" s="167">
        <v>0</v>
      </c>
      <c r="H230" s="460">
        <v>0</v>
      </c>
      <c r="I230" s="461">
        <v>0.16</v>
      </c>
      <c r="J230" s="437" t="s">
        <v>632</v>
      </c>
      <c r="K230" s="466" t="s">
        <v>632</v>
      </c>
      <c r="L230" s="466" t="s">
        <v>632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59999389629810485"/>
  </sheetPr>
  <dimension ref="A2:J230"/>
  <sheetViews>
    <sheetView workbookViewId="0">
      <selection sqref="A1:XFD1048576"/>
    </sheetView>
  </sheetViews>
  <sheetFormatPr baseColWidth="10" defaultRowHeight="12" x14ac:dyDescent="0.2"/>
  <cols>
    <col min="1" max="1" width="3.5703125" style="78" bestFit="1" customWidth="1"/>
    <col min="2" max="2" width="23.5703125" style="78" customWidth="1"/>
    <col min="3" max="3" width="38" style="78" customWidth="1"/>
    <col min="4" max="6" width="20.140625" style="78" bestFit="1" customWidth="1"/>
    <col min="7" max="8" width="16.28515625" style="78" customWidth="1"/>
    <col min="9" max="16384" width="11.42578125" style="78"/>
  </cols>
  <sheetData>
    <row r="2" spans="1:8" ht="12.75" x14ac:dyDescent="0.2">
      <c r="A2" s="331" t="s">
        <v>608</v>
      </c>
    </row>
    <row r="3" spans="1:8" ht="12.75" thickBot="1" x14ac:dyDescent="0.25"/>
    <row r="4" spans="1:8" ht="12.75" thickBot="1" x14ac:dyDescent="0.25">
      <c r="A4" s="312" t="s">
        <v>160</v>
      </c>
      <c r="B4" s="312" t="s">
        <v>161</v>
      </c>
      <c r="C4" s="121" t="s">
        <v>162</v>
      </c>
      <c r="D4" s="333" t="s">
        <v>163</v>
      </c>
      <c r="E4" s="334"/>
      <c r="F4" s="335"/>
      <c r="G4" s="312" t="s">
        <v>167</v>
      </c>
      <c r="H4" s="404" t="s">
        <v>529</v>
      </c>
    </row>
    <row r="5" spans="1:8" x14ac:dyDescent="0.2">
      <c r="A5" s="338">
        <v>1</v>
      </c>
      <c r="B5" s="339"/>
      <c r="C5" s="340" t="s">
        <v>0</v>
      </c>
      <c r="D5" s="341">
        <v>20</v>
      </c>
      <c r="E5" s="342">
        <v>21</v>
      </c>
      <c r="F5" s="343">
        <v>22</v>
      </c>
      <c r="G5" s="344"/>
      <c r="H5" s="345"/>
    </row>
    <row r="6" spans="1:8" x14ac:dyDescent="0.2">
      <c r="A6" s="346">
        <v>2</v>
      </c>
      <c r="B6" s="347"/>
      <c r="C6" s="348" t="s">
        <v>1</v>
      </c>
      <c r="D6" s="349" t="s">
        <v>246</v>
      </c>
      <c r="E6" s="350" t="s">
        <v>246</v>
      </c>
      <c r="F6" s="351" t="s">
        <v>246</v>
      </c>
      <c r="G6" s="135"/>
      <c r="H6" s="352"/>
    </row>
    <row r="7" spans="1:8" x14ac:dyDescent="0.2">
      <c r="A7" s="346">
        <v>3</v>
      </c>
      <c r="B7" s="347"/>
      <c r="C7" s="348" t="s">
        <v>2</v>
      </c>
      <c r="D7" s="349" t="s">
        <v>247</v>
      </c>
      <c r="E7" s="350" t="s">
        <v>247</v>
      </c>
      <c r="F7" s="351" t="s">
        <v>247</v>
      </c>
      <c r="G7" s="135"/>
      <c r="H7" s="352"/>
    </row>
    <row r="8" spans="1:8" x14ac:dyDescent="0.2">
      <c r="A8" s="346">
        <v>4</v>
      </c>
      <c r="B8" s="347"/>
      <c r="C8" s="348" t="s">
        <v>3</v>
      </c>
      <c r="D8" s="349" t="s">
        <v>248</v>
      </c>
      <c r="E8" s="350" t="s">
        <v>248</v>
      </c>
      <c r="F8" s="351" t="s">
        <v>248</v>
      </c>
      <c r="G8" s="135"/>
      <c r="H8" s="352"/>
    </row>
    <row r="9" spans="1:8" x14ac:dyDescent="0.2">
      <c r="A9" s="346">
        <v>5</v>
      </c>
      <c r="B9" s="347"/>
      <c r="C9" s="348" t="s">
        <v>4</v>
      </c>
      <c r="D9" s="349" t="s">
        <v>247</v>
      </c>
      <c r="E9" s="350" t="s">
        <v>247</v>
      </c>
      <c r="F9" s="351" t="s">
        <v>247</v>
      </c>
      <c r="G9" s="135"/>
      <c r="H9" s="352"/>
    </row>
    <row r="10" spans="1:8" x14ac:dyDescent="0.2">
      <c r="A10" s="346">
        <v>6</v>
      </c>
      <c r="B10" s="347" t="s">
        <v>5</v>
      </c>
      <c r="C10" s="348" t="s">
        <v>6</v>
      </c>
      <c r="D10" s="349"/>
      <c r="E10" s="350"/>
      <c r="F10" s="351"/>
      <c r="G10" s="135"/>
      <c r="H10" s="352"/>
    </row>
    <row r="11" spans="1:8" x14ac:dyDescent="0.2">
      <c r="A11" s="346">
        <v>7</v>
      </c>
      <c r="B11" s="347"/>
      <c r="C11" s="348" t="s">
        <v>7</v>
      </c>
      <c r="D11" s="349"/>
      <c r="E11" s="350"/>
      <c r="F11" s="351"/>
      <c r="G11" s="135"/>
      <c r="H11" s="352"/>
    </row>
    <row r="12" spans="1:8" ht="12.75" thickBot="1" x14ac:dyDescent="0.25">
      <c r="A12" s="346">
        <v>8</v>
      </c>
      <c r="B12" s="347"/>
      <c r="C12" s="353" t="s">
        <v>8</v>
      </c>
      <c r="D12" s="442" t="s">
        <v>249</v>
      </c>
      <c r="E12" s="355" t="s">
        <v>250</v>
      </c>
      <c r="F12" s="356" t="s">
        <v>251</v>
      </c>
      <c r="G12" s="135"/>
      <c r="H12" s="352"/>
    </row>
    <row r="13" spans="1:8" ht="12.75" thickBot="1" x14ac:dyDescent="0.25">
      <c r="A13" s="346">
        <v>9</v>
      </c>
      <c r="B13" s="347"/>
      <c r="C13" s="358" t="s">
        <v>194</v>
      </c>
      <c r="D13" s="234" t="s">
        <v>252</v>
      </c>
      <c r="E13" s="121" t="s">
        <v>253</v>
      </c>
      <c r="F13" s="122" t="s">
        <v>254</v>
      </c>
      <c r="G13" s="135"/>
      <c r="H13" s="352"/>
    </row>
    <row r="14" spans="1:8" ht="12.75" thickBot="1" x14ac:dyDescent="0.25">
      <c r="A14" s="359">
        <v>10</v>
      </c>
      <c r="B14" s="360"/>
      <c r="C14" s="361" t="s">
        <v>9</v>
      </c>
      <c r="D14" s="209"/>
      <c r="E14" s="37"/>
      <c r="F14" s="95"/>
      <c r="G14" s="359"/>
      <c r="H14" s="362"/>
    </row>
    <row r="15" spans="1:8" x14ac:dyDescent="0.2">
      <c r="A15" s="346">
        <v>11</v>
      </c>
      <c r="B15" s="552" t="s">
        <v>13</v>
      </c>
      <c r="C15" s="363" t="s">
        <v>165</v>
      </c>
      <c r="D15" s="112">
        <v>14998</v>
      </c>
      <c r="E15" s="21">
        <v>30463</v>
      </c>
      <c r="F15" s="50">
        <v>10993</v>
      </c>
      <c r="G15" s="381">
        <f>SUM(D15:F15)</f>
        <v>56454</v>
      </c>
      <c r="H15" s="382">
        <v>3534387</v>
      </c>
    </row>
    <row r="16" spans="1:8" x14ac:dyDescent="0.2">
      <c r="A16" s="346">
        <v>12</v>
      </c>
      <c r="B16" s="553"/>
      <c r="C16" s="365" t="s">
        <v>164</v>
      </c>
      <c r="D16" s="207">
        <v>6111</v>
      </c>
      <c r="E16" s="22">
        <v>23479</v>
      </c>
      <c r="F16" s="98">
        <v>12605</v>
      </c>
      <c r="G16" s="367">
        <f>SUM(D16:F16)</f>
        <v>42195</v>
      </c>
      <c r="H16" s="444">
        <v>3720540</v>
      </c>
    </row>
    <row r="17" spans="1:8" ht="12.75" thickBot="1" x14ac:dyDescent="0.25">
      <c r="A17" s="359">
        <v>13</v>
      </c>
      <c r="B17" s="554"/>
      <c r="C17" s="361" t="s">
        <v>10</v>
      </c>
      <c r="D17" s="244">
        <v>-0.59254567275636749</v>
      </c>
      <c r="E17" s="23">
        <v>-0.22926172734136496</v>
      </c>
      <c r="F17" s="159">
        <v>0.146638770126444</v>
      </c>
      <c r="G17" s="161">
        <f>(G16/G15)-1</f>
        <v>-0.25257731958762886</v>
      </c>
      <c r="H17" s="210">
        <f>(H16/H15)-1</f>
        <v>5.266910499614208E-2</v>
      </c>
    </row>
    <row r="18" spans="1:8" ht="14.25" x14ac:dyDescent="0.2">
      <c r="A18" s="369">
        <v>14</v>
      </c>
      <c r="B18" s="552" t="s">
        <v>168</v>
      </c>
      <c r="C18" s="370" t="s">
        <v>530</v>
      </c>
      <c r="D18" s="271">
        <v>2137</v>
      </c>
      <c r="E18" s="24">
        <v>2706</v>
      </c>
      <c r="F18" s="160">
        <v>3755</v>
      </c>
      <c r="G18" s="428">
        <f>SUM(D18:F18)</f>
        <v>8598</v>
      </c>
      <c r="H18" s="371">
        <v>247087</v>
      </c>
    </row>
    <row r="19" spans="1:8" ht="12.75" thickBot="1" x14ac:dyDescent="0.25">
      <c r="A19" s="359">
        <v>15</v>
      </c>
      <c r="B19" s="557"/>
      <c r="C19" s="361" t="s">
        <v>11</v>
      </c>
      <c r="D19" s="59"/>
      <c r="E19" s="25"/>
      <c r="F19" s="60"/>
      <c r="G19" s="62"/>
      <c r="H19" s="373"/>
    </row>
    <row r="20" spans="1:8" x14ac:dyDescent="0.2">
      <c r="A20" s="346">
        <v>16</v>
      </c>
      <c r="B20" s="558" t="s">
        <v>175</v>
      </c>
      <c r="C20" s="363" t="s">
        <v>12</v>
      </c>
      <c r="D20" s="112">
        <v>424</v>
      </c>
      <c r="E20" s="21">
        <v>508</v>
      </c>
      <c r="F20" s="50">
        <v>149</v>
      </c>
      <c r="G20" s="381">
        <f>SUM(D20:F20)</f>
        <v>1081</v>
      </c>
      <c r="H20" s="382">
        <v>23209</v>
      </c>
    </row>
    <row r="21" spans="1:8" x14ac:dyDescent="0.2">
      <c r="A21" s="346">
        <v>17</v>
      </c>
      <c r="B21" s="553"/>
      <c r="C21" s="348" t="s">
        <v>176</v>
      </c>
      <c r="D21" s="232">
        <v>1220</v>
      </c>
      <c r="E21" s="26">
        <v>5026</v>
      </c>
      <c r="F21" s="76">
        <v>5256</v>
      </c>
      <c r="G21" s="276">
        <f>SUM(D21:F21)</f>
        <v>11502</v>
      </c>
      <c r="H21" s="399"/>
    </row>
    <row r="22" spans="1:8" ht="12.75" thickBot="1" x14ac:dyDescent="0.25">
      <c r="A22" s="359">
        <v>18</v>
      </c>
      <c r="B22" s="554"/>
      <c r="C22" s="361" t="s">
        <v>14</v>
      </c>
      <c r="D22" s="244">
        <v>0.19963999345442646</v>
      </c>
      <c r="E22" s="23">
        <v>0.21406363133012479</v>
      </c>
      <c r="F22" s="159">
        <v>0.41697738992463307</v>
      </c>
      <c r="G22" s="161">
        <f>G21/G16</f>
        <v>0.27259153928190544</v>
      </c>
      <c r="H22" s="210"/>
    </row>
    <row r="23" spans="1:8" x14ac:dyDescent="0.2">
      <c r="A23" s="346">
        <v>19</v>
      </c>
      <c r="B23" s="552" t="s">
        <v>15</v>
      </c>
      <c r="C23" s="363" t="s">
        <v>169</v>
      </c>
      <c r="D23" s="113">
        <v>92.064400394700002</v>
      </c>
      <c r="E23" s="27">
        <v>68.310237200100005</v>
      </c>
      <c r="F23" s="46">
        <v>44.432595028100003</v>
      </c>
      <c r="G23" s="68">
        <f>(G25/$G$15)*100</f>
        <v>69.970241258369654</v>
      </c>
      <c r="H23" s="69">
        <v>38.806587960000002</v>
      </c>
    </row>
    <row r="24" spans="1:8" x14ac:dyDescent="0.2">
      <c r="A24" s="346">
        <v>20</v>
      </c>
      <c r="B24" s="553"/>
      <c r="C24" s="376" t="s">
        <v>170</v>
      </c>
      <c r="D24" s="111">
        <v>93.000219637599997</v>
      </c>
      <c r="E24" s="28">
        <v>58.926441704699997</v>
      </c>
      <c r="F24" s="48">
        <v>38.622735992499997</v>
      </c>
      <c r="G24" s="49">
        <f>(G26/$G$16)*100</f>
        <v>57.793577438085087</v>
      </c>
      <c r="H24" s="67">
        <v>29.308556988300001</v>
      </c>
    </row>
    <row r="25" spans="1:8" x14ac:dyDescent="0.2">
      <c r="A25" s="346">
        <v>21</v>
      </c>
      <c r="B25" s="553"/>
      <c r="C25" s="363" t="s">
        <v>171</v>
      </c>
      <c r="D25" s="112">
        <v>13808</v>
      </c>
      <c r="E25" s="21">
        <v>20809</v>
      </c>
      <c r="F25" s="50">
        <v>4884</v>
      </c>
      <c r="G25" s="381">
        <f>SUM(D25:F25)</f>
        <v>39501</v>
      </c>
      <c r="H25" s="382">
        <v>1371575</v>
      </c>
    </row>
    <row r="26" spans="1:8" x14ac:dyDescent="0.2">
      <c r="A26" s="346">
        <v>22</v>
      </c>
      <c r="B26" s="553"/>
      <c r="C26" s="376" t="s">
        <v>172</v>
      </c>
      <c r="D26" s="103">
        <v>5683</v>
      </c>
      <c r="E26" s="29">
        <v>13835</v>
      </c>
      <c r="F26" s="104">
        <v>4868</v>
      </c>
      <c r="G26" s="54">
        <f>SUM(D26:F26)</f>
        <v>24386</v>
      </c>
      <c r="H26" s="395">
        <v>1090437</v>
      </c>
    </row>
    <row r="27" spans="1:8" x14ac:dyDescent="0.2">
      <c r="A27" s="346">
        <v>23</v>
      </c>
      <c r="B27" s="553"/>
      <c r="C27" s="378" t="s">
        <v>173</v>
      </c>
      <c r="D27" s="55">
        <v>3.2632010471999999</v>
      </c>
      <c r="E27" s="30">
        <v>2.5591783841</v>
      </c>
      <c r="F27" s="56">
        <v>1.8250244702</v>
      </c>
      <c r="G27" s="58">
        <f>((D27*D25)+(E27*E25)+(F27*F25))/G25</f>
        <v>2.7145045079094525</v>
      </c>
      <c r="H27" s="66">
        <v>2.0722847426</v>
      </c>
    </row>
    <row r="28" spans="1:8" ht="12.75" thickBot="1" x14ac:dyDescent="0.25">
      <c r="A28" s="359">
        <v>24</v>
      </c>
      <c r="B28" s="554"/>
      <c r="C28" s="361" t="s">
        <v>174</v>
      </c>
      <c r="D28" s="59">
        <v>2.8624075739000001</v>
      </c>
      <c r="E28" s="25">
        <v>2.2585087237999999</v>
      </c>
      <c r="F28" s="60">
        <v>1.6298538336999999</v>
      </c>
      <c r="G28" s="62">
        <f>((D28*D26)+(E28*E26)+(F28*F26))/G26</f>
        <v>2.2737496472852579</v>
      </c>
      <c r="H28" s="373">
        <v>1.7111068625000001</v>
      </c>
    </row>
    <row r="29" spans="1:8" x14ac:dyDescent="0.2">
      <c r="A29" s="346">
        <v>25</v>
      </c>
      <c r="B29" s="347" t="s">
        <v>16</v>
      </c>
      <c r="C29" s="363" t="s">
        <v>169</v>
      </c>
      <c r="D29" s="113">
        <v>57.456529054599997</v>
      </c>
      <c r="E29" s="27">
        <v>21.815130967199998</v>
      </c>
      <c r="F29" s="46">
        <v>4.7846273139999997</v>
      </c>
      <c r="G29" s="68">
        <f>(G31/$G$15)*100</f>
        <v>27.96790307152726</v>
      </c>
      <c r="H29" s="69">
        <v>6.5608548242999998</v>
      </c>
    </row>
    <row r="30" spans="1:8" x14ac:dyDescent="0.2">
      <c r="A30" s="346">
        <v>26</v>
      </c>
      <c r="B30" s="347"/>
      <c r="C30" s="376" t="s">
        <v>170</v>
      </c>
      <c r="D30" s="111">
        <v>41.417053374600002</v>
      </c>
      <c r="E30" s="28">
        <v>11.326717624700001</v>
      </c>
      <c r="F30" s="48">
        <v>1.8524096060999999</v>
      </c>
      <c r="G30" s="49">
        <f>(G32/$G$16)*100</f>
        <v>12.852233676975944</v>
      </c>
      <c r="H30" s="67">
        <v>2.0806937061999999</v>
      </c>
    </row>
    <row r="31" spans="1:8" x14ac:dyDescent="0.2">
      <c r="A31" s="346">
        <v>27</v>
      </c>
      <c r="B31" s="347"/>
      <c r="C31" s="363" t="s">
        <v>171</v>
      </c>
      <c r="D31" s="112">
        <v>8617</v>
      </c>
      <c r="E31" s="21">
        <v>6646</v>
      </c>
      <c r="F31" s="50">
        <v>526</v>
      </c>
      <c r="G31" s="381">
        <f>SUM(D31:F31)</f>
        <v>15789</v>
      </c>
      <c r="H31" s="382">
        <v>231886</v>
      </c>
    </row>
    <row r="32" spans="1:8" x14ac:dyDescent="0.2">
      <c r="A32" s="346">
        <v>28</v>
      </c>
      <c r="B32" s="347"/>
      <c r="C32" s="376" t="s">
        <v>172</v>
      </c>
      <c r="D32" s="103">
        <v>2531</v>
      </c>
      <c r="E32" s="29">
        <v>2659</v>
      </c>
      <c r="F32" s="104">
        <v>233</v>
      </c>
      <c r="G32" s="54">
        <f>SUM(D32:F32)</f>
        <v>5423</v>
      </c>
      <c r="H32" s="395">
        <v>77413</v>
      </c>
    </row>
    <row r="33" spans="1:8" x14ac:dyDescent="0.2">
      <c r="A33" s="346">
        <v>29</v>
      </c>
      <c r="B33" s="347"/>
      <c r="C33" s="378" t="s">
        <v>173</v>
      </c>
      <c r="D33" s="55">
        <v>3.6935148940999998</v>
      </c>
      <c r="E33" s="30">
        <v>3.8108717126</v>
      </c>
      <c r="F33" s="56">
        <v>3.4585482732999999</v>
      </c>
      <c r="G33" s="58">
        <f>((D33*D31)+(E33*E31)+(F33*F31))/G31</f>
        <v>3.7350856695265753</v>
      </c>
      <c r="H33" s="66">
        <v>3.6916864743</v>
      </c>
    </row>
    <row r="34" spans="1:8" ht="12.75" thickBot="1" x14ac:dyDescent="0.25">
      <c r="A34" s="359">
        <v>30</v>
      </c>
      <c r="B34" s="360"/>
      <c r="C34" s="361" t="s">
        <v>174</v>
      </c>
      <c r="D34" s="59">
        <v>4.2037369782000003</v>
      </c>
      <c r="E34" s="25">
        <v>3.8229768102000001</v>
      </c>
      <c r="F34" s="60">
        <v>3.3146534402999999</v>
      </c>
      <c r="G34" s="62">
        <f>((D34*D32)+(E34*E32)+(F34*F32))/G32</f>
        <v>3.9788434227799936</v>
      </c>
      <c r="H34" s="373">
        <v>3.6167706135</v>
      </c>
    </row>
    <row r="35" spans="1:8" x14ac:dyDescent="0.2">
      <c r="A35" s="346">
        <v>31</v>
      </c>
      <c r="B35" s="347" t="s">
        <v>17</v>
      </c>
      <c r="C35" s="363" t="s">
        <v>169</v>
      </c>
      <c r="D35" s="113">
        <v>34.607871340099997</v>
      </c>
      <c r="E35" s="27">
        <v>46.495106233000001</v>
      </c>
      <c r="F35" s="46">
        <v>39.647967714099998</v>
      </c>
      <c r="G35" s="68">
        <f>(G37/$G$15)*100</f>
        <v>42.004109540510861</v>
      </c>
      <c r="H35" s="69">
        <v>32.245733135599998</v>
      </c>
    </row>
    <row r="36" spans="1:8" x14ac:dyDescent="0.2">
      <c r="A36" s="346">
        <v>32</v>
      </c>
      <c r="B36" s="347"/>
      <c r="C36" s="376" t="s">
        <v>170</v>
      </c>
      <c r="D36" s="111">
        <v>51.583166262900001</v>
      </c>
      <c r="E36" s="28">
        <v>47.599724080000001</v>
      </c>
      <c r="F36" s="48">
        <v>36.770326386400001</v>
      </c>
      <c r="G36" s="49">
        <f>(G38/$G$16)*100</f>
        <v>44.941343761109138</v>
      </c>
      <c r="H36" s="67">
        <v>27.2278632821</v>
      </c>
    </row>
    <row r="37" spans="1:8" x14ac:dyDescent="0.2">
      <c r="A37" s="346">
        <v>33</v>
      </c>
      <c r="B37" s="347"/>
      <c r="C37" s="363" t="s">
        <v>171</v>
      </c>
      <c r="D37" s="112">
        <v>5190</v>
      </c>
      <c r="E37" s="21">
        <v>14164</v>
      </c>
      <c r="F37" s="50">
        <v>4359</v>
      </c>
      <c r="G37" s="381">
        <f>SUM(D37:F37)</f>
        <v>23713</v>
      </c>
      <c r="H37" s="382">
        <v>1139689</v>
      </c>
    </row>
    <row r="38" spans="1:8" x14ac:dyDescent="0.2">
      <c r="A38" s="346">
        <v>34</v>
      </c>
      <c r="B38" s="347"/>
      <c r="C38" s="376" t="s">
        <v>172</v>
      </c>
      <c r="D38" s="103">
        <v>3152</v>
      </c>
      <c r="E38" s="29">
        <v>11176</v>
      </c>
      <c r="F38" s="104">
        <v>4635</v>
      </c>
      <c r="G38" s="54">
        <f>SUM(D38:F38)</f>
        <v>18963</v>
      </c>
      <c r="H38" s="395">
        <v>1013024</v>
      </c>
    </row>
    <row r="39" spans="1:8" x14ac:dyDescent="0.2">
      <c r="A39" s="346">
        <v>35</v>
      </c>
      <c r="B39" s="347"/>
      <c r="C39" s="378" t="s">
        <v>173</v>
      </c>
      <c r="D39" s="55">
        <v>2.5480792172000002</v>
      </c>
      <c r="E39" s="30">
        <v>1.9713050333</v>
      </c>
      <c r="F39" s="56">
        <v>1.6275739529</v>
      </c>
      <c r="G39" s="58">
        <f>((D39*D37)+(E39*E37)+(F39*F37))/G37</f>
        <v>2.0343562809269304</v>
      </c>
      <c r="H39" s="66">
        <v>1.7427871174</v>
      </c>
    </row>
    <row r="40" spans="1:8" ht="12.75" thickBot="1" x14ac:dyDescent="0.25">
      <c r="A40" s="359">
        <v>36</v>
      </c>
      <c r="B40" s="360"/>
      <c r="C40" s="361" t="s">
        <v>174</v>
      </c>
      <c r="D40" s="59">
        <v>1.7853227842999999</v>
      </c>
      <c r="E40" s="25">
        <v>1.8861738025999999</v>
      </c>
      <c r="F40" s="60">
        <v>1.5449551114</v>
      </c>
      <c r="G40" s="62">
        <f>((D40*D38)+(E40*E38)+(F40*F38))/G38</f>
        <v>1.7860086893060274</v>
      </c>
      <c r="H40" s="373">
        <v>1.5654821297999999</v>
      </c>
    </row>
    <row r="41" spans="1:8" x14ac:dyDescent="0.2">
      <c r="A41" s="346">
        <v>37</v>
      </c>
      <c r="B41" s="552" t="s">
        <v>18</v>
      </c>
      <c r="C41" s="363" t="s">
        <v>169</v>
      </c>
      <c r="D41" s="113">
        <v>7.7944076166</v>
      </c>
      <c r="E41" s="27">
        <v>15.386368173599999</v>
      </c>
      <c r="F41" s="46">
        <v>31.727035246900002</v>
      </c>
      <c r="G41" s="68">
        <f>(G43/$G$15)*100</f>
        <v>16.551528678215892</v>
      </c>
      <c r="H41" s="69">
        <v>22.8179596632</v>
      </c>
    </row>
    <row r="42" spans="1:8" x14ac:dyDescent="0.2">
      <c r="A42" s="346">
        <v>38</v>
      </c>
      <c r="B42" s="553"/>
      <c r="C42" s="376" t="s">
        <v>170</v>
      </c>
      <c r="D42" s="111">
        <v>4.7250660448000001</v>
      </c>
      <c r="E42" s="28">
        <v>26.162752787799999</v>
      </c>
      <c r="F42" s="48">
        <v>32.660212236200003</v>
      </c>
      <c r="G42" s="49">
        <f>(G44/$G$16)*100</f>
        <v>25.000592487261525</v>
      </c>
      <c r="H42" s="67">
        <v>26.692295576500001</v>
      </c>
    </row>
    <row r="43" spans="1:8" x14ac:dyDescent="0.2">
      <c r="A43" s="346">
        <v>39</v>
      </c>
      <c r="B43" s="553"/>
      <c r="C43" s="363" t="s">
        <v>171</v>
      </c>
      <c r="D43" s="112">
        <v>1169</v>
      </c>
      <c r="E43" s="21">
        <v>4687</v>
      </c>
      <c r="F43" s="50">
        <v>3488</v>
      </c>
      <c r="G43" s="381">
        <f>SUM(D43:F43)</f>
        <v>9344</v>
      </c>
      <c r="H43" s="382">
        <v>806475</v>
      </c>
    </row>
    <row r="44" spans="1:8" x14ac:dyDescent="0.2">
      <c r="A44" s="346">
        <v>40</v>
      </c>
      <c r="B44" s="553"/>
      <c r="C44" s="376" t="s">
        <v>172</v>
      </c>
      <c r="D44" s="103">
        <v>289</v>
      </c>
      <c r="E44" s="29">
        <v>6143</v>
      </c>
      <c r="F44" s="104">
        <v>4117</v>
      </c>
      <c r="G44" s="54">
        <f>SUM(D44:F44)</f>
        <v>10549</v>
      </c>
      <c r="H44" s="395">
        <v>993098</v>
      </c>
    </row>
    <row r="45" spans="1:8" x14ac:dyDescent="0.2">
      <c r="A45" s="346">
        <v>41</v>
      </c>
      <c r="B45" s="553"/>
      <c r="C45" s="378" t="s">
        <v>173</v>
      </c>
      <c r="D45" s="55">
        <v>2.4699639506</v>
      </c>
      <c r="E45" s="30">
        <v>1.7648604300999999</v>
      </c>
      <c r="F45" s="56">
        <v>1.5818457256</v>
      </c>
      <c r="G45" s="58">
        <f>((D45*D43)+(E45*E43)+(F45*F43))/G43</f>
        <v>1.7847566978834442</v>
      </c>
      <c r="H45" s="66">
        <v>1.5393695327000001</v>
      </c>
    </row>
    <row r="46" spans="1:8" ht="12.75" thickBot="1" x14ac:dyDescent="0.25">
      <c r="A46" s="359">
        <v>42</v>
      </c>
      <c r="B46" s="554"/>
      <c r="C46" s="361" t="s">
        <v>174</v>
      </c>
      <c r="D46" s="59">
        <v>1.8867603207999999</v>
      </c>
      <c r="E46" s="25">
        <v>1.7287799805999999</v>
      </c>
      <c r="F46" s="60">
        <v>1.5005286010000001</v>
      </c>
      <c r="G46" s="62">
        <f>((D46*D44)+(E46*E44)+(F46*F44))/G44</f>
        <v>1.6440274342453314</v>
      </c>
      <c r="H46" s="373">
        <v>1.4754252714</v>
      </c>
    </row>
    <row r="47" spans="1:8" x14ac:dyDescent="0.2">
      <c r="A47" s="346">
        <v>43</v>
      </c>
      <c r="B47" s="347" t="s">
        <v>19</v>
      </c>
      <c r="C47" s="383" t="s">
        <v>169</v>
      </c>
      <c r="D47" s="222">
        <v>4.8492634E-2</v>
      </c>
      <c r="E47" s="192">
        <v>5.6876707674000002</v>
      </c>
      <c r="F47" s="212">
        <v>9.3308739618000001</v>
      </c>
      <c r="G47" s="429">
        <f>(G49/$G$15)*100</f>
        <v>4.8995642469975555</v>
      </c>
      <c r="H47" s="384">
        <v>12.9544104819</v>
      </c>
    </row>
    <row r="48" spans="1:8" x14ac:dyDescent="0.2">
      <c r="A48" s="346">
        <v>44</v>
      </c>
      <c r="B48" s="347"/>
      <c r="C48" s="385" t="s">
        <v>170</v>
      </c>
      <c r="D48" s="225">
        <v>1.7319498343999999</v>
      </c>
      <c r="E48" s="193">
        <v>5.0074513191000003</v>
      </c>
      <c r="F48" s="215">
        <v>10.0715201353</v>
      </c>
      <c r="G48" s="430">
        <f>(G50/$G$16)*100</f>
        <v>6.0481099656357387</v>
      </c>
      <c r="H48" s="392">
        <v>12.338027457300001</v>
      </c>
    </row>
    <row r="49" spans="1:8" x14ac:dyDescent="0.2">
      <c r="A49" s="346">
        <v>45</v>
      </c>
      <c r="B49" s="347"/>
      <c r="C49" s="385" t="s">
        <v>171</v>
      </c>
      <c r="D49" s="226">
        <v>7</v>
      </c>
      <c r="E49" s="194">
        <v>1733</v>
      </c>
      <c r="F49" s="216">
        <v>1026</v>
      </c>
      <c r="G49" s="431">
        <f>SUM(D49:F49)</f>
        <v>2766</v>
      </c>
      <c r="H49" s="394">
        <v>457859</v>
      </c>
    </row>
    <row r="50" spans="1:8" ht="12.75" thickBot="1" x14ac:dyDescent="0.25">
      <c r="A50" s="359">
        <v>46</v>
      </c>
      <c r="B50" s="360"/>
      <c r="C50" s="388" t="s">
        <v>172</v>
      </c>
      <c r="D50" s="227">
        <v>106</v>
      </c>
      <c r="E50" s="195">
        <v>1176</v>
      </c>
      <c r="F50" s="217">
        <v>1270</v>
      </c>
      <c r="G50" s="432">
        <f>SUM(D50:F50)</f>
        <v>2552</v>
      </c>
      <c r="H50" s="389">
        <v>459041</v>
      </c>
    </row>
    <row r="51" spans="1:8" x14ac:dyDescent="0.2">
      <c r="A51" s="346">
        <v>47</v>
      </c>
      <c r="B51" s="552" t="s">
        <v>20</v>
      </c>
      <c r="C51" s="383" t="s">
        <v>169</v>
      </c>
      <c r="D51" s="222">
        <v>9.2699354799999995E-2</v>
      </c>
      <c r="E51" s="192">
        <v>10.615723858899999</v>
      </c>
      <c r="F51" s="212">
        <v>14.5094957633</v>
      </c>
      <c r="G51" s="429">
        <f>(G53/$G$15)*100</f>
        <v>8.5786658164169047</v>
      </c>
      <c r="H51" s="384">
        <v>25.421041894999998</v>
      </c>
    </row>
    <row r="52" spans="1:8" x14ac:dyDescent="0.2">
      <c r="A52" s="346">
        <v>48</v>
      </c>
      <c r="B52" s="553"/>
      <c r="C52" s="385" t="s">
        <v>170</v>
      </c>
      <c r="D52" s="225">
        <v>0.54276448320000004</v>
      </c>
      <c r="E52" s="193">
        <v>9.9033541884999998</v>
      </c>
      <c r="F52" s="215">
        <v>18.645531636000001</v>
      </c>
      <c r="G52" s="430">
        <f>(G54/$G$16)*100</f>
        <v>11.157720109017657</v>
      </c>
      <c r="H52" s="392">
        <v>31.6611199779</v>
      </c>
    </row>
    <row r="53" spans="1:8" x14ac:dyDescent="0.2">
      <c r="A53" s="346">
        <v>49</v>
      </c>
      <c r="B53" s="553"/>
      <c r="C53" s="385" t="s">
        <v>171</v>
      </c>
      <c r="D53" s="226">
        <v>14</v>
      </c>
      <c r="E53" s="194">
        <v>3234</v>
      </c>
      <c r="F53" s="216">
        <v>1595</v>
      </c>
      <c r="G53" s="431">
        <f>SUM(D53:F53)</f>
        <v>4843</v>
      </c>
      <c r="H53" s="394">
        <v>898478</v>
      </c>
    </row>
    <row r="54" spans="1:8" ht="12.75" thickBot="1" x14ac:dyDescent="0.25">
      <c r="A54" s="359">
        <v>50</v>
      </c>
      <c r="B54" s="554"/>
      <c r="C54" s="388" t="s">
        <v>172</v>
      </c>
      <c r="D54" s="227">
        <v>33</v>
      </c>
      <c r="E54" s="195">
        <v>2325</v>
      </c>
      <c r="F54" s="217">
        <v>2350</v>
      </c>
      <c r="G54" s="432">
        <f>SUM(D54:F54)</f>
        <v>4708</v>
      </c>
      <c r="H54" s="389">
        <v>1177965</v>
      </c>
    </row>
    <row r="55" spans="1:8" x14ac:dyDescent="0.2">
      <c r="A55" s="346">
        <v>51</v>
      </c>
      <c r="B55" s="552" t="s">
        <v>21</v>
      </c>
      <c r="C55" s="363" t="s">
        <v>169</v>
      </c>
      <c r="D55" s="113">
        <v>50.029130418599998</v>
      </c>
      <c r="E55" s="27">
        <v>24.9814111775</v>
      </c>
      <c r="F55" s="46">
        <v>19.7714321672</v>
      </c>
      <c r="G55" s="68">
        <f>(G57/$G$15)*100</f>
        <v>30.61961951323201</v>
      </c>
      <c r="H55" s="69">
        <v>17.479042334599999</v>
      </c>
    </row>
    <row r="56" spans="1:8" x14ac:dyDescent="0.2">
      <c r="A56" s="346">
        <v>52</v>
      </c>
      <c r="B56" s="553"/>
      <c r="C56" s="376" t="s">
        <v>170</v>
      </c>
      <c r="D56" s="111">
        <v>39.313278890100001</v>
      </c>
      <c r="E56" s="28">
        <v>23.7058114407</v>
      </c>
      <c r="F56" s="48">
        <v>22.913504359800001</v>
      </c>
      <c r="G56" s="49">
        <f>(G58/$G$16)*100</f>
        <v>25.728166844412847</v>
      </c>
      <c r="H56" s="67">
        <v>15.7245269368</v>
      </c>
    </row>
    <row r="57" spans="1:8" x14ac:dyDescent="0.2">
      <c r="A57" s="346">
        <v>53</v>
      </c>
      <c r="B57" s="553"/>
      <c r="C57" s="363" t="s">
        <v>171</v>
      </c>
      <c r="D57" s="112">
        <v>7503</v>
      </c>
      <c r="E57" s="21">
        <v>7610</v>
      </c>
      <c r="F57" s="50">
        <v>2173</v>
      </c>
      <c r="G57" s="381">
        <f>SUM(D57:F57)</f>
        <v>17286</v>
      </c>
      <c r="H57" s="382">
        <v>617777</v>
      </c>
    </row>
    <row r="58" spans="1:8" x14ac:dyDescent="0.2">
      <c r="A58" s="346">
        <v>54</v>
      </c>
      <c r="B58" s="553"/>
      <c r="C58" s="376" t="s">
        <v>172</v>
      </c>
      <c r="D58" s="103">
        <v>2402</v>
      </c>
      <c r="E58" s="29">
        <v>5566</v>
      </c>
      <c r="F58" s="104">
        <v>2888</v>
      </c>
      <c r="G58" s="54">
        <f>SUM(D58:F58)</f>
        <v>10856</v>
      </c>
      <c r="H58" s="395">
        <v>585037</v>
      </c>
    </row>
    <row r="59" spans="1:8" x14ac:dyDescent="0.2">
      <c r="A59" s="346">
        <v>55</v>
      </c>
      <c r="B59" s="553"/>
      <c r="C59" s="378" t="s">
        <v>173</v>
      </c>
      <c r="D59" s="55">
        <v>3.7729970438999998</v>
      </c>
      <c r="E59" s="30">
        <v>3.3312290485</v>
      </c>
      <c r="F59" s="56">
        <v>2.1273644085000001</v>
      </c>
      <c r="G59" s="58">
        <f>((D59*D57)+(E59*E57)+(F59*F57))/G57</f>
        <v>3.3716425280074747</v>
      </c>
      <c r="H59" s="66">
        <v>2.4305968226000001</v>
      </c>
    </row>
    <row r="60" spans="1:8" ht="12.75" thickBot="1" x14ac:dyDescent="0.25">
      <c r="A60" s="359">
        <v>56</v>
      </c>
      <c r="B60" s="554"/>
      <c r="C60" s="361" t="s">
        <v>174</v>
      </c>
      <c r="D60" s="59">
        <v>3.8290420281999999</v>
      </c>
      <c r="E60" s="25">
        <v>3.0343945347000001</v>
      </c>
      <c r="F60" s="60">
        <v>1.9348437918000001</v>
      </c>
      <c r="G60" s="62">
        <f>((D60*D58)+(E60*E58)+(F60*F58))/G58</f>
        <v>2.9177070562449336</v>
      </c>
      <c r="H60" s="373">
        <v>2.0119599231</v>
      </c>
    </row>
    <row r="61" spans="1:8" x14ac:dyDescent="0.2">
      <c r="A61" s="346">
        <v>57</v>
      </c>
      <c r="B61" s="552" t="s">
        <v>22</v>
      </c>
      <c r="C61" s="363" t="s">
        <v>169</v>
      </c>
      <c r="D61" s="113">
        <v>35.390073119100002</v>
      </c>
      <c r="E61" s="27">
        <v>23.139781848199998</v>
      </c>
      <c r="F61" s="46">
        <v>22.346018098599998</v>
      </c>
      <c r="G61" s="68">
        <f>(G63/$G$15)*100</f>
        <v>26.239061891097176</v>
      </c>
      <c r="H61" s="69">
        <v>18.524994574699999</v>
      </c>
    </row>
    <row r="62" spans="1:8" x14ac:dyDescent="0.2">
      <c r="A62" s="346">
        <v>58</v>
      </c>
      <c r="B62" s="553"/>
      <c r="C62" s="376" t="s">
        <v>170</v>
      </c>
      <c r="D62" s="111">
        <v>9.1209074503000007</v>
      </c>
      <c r="E62" s="28">
        <v>13.0039842037</v>
      </c>
      <c r="F62" s="48">
        <v>12.3118553261</v>
      </c>
      <c r="G62" s="49">
        <f>(G64/$G$16)*100</f>
        <v>12.233676975945016</v>
      </c>
      <c r="H62" s="67">
        <v>11.9407730818</v>
      </c>
    </row>
    <row r="63" spans="1:8" x14ac:dyDescent="0.2">
      <c r="A63" s="346">
        <v>59</v>
      </c>
      <c r="B63" s="553"/>
      <c r="C63" s="363" t="s">
        <v>171</v>
      </c>
      <c r="D63" s="112">
        <v>5308</v>
      </c>
      <c r="E63" s="21">
        <v>7049</v>
      </c>
      <c r="F63" s="50">
        <v>2456</v>
      </c>
      <c r="G63" s="381">
        <f>SUM(D63:F63)</f>
        <v>14813</v>
      </c>
      <c r="H63" s="382">
        <v>654745</v>
      </c>
    </row>
    <row r="64" spans="1:8" x14ac:dyDescent="0.2">
      <c r="A64" s="346">
        <v>60</v>
      </c>
      <c r="B64" s="553"/>
      <c r="C64" s="376" t="s">
        <v>172</v>
      </c>
      <c r="D64" s="103">
        <v>557</v>
      </c>
      <c r="E64" s="29">
        <v>3053</v>
      </c>
      <c r="F64" s="104">
        <v>1552</v>
      </c>
      <c r="G64" s="54">
        <f>SUM(D64:F64)</f>
        <v>5162</v>
      </c>
      <c r="H64" s="395">
        <v>444261</v>
      </c>
    </row>
    <row r="65" spans="1:8" x14ac:dyDescent="0.2">
      <c r="A65" s="346">
        <v>61</v>
      </c>
      <c r="B65" s="553"/>
      <c r="C65" s="378" t="s">
        <v>173</v>
      </c>
      <c r="D65" s="55">
        <v>3.9701485591000001</v>
      </c>
      <c r="E65" s="30">
        <v>3.0843148766000001</v>
      </c>
      <c r="F65" s="56">
        <v>2.4627357557999998</v>
      </c>
      <c r="G65" s="58">
        <f>((D65*D63)+(E65*E63)+(F65*F63))/G63</f>
        <v>3.2986810999190572</v>
      </c>
      <c r="H65" s="66">
        <v>2.6192656163999999</v>
      </c>
    </row>
    <row r="66" spans="1:8" ht="12.75" thickBot="1" x14ac:dyDescent="0.25">
      <c r="A66" s="359">
        <v>62</v>
      </c>
      <c r="B66" s="554"/>
      <c r="C66" s="361" t="s">
        <v>174</v>
      </c>
      <c r="D66" s="59">
        <v>4.5868570693999997</v>
      </c>
      <c r="E66" s="25">
        <v>3.1043784783000001</v>
      </c>
      <c r="F66" s="60">
        <v>2.3711048794999998</v>
      </c>
      <c r="G66" s="62">
        <f>((D66*D64)+(E66*E64)+(F66*F64))/G64</f>
        <v>3.0438786623188108</v>
      </c>
      <c r="H66" s="373">
        <v>2.4319290943</v>
      </c>
    </row>
    <row r="67" spans="1:8" x14ac:dyDescent="0.2">
      <c r="A67" s="346">
        <v>63</v>
      </c>
      <c r="B67" s="552" t="s">
        <v>23</v>
      </c>
      <c r="C67" s="363" t="s">
        <v>169</v>
      </c>
      <c r="D67" s="113">
        <v>98.134600279300003</v>
      </c>
      <c r="E67" s="27">
        <v>71.970315290000002</v>
      </c>
      <c r="F67" s="46">
        <v>64.152631060700003</v>
      </c>
      <c r="G67" s="68">
        <f>(G69/$G$15)*100</f>
        <v>77.397527190278808</v>
      </c>
      <c r="H67" s="69">
        <v>48.406583659299997</v>
      </c>
    </row>
    <row r="68" spans="1:8" x14ac:dyDescent="0.2">
      <c r="A68" s="346">
        <v>64</v>
      </c>
      <c r="B68" s="553"/>
      <c r="C68" s="376" t="s">
        <v>170</v>
      </c>
      <c r="D68" s="111">
        <v>81.285268642199995</v>
      </c>
      <c r="E68" s="28">
        <v>74.342453460800002</v>
      </c>
      <c r="F68" s="48">
        <v>52.887285135900001</v>
      </c>
      <c r="G68" s="49">
        <f>(G70/$G$16)*100</f>
        <v>68.937077852826164</v>
      </c>
      <c r="H68" s="67">
        <v>39.746160367100003</v>
      </c>
    </row>
    <row r="69" spans="1:8" x14ac:dyDescent="0.2">
      <c r="A69" s="346">
        <v>65</v>
      </c>
      <c r="B69" s="553"/>
      <c r="C69" s="363" t="s">
        <v>171</v>
      </c>
      <c r="D69" s="112">
        <v>14718</v>
      </c>
      <c r="E69" s="21">
        <v>21924</v>
      </c>
      <c r="F69" s="50">
        <v>7052</v>
      </c>
      <c r="G69" s="381">
        <f>SUM(D69:F69)</f>
        <v>43694</v>
      </c>
      <c r="H69" s="382">
        <v>1710876</v>
      </c>
    </row>
    <row r="70" spans="1:8" x14ac:dyDescent="0.2">
      <c r="A70" s="346">
        <v>66</v>
      </c>
      <c r="B70" s="553"/>
      <c r="C70" s="376" t="s">
        <v>172</v>
      </c>
      <c r="D70" s="103">
        <v>4967</v>
      </c>
      <c r="E70" s="29">
        <v>17455</v>
      </c>
      <c r="F70" s="104">
        <v>6666</v>
      </c>
      <c r="G70" s="54">
        <f>SUM(D70:F70)</f>
        <v>29088</v>
      </c>
      <c r="H70" s="395">
        <v>1478772</v>
      </c>
    </row>
    <row r="71" spans="1:8" x14ac:dyDescent="0.2">
      <c r="A71" s="346">
        <v>67</v>
      </c>
      <c r="B71" s="553"/>
      <c r="C71" s="378" t="s">
        <v>173</v>
      </c>
      <c r="D71" s="55">
        <v>3.2252022327000001</v>
      </c>
      <c r="E71" s="30">
        <v>2.5096719296000001</v>
      </c>
      <c r="F71" s="56">
        <v>1.8357582499</v>
      </c>
      <c r="G71" s="58">
        <f>((D71*D69)+(E71*E69)+(F71*F69))/G69</f>
        <v>2.6419266037378999</v>
      </c>
      <c r="H71" s="66">
        <v>2.0416659787999998</v>
      </c>
    </row>
    <row r="72" spans="1:8" ht="12.75" thickBot="1" x14ac:dyDescent="0.25">
      <c r="A72" s="359">
        <v>68</v>
      </c>
      <c r="B72" s="554"/>
      <c r="C72" s="361" t="s">
        <v>174</v>
      </c>
      <c r="D72" s="59">
        <v>2.9844125413999998</v>
      </c>
      <c r="E72" s="25">
        <v>2.1451333156999999</v>
      </c>
      <c r="F72" s="60">
        <v>1.6780076825000001</v>
      </c>
      <c r="G72" s="62">
        <f>((D72*D70)+(E72*E70)+(F72*F70))/G70</f>
        <v>2.1813970823096223</v>
      </c>
      <c r="H72" s="373">
        <v>1.7624011101999999</v>
      </c>
    </row>
    <row r="73" spans="1:8" x14ac:dyDescent="0.2">
      <c r="A73" s="346">
        <v>69</v>
      </c>
      <c r="B73" s="552" t="s">
        <v>24</v>
      </c>
      <c r="C73" s="363" t="s">
        <v>169</v>
      </c>
      <c r="D73" s="113">
        <v>26.087683716000001</v>
      </c>
      <c r="E73" s="27">
        <v>16.2766984384</v>
      </c>
      <c r="F73" s="46">
        <v>8.6716857304000001</v>
      </c>
      <c r="G73" s="68">
        <f>(G75/$G$15)*100</f>
        <v>17.401778439083149</v>
      </c>
      <c r="H73" s="69">
        <v>6.4366182877</v>
      </c>
    </row>
    <row r="74" spans="1:8" x14ac:dyDescent="0.2">
      <c r="A74" s="346">
        <v>70</v>
      </c>
      <c r="B74" s="553"/>
      <c r="C74" s="376" t="s">
        <v>170</v>
      </c>
      <c r="D74" s="111">
        <v>36.500877959599997</v>
      </c>
      <c r="E74" s="28">
        <v>17.663480893399999</v>
      </c>
      <c r="F74" s="48">
        <v>4.6939392068999997</v>
      </c>
      <c r="G74" s="49">
        <f>(G76/$G$16)*100</f>
        <v>16.518544851285696</v>
      </c>
      <c r="H74" s="67">
        <v>4.9370548022999996</v>
      </c>
    </row>
    <row r="75" spans="1:8" x14ac:dyDescent="0.2">
      <c r="A75" s="346">
        <v>71</v>
      </c>
      <c r="B75" s="553"/>
      <c r="C75" s="363" t="s">
        <v>171</v>
      </c>
      <c r="D75" s="112">
        <v>3913</v>
      </c>
      <c r="E75" s="21">
        <v>4958</v>
      </c>
      <c r="F75" s="50">
        <v>953</v>
      </c>
      <c r="G75" s="381">
        <f>SUM(D75:F75)</f>
        <v>9824</v>
      </c>
      <c r="H75" s="382">
        <v>227495</v>
      </c>
    </row>
    <row r="76" spans="1:8" x14ac:dyDescent="0.2">
      <c r="A76" s="346">
        <v>72</v>
      </c>
      <c r="B76" s="553"/>
      <c r="C76" s="376" t="s">
        <v>172</v>
      </c>
      <c r="D76" s="103">
        <v>2231</v>
      </c>
      <c r="E76" s="29">
        <v>4147</v>
      </c>
      <c r="F76" s="104">
        <v>592</v>
      </c>
      <c r="G76" s="54">
        <f>SUM(D76:F76)</f>
        <v>6970</v>
      </c>
      <c r="H76" s="395">
        <v>183685</v>
      </c>
    </row>
    <row r="77" spans="1:8" x14ac:dyDescent="0.2">
      <c r="A77" s="346">
        <v>73</v>
      </c>
      <c r="B77" s="553"/>
      <c r="C77" s="378" t="s">
        <v>173</v>
      </c>
      <c r="D77" s="55">
        <v>4.3415166560999996</v>
      </c>
      <c r="E77" s="30">
        <v>3.9061973839999999</v>
      </c>
      <c r="F77" s="56">
        <v>2.7789874174000002</v>
      </c>
      <c r="G77" s="58">
        <f>((D77*D75)+(E77*E75)+(F77*F75))/G75</f>
        <v>3.9702418886373669</v>
      </c>
      <c r="H77" s="66">
        <v>3.4268494768000002</v>
      </c>
    </row>
    <row r="78" spans="1:8" ht="12.75" thickBot="1" x14ac:dyDescent="0.25">
      <c r="A78" s="359">
        <v>74</v>
      </c>
      <c r="B78" s="554"/>
      <c r="C78" s="361" t="s">
        <v>174</v>
      </c>
      <c r="D78" s="59">
        <v>4.2312412228999996</v>
      </c>
      <c r="E78" s="25">
        <v>3.4340501478999998</v>
      </c>
      <c r="F78" s="60">
        <v>2.3840371258999999</v>
      </c>
      <c r="G78" s="62">
        <f>((D78*D76)+(E78*E76)+(F78*F76))/G76</f>
        <v>3.6000366011713054</v>
      </c>
      <c r="H78" s="373">
        <v>2.5370325572999999</v>
      </c>
    </row>
    <row r="79" spans="1:8" x14ac:dyDescent="0.2">
      <c r="A79" s="346">
        <v>75</v>
      </c>
      <c r="B79" s="552" t="s">
        <v>25</v>
      </c>
      <c r="C79" s="363" t="s">
        <v>169</v>
      </c>
      <c r="D79" s="113">
        <v>94.686045571899996</v>
      </c>
      <c r="E79" s="27">
        <v>29.145581326799999</v>
      </c>
      <c r="F79" s="46">
        <v>8.6150683315999999</v>
      </c>
      <c r="G79" s="68">
        <f>(G81/$G$15)*100</f>
        <v>42.560314592411515</v>
      </c>
      <c r="H79" s="69">
        <v>7.0143705259000004</v>
      </c>
    </row>
    <row r="80" spans="1:8" x14ac:dyDescent="0.2">
      <c r="A80" s="346">
        <v>76</v>
      </c>
      <c r="B80" s="553"/>
      <c r="C80" s="376" t="s">
        <v>170</v>
      </c>
      <c r="D80" s="111">
        <v>74.537519200999995</v>
      </c>
      <c r="E80" s="28">
        <v>33.013524371499997</v>
      </c>
      <c r="F80" s="48">
        <v>9.6590892199000002</v>
      </c>
      <c r="G80" s="49">
        <f>(G82/$G$16)*100</f>
        <v>32.051190899395664</v>
      </c>
      <c r="H80" s="67">
        <v>4.2146055221000003</v>
      </c>
    </row>
    <row r="81" spans="1:8" x14ac:dyDescent="0.2">
      <c r="A81" s="346">
        <v>77</v>
      </c>
      <c r="B81" s="553"/>
      <c r="C81" s="363" t="s">
        <v>171</v>
      </c>
      <c r="D81" s="112">
        <v>14201</v>
      </c>
      <c r="E81" s="21">
        <v>8879</v>
      </c>
      <c r="F81" s="50">
        <v>947</v>
      </c>
      <c r="G81" s="381">
        <f>SUM(D81:F81)</f>
        <v>24027</v>
      </c>
      <c r="H81" s="382">
        <v>247915</v>
      </c>
    </row>
    <row r="82" spans="1:8" x14ac:dyDescent="0.2">
      <c r="A82" s="346">
        <v>78</v>
      </c>
      <c r="B82" s="553"/>
      <c r="C82" s="376" t="s">
        <v>172</v>
      </c>
      <c r="D82" s="103">
        <v>4555</v>
      </c>
      <c r="E82" s="29">
        <v>7751</v>
      </c>
      <c r="F82" s="104">
        <v>1218</v>
      </c>
      <c r="G82" s="54">
        <f>SUM(D82:F82)</f>
        <v>13524</v>
      </c>
      <c r="H82" s="395">
        <v>156806</v>
      </c>
    </row>
    <row r="83" spans="1:8" x14ac:dyDescent="0.2">
      <c r="A83" s="346">
        <v>79</v>
      </c>
      <c r="B83" s="553"/>
      <c r="C83" s="378" t="s">
        <v>173</v>
      </c>
      <c r="D83" s="55">
        <v>3.3032203140999998</v>
      </c>
      <c r="E83" s="30">
        <v>3.5862847089000001</v>
      </c>
      <c r="F83" s="56">
        <v>2.9230465504000001</v>
      </c>
      <c r="G83" s="58">
        <f>((D83*D81)+(E83*E81)+(F83*F81))/G81</f>
        <v>3.3928405000243895</v>
      </c>
      <c r="H83" s="66">
        <v>3.4579701411000001</v>
      </c>
    </row>
    <row r="84" spans="1:8" ht="12.75" thickBot="1" x14ac:dyDescent="0.25">
      <c r="A84" s="359">
        <v>80</v>
      </c>
      <c r="B84" s="554"/>
      <c r="C84" s="361" t="s">
        <v>174</v>
      </c>
      <c r="D84" s="59">
        <v>3.2575950592999998</v>
      </c>
      <c r="E84" s="25">
        <v>3.0542940872000002</v>
      </c>
      <c r="F84" s="60">
        <v>2.3483058156999999</v>
      </c>
      <c r="G84" s="62">
        <f>((D84*D82)+(E84*E82)+(F84*F82))/G82</f>
        <v>3.0591848157735364</v>
      </c>
      <c r="H84" s="373">
        <v>2.8600488452000001</v>
      </c>
    </row>
    <row r="85" spans="1:8" x14ac:dyDescent="0.2">
      <c r="A85" s="346">
        <v>81</v>
      </c>
      <c r="B85" s="552" t="s">
        <v>26</v>
      </c>
      <c r="C85" s="363" t="s">
        <v>169</v>
      </c>
      <c r="D85" s="113">
        <v>15.3312457849</v>
      </c>
      <c r="E85" s="27">
        <v>36.447058914800003</v>
      </c>
      <c r="F85" s="46">
        <v>7.6877129470999996</v>
      </c>
      <c r="G85" s="68">
        <f>(G87/$G$15)*100</f>
        <v>25.236475714741207</v>
      </c>
      <c r="H85" s="69">
        <v>17.681595139399999</v>
      </c>
    </row>
    <row r="86" spans="1:8" x14ac:dyDescent="0.2">
      <c r="A86" s="346">
        <v>82</v>
      </c>
      <c r="B86" s="553"/>
      <c r="C86" s="376" t="s">
        <v>170</v>
      </c>
      <c r="D86" s="111">
        <v>34.340375094000002</v>
      </c>
      <c r="E86" s="28">
        <v>16.586366415600001</v>
      </c>
      <c r="F86" s="48">
        <v>9.4946745275000008</v>
      </c>
      <c r="G86" s="49">
        <f>(G88/$G$16)*100</f>
        <v>17.03993364142671</v>
      </c>
      <c r="H86" s="67">
        <v>12.969602783299999</v>
      </c>
    </row>
    <row r="87" spans="1:8" x14ac:dyDescent="0.2">
      <c r="A87" s="346">
        <v>83</v>
      </c>
      <c r="B87" s="553"/>
      <c r="C87" s="363" t="s">
        <v>171</v>
      </c>
      <c r="D87" s="112">
        <v>2299</v>
      </c>
      <c r="E87" s="21">
        <v>11103</v>
      </c>
      <c r="F87" s="50">
        <v>845</v>
      </c>
      <c r="G87" s="381">
        <f>SUM(D87:F87)</f>
        <v>14247</v>
      </c>
      <c r="H87" s="382">
        <v>624936</v>
      </c>
    </row>
    <row r="88" spans="1:8" x14ac:dyDescent="0.2">
      <c r="A88" s="346">
        <v>84</v>
      </c>
      <c r="B88" s="553"/>
      <c r="C88" s="376" t="s">
        <v>172</v>
      </c>
      <c r="D88" s="103">
        <v>2099</v>
      </c>
      <c r="E88" s="29">
        <v>3894</v>
      </c>
      <c r="F88" s="104">
        <v>1197</v>
      </c>
      <c r="G88" s="54">
        <f>SUM(D88:F88)</f>
        <v>7190</v>
      </c>
      <c r="H88" s="395">
        <v>482539</v>
      </c>
    </row>
    <row r="89" spans="1:8" x14ac:dyDescent="0.2">
      <c r="A89" s="346">
        <v>85</v>
      </c>
      <c r="B89" s="553"/>
      <c r="C89" s="378" t="s">
        <v>173</v>
      </c>
      <c r="D89" s="55">
        <v>4.5855319752000003</v>
      </c>
      <c r="E89" s="30">
        <v>3.418764017</v>
      </c>
      <c r="F89" s="56">
        <v>2.9499440546</v>
      </c>
      <c r="G89" s="58">
        <f>((D89*D87)+(E89*E87)+(F89*F87))/G87</f>
        <v>3.5792361632535137</v>
      </c>
      <c r="H89" s="66">
        <v>2.6824358782000002</v>
      </c>
    </row>
    <row r="90" spans="1:8" ht="12.75" thickBot="1" x14ac:dyDescent="0.25">
      <c r="A90" s="359">
        <v>86</v>
      </c>
      <c r="B90" s="554"/>
      <c r="C90" s="361" t="s">
        <v>174</v>
      </c>
      <c r="D90" s="59">
        <v>4.3137882584999998</v>
      </c>
      <c r="E90" s="25">
        <v>3.4311524039000001</v>
      </c>
      <c r="F90" s="60">
        <v>2.2815467146000001</v>
      </c>
      <c r="G90" s="62">
        <f>((D90*D88)+(E90*E88)+(F90*F88))/G88</f>
        <v>3.4974353870311963</v>
      </c>
      <c r="H90" s="373">
        <v>2.0719540447</v>
      </c>
    </row>
    <row r="91" spans="1:8" x14ac:dyDescent="0.2">
      <c r="A91" s="346">
        <v>87</v>
      </c>
      <c r="B91" s="552" t="s">
        <v>27</v>
      </c>
      <c r="C91" s="363" t="s">
        <v>169</v>
      </c>
      <c r="D91" s="113">
        <v>99.858808011199997</v>
      </c>
      <c r="E91" s="27">
        <v>83.696605373699995</v>
      </c>
      <c r="F91" s="46">
        <v>76.159630274899996</v>
      </c>
      <c r="G91" s="68">
        <f>(G93/$G$15)*100</f>
        <v>86.521769936585542</v>
      </c>
      <c r="H91" s="69">
        <v>61.6245476231</v>
      </c>
    </row>
    <row r="92" spans="1:8" x14ac:dyDescent="0.2">
      <c r="A92" s="346">
        <v>88</v>
      </c>
      <c r="B92" s="553"/>
      <c r="C92" s="376" t="s">
        <v>170</v>
      </c>
      <c r="D92" s="111">
        <v>97.725285682299997</v>
      </c>
      <c r="E92" s="28">
        <v>85.089194492499999</v>
      </c>
      <c r="F92" s="48">
        <v>71.282948228699993</v>
      </c>
      <c r="G92" s="49">
        <f>(G94/$G$16)*100</f>
        <v>82.794169925346608</v>
      </c>
      <c r="H92" s="67">
        <v>56.000852564799999</v>
      </c>
    </row>
    <row r="93" spans="1:8" x14ac:dyDescent="0.2">
      <c r="A93" s="346">
        <v>89</v>
      </c>
      <c r="B93" s="553"/>
      <c r="C93" s="363" t="s">
        <v>171</v>
      </c>
      <c r="D93" s="112">
        <v>14977</v>
      </c>
      <c r="E93" s="21">
        <v>25496</v>
      </c>
      <c r="F93" s="50">
        <v>8372</v>
      </c>
      <c r="G93" s="381">
        <f>SUM(D93:F93)</f>
        <v>48845</v>
      </c>
      <c r="H93" s="382">
        <v>2178050</v>
      </c>
    </row>
    <row r="94" spans="1:8" x14ac:dyDescent="0.2">
      <c r="A94" s="346">
        <v>90</v>
      </c>
      <c r="B94" s="553"/>
      <c r="C94" s="376" t="s">
        <v>172</v>
      </c>
      <c r="D94" s="103">
        <v>5972</v>
      </c>
      <c r="E94" s="29">
        <v>19978</v>
      </c>
      <c r="F94" s="104">
        <v>8985</v>
      </c>
      <c r="G94" s="54">
        <f>SUM(D94:F94)</f>
        <v>34935</v>
      </c>
      <c r="H94" s="395">
        <v>2083534</v>
      </c>
    </row>
    <row r="95" spans="1:8" x14ac:dyDescent="0.2">
      <c r="A95" s="346">
        <v>91</v>
      </c>
      <c r="B95" s="553"/>
      <c r="C95" s="378" t="s">
        <v>173</v>
      </c>
      <c r="D95" s="55">
        <v>3.2011074962000001</v>
      </c>
      <c r="E95" s="30">
        <v>2.4130112099000001</v>
      </c>
      <c r="F95" s="56">
        <v>1.7232823722999999</v>
      </c>
      <c r="G95" s="58">
        <f>((D95*D93)+(E95*E93)+(F95*F93))/G93</f>
        <v>2.5364405936962515</v>
      </c>
      <c r="H95" s="66">
        <v>1.8749542022000001</v>
      </c>
    </row>
    <row r="96" spans="1:8" ht="12.75" thickBot="1" x14ac:dyDescent="0.25">
      <c r="A96" s="359">
        <v>92</v>
      </c>
      <c r="B96" s="554"/>
      <c r="C96" s="361" t="s">
        <v>174</v>
      </c>
      <c r="D96" s="59">
        <v>2.8150158407000001</v>
      </c>
      <c r="E96" s="25">
        <v>2.0956317878999999</v>
      </c>
      <c r="F96" s="60">
        <v>1.5706469858000001</v>
      </c>
      <c r="G96" s="62">
        <f>((D96*D94)+(E96*E94)+(F96*F94))/G94</f>
        <v>2.0835857915196678</v>
      </c>
      <c r="H96" s="373">
        <v>1.5987742935</v>
      </c>
    </row>
    <row r="97" spans="1:8" x14ac:dyDescent="0.2">
      <c r="A97" s="346">
        <v>93</v>
      </c>
      <c r="B97" s="552" t="s">
        <v>28</v>
      </c>
      <c r="C97" s="363" t="s">
        <v>169</v>
      </c>
      <c r="D97" s="113">
        <v>75.302304059500003</v>
      </c>
      <c r="E97" s="27">
        <v>34.884251885700003</v>
      </c>
      <c r="F97" s="46">
        <v>12.891950218</v>
      </c>
      <c r="G97" s="68">
        <f>(G99/$G$15)*100</f>
        <v>41.339851914833318</v>
      </c>
      <c r="H97" s="69">
        <v>13.425751056699999</v>
      </c>
    </row>
    <row r="98" spans="1:8" x14ac:dyDescent="0.2">
      <c r="A98" s="346">
        <v>94</v>
      </c>
      <c r="B98" s="553"/>
      <c r="C98" s="376" t="s">
        <v>170</v>
      </c>
      <c r="D98" s="111">
        <v>45.797221118000003</v>
      </c>
      <c r="E98" s="28">
        <v>25.9004941518</v>
      </c>
      <c r="F98" s="48">
        <v>8.6582926340000004</v>
      </c>
      <c r="G98" s="49">
        <f>(G100/$G$16)*100</f>
        <v>23.630761938618321</v>
      </c>
      <c r="H98" s="67">
        <v>7.3213336352000002</v>
      </c>
    </row>
    <row r="99" spans="1:8" x14ac:dyDescent="0.2">
      <c r="A99" s="346">
        <v>95</v>
      </c>
      <c r="B99" s="553"/>
      <c r="C99" s="363" t="s">
        <v>171</v>
      </c>
      <c r="D99" s="112">
        <v>11294</v>
      </c>
      <c r="E99" s="21">
        <v>10627</v>
      </c>
      <c r="F99" s="50">
        <v>1417</v>
      </c>
      <c r="G99" s="381">
        <f>SUM(D99:F99)</f>
        <v>23338</v>
      </c>
      <c r="H99" s="382">
        <v>474518</v>
      </c>
    </row>
    <row r="100" spans="1:8" x14ac:dyDescent="0.2">
      <c r="A100" s="346">
        <v>96</v>
      </c>
      <c r="B100" s="553"/>
      <c r="C100" s="376" t="s">
        <v>172</v>
      </c>
      <c r="D100" s="103">
        <v>2799</v>
      </c>
      <c r="E100" s="29">
        <v>6081</v>
      </c>
      <c r="F100" s="104">
        <v>1091</v>
      </c>
      <c r="G100" s="54">
        <f>SUM(D100:F100)</f>
        <v>9971</v>
      </c>
      <c r="H100" s="395">
        <v>272393</v>
      </c>
    </row>
    <row r="101" spans="1:8" x14ac:dyDescent="0.2">
      <c r="A101" s="346">
        <v>97</v>
      </c>
      <c r="B101" s="553"/>
      <c r="C101" s="378" t="s">
        <v>173</v>
      </c>
      <c r="D101" s="55">
        <v>3.6502658819999998</v>
      </c>
      <c r="E101" s="30">
        <v>3.7411750842</v>
      </c>
      <c r="F101" s="56">
        <v>3.3565985542000001</v>
      </c>
      <c r="G101" s="58">
        <f>((D101*D99)+(E101*E99)+(F101*F99))/G99</f>
        <v>3.6738311184507153</v>
      </c>
      <c r="H101" s="66">
        <v>3.5288320396000001</v>
      </c>
    </row>
    <row r="102" spans="1:8" ht="12.75" thickBot="1" x14ac:dyDescent="0.25">
      <c r="A102" s="359">
        <v>98</v>
      </c>
      <c r="B102" s="554"/>
      <c r="C102" s="361" t="s">
        <v>174</v>
      </c>
      <c r="D102" s="59">
        <v>4.1652009575999998</v>
      </c>
      <c r="E102" s="25">
        <v>3.6130918631000002</v>
      </c>
      <c r="F102" s="60">
        <v>3.1976421473999999</v>
      </c>
      <c r="G102" s="62">
        <f>((D102*D100)+(E102*E100)+(F102*F100))/G100</f>
        <v>3.7226192641306688</v>
      </c>
      <c r="H102" s="373">
        <v>3.3272863798999999</v>
      </c>
    </row>
    <row r="103" spans="1:8" x14ac:dyDescent="0.2">
      <c r="A103" s="346">
        <v>99</v>
      </c>
      <c r="B103" s="552" t="s">
        <v>29</v>
      </c>
      <c r="C103" s="363" t="s">
        <v>169</v>
      </c>
      <c r="D103" s="113">
        <v>92.1128930287</v>
      </c>
      <c r="E103" s="27">
        <v>73.997907967499998</v>
      </c>
      <c r="F103" s="46">
        <v>53.763468989899998</v>
      </c>
      <c r="G103" s="68">
        <f>(G105/$G$15)*100</f>
        <v>74.869805505367211</v>
      </c>
      <c r="H103" s="69">
        <v>51.7609984419</v>
      </c>
    </row>
    <row r="104" spans="1:8" x14ac:dyDescent="0.2">
      <c r="A104" s="346">
        <v>100</v>
      </c>
      <c r="B104" s="553"/>
      <c r="C104" s="376" t="s">
        <v>170</v>
      </c>
      <c r="D104" s="111">
        <v>94.732169471999995</v>
      </c>
      <c r="E104" s="28">
        <v>63.933893023700001</v>
      </c>
      <c r="F104" s="48">
        <v>48.694256127800003</v>
      </c>
      <c r="G104" s="49">
        <f>(G106/$G$16)*100</f>
        <v>63.841687403720812</v>
      </c>
      <c r="H104" s="67">
        <v>41.646584445599999</v>
      </c>
    </row>
    <row r="105" spans="1:8" x14ac:dyDescent="0.2">
      <c r="A105" s="346">
        <v>101</v>
      </c>
      <c r="B105" s="553"/>
      <c r="C105" s="363" t="s">
        <v>171</v>
      </c>
      <c r="D105" s="112">
        <v>13815</v>
      </c>
      <c r="E105" s="21">
        <v>22542</v>
      </c>
      <c r="F105" s="50">
        <v>5910</v>
      </c>
      <c r="G105" s="381">
        <f>SUM(D105:F105)</f>
        <v>42267</v>
      </c>
      <c r="H105" s="382">
        <v>1829434</v>
      </c>
    </row>
    <row r="106" spans="1:8" x14ac:dyDescent="0.2">
      <c r="A106" s="346">
        <v>102</v>
      </c>
      <c r="B106" s="553"/>
      <c r="C106" s="376" t="s">
        <v>172</v>
      </c>
      <c r="D106" s="103">
        <v>5789</v>
      </c>
      <c r="E106" s="29">
        <v>15011</v>
      </c>
      <c r="F106" s="104">
        <v>6138</v>
      </c>
      <c r="G106" s="54">
        <f>SUM(D106:F106)</f>
        <v>26938</v>
      </c>
      <c r="H106" s="395">
        <v>1549478</v>
      </c>
    </row>
    <row r="107" spans="1:8" x14ac:dyDescent="0.2">
      <c r="A107" s="346">
        <v>103</v>
      </c>
      <c r="B107" s="553"/>
      <c r="C107" s="378" t="s">
        <v>173</v>
      </c>
      <c r="D107" s="55">
        <v>3.2614865887</v>
      </c>
      <c r="E107" s="30">
        <v>2.3625262477</v>
      </c>
      <c r="F107" s="56">
        <v>1.5083860394999999</v>
      </c>
      <c r="G107" s="58">
        <f>((D107*D105)+(E107*E105)+(F107*F105))/G105</f>
        <v>2.5369216029523951</v>
      </c>
      <c r="H107" s="66">
        <v>1.5536691427</v>
      </c>
    </row>
    <row r="108" spans="1:8" ht="12.75" thickBot="1" x14ac:dyDescent="0.25">
      <c r="A108" s="359">
        <v>104</v>
      </c>
      <c r="B108" s="554"/>
      <c r="C108" s="361" t="s">
        <v>174</v>
      </c>
      <c r="D108" s="59">
        <v>2.8100932974999999</v>
      </c>
      <c r="E108" s="25">
        <v>2.0816171951000002</v>
      </c>
      <c r="F108" s="60">
        <v>1.2927643914</v>
      </c>
      <c r="G108" s="62">
        <f>((D108*D106)+(E108*E106)+(F108*F106))/G106</f>
        <v>2.0584220673133418</v>
      </c>
      <c r="H108" s="373">
        <v>1.2041821181000001</v>
      </c>
    </row>
    <row r="109" spans="1:8" x14ac:dyDescent="0.2">
      <c r="A109" s="346">
        <v>105</v>
      </c>
      <c r="B109" s="552" t="s">
        <v>30</v>
      </c>
      <c r="C109" s="363" t="s">
        <v>169</v>
      </c>
      <c r="D109" s="113">
        <v>70.839095887799999</v>
      </c>
      <c r="E109" s="27">
        <v>37.7816388655</v>
      </c>
      <c r="F109" s="46">
        <v>17.841480409900001</v>
      </c>
      <c r="G109" s="68">
        <f>(G111/$G$15)*100</f>
        <v>42.678995288199239</v>
      </c>
      <c r="H109" s="69">
        <v>16.557298337700001</v>
      </c>
    </row>
    <row r="110" spans="1:8" x14ac:dyDescent="0.2">
      <c r="A110" s="346">
        <v>106</v>
      </c>
      <c r="B110" s="553"/>
      <c r="C110" s="376" t="s">
        <v>170</v>
      </c>
      <c r="D110" s="111">
        <v>81.8477004943</v>
      </c>
      <c r="E110" s="28">
        <v>28.318366983499999</v>
      </c>
      <c r="F110" s="48">
        <v>16.8422248426</v>
      </c>
      <c r="G110" s="49">
        <f>(G112/$G$16)*100</f>
        <v>32.643678160919542</v>
      </c>
      <c r="H110" s="67">
        <v>13.180889430600001</v>
      </c>
    </row>
    <row r="111" spans="1:8" x14ac:dyDescent="0.2">
      <c r="A111" s="346">
        <v>107</v>
      </c>
      <c r="B111" s="553"/>
      <c r="C111" s="363" t="s">
        <v>171</v>
      </c>
      <c r="D111" s="112">
        <v>10624</v>
      </c>
      <c r="E111" s="21">
        <v>11509</v>
      </c>
      <c r="F111" s="50">
        <v>1961</v>
      </c>
      <c r="G111" s="381">
        <f>SUM(D111:F111)</f>
        <v>24094</v>
      </c>
      <c r="H111" s="382">
        <v>585199</v>
      </c>
    </row>
    <row r="112" spans="1:8" x14ac:dyDescent="0.2">
      <c r="A112" s="346">
        <v>108</v>
      </c>
      <c r="B112" s="553"/>
      <c r="C112" s="376" t="s">
        <v>172</v>
      </c>
      <c r="D112" s="103">
        <v>5002</v>
      </c>
      <c r="E112" s="29">
        <v>6649</v>
      </c>
      <c r="F112" s="104">
        <v>2123</v>
      </c>
      <c r="G112" s="54">
        <f>SUM(D112:F112)</f>
        <v>13774</v>
      </c>
      <c r="H112" s="395">
        <v>490400</v>
      </c>
    </row>
    <row r="113" spans="1:8" x14ac:dyDescent="0.2">
      <c r="A113" s="346">
        <v>109</v>
      </c>
      <c r="B113" s="553"/>
      <c r="C113" s="378" t="s">
        <v>173</v>
      </c>
      <c r="D113" s="55">
        <v>3.3598933832000002</v>
      </c>
      <c r="E113" s="30">
        <v>2.8179336590999999</v>
      </c>
      <c r="F113" s="56">
        <v>1.8307049066000001</v>
      </c>
      <c r="G113" s="58">
        <f>((D113*D111)+(E113*E111)+(F113*F111))/G111</f>
        <v>2.9765550804159253</v>
      </c>
      <c r="H113" s="66">
        <v>2.2094314953</v>
      </c>
    </row>
    <row r="114" spans="1:8" ht="12.75" thickBot="1" x14ac:dyDescent="0.25">
      <c r="A114" s="359">
        <v>110</v>
      </c>
      <c r="B114" s="554"/>
      <c r="C114" s="361" t="s">
        <v>174</v>
      </c>
      <c r="D114" s="59">
        <v>2.9359318700000001</v>
      </c>
      <c r="E114" s="25">
        <v>2.4134832097999999</v>
      </c>
      <c r="F114" s="60">
        <v>1.441884355</v>
      </c>
      <c r="G114" s="62">
        <f>((D114*D112)+(E114*E112)+(F114*F112))/G112</f>
        <v>2.4534558996199505</v>
      </c>
      <c r="H114" s="373">
        <v>1.5473207943</v>
      </c>
    </row>
    <row r="115" spans="1:8" x14ac:dyDescent="0.2">
      <c r="A115" s="346">
        <v>111</v>
      </c>
      <c r="B115" s="552" t="s">
        <v>31</v>
      </c>
      <c r="C115" s="370" t="s">
        <v>32</v>
      </c>
      <c r="D115" s="228">
        <v>3.4694023999999999</v>
      </c>
      <c r="E115" s="32">
        <v>6.2093892999999998</v>
      </c>
      <c r="F115" s="115">
        <v>6.7355387000000002</v>
      </c>
      <c r="G115" s="396">
        <f>((D115*D15)+(E115*E15)+(F115*F15))/G15</f>
        <v>5.5839178866014807</v>
      </c>
      <c r="H115" s="397">
        <v>8.5</v>
      </c>
    </row>
    <row r="116" spans="1:8" x14ac:dyDescent="0.2">
      <c r="A116" s="346">
        <v>112</v>
      </c>
      <c r="B116" s="553"/>
      <c r="C116" s="363" t="s">
        <v>33</v>
      </c>
      <c r="D116" s="113">
        <v>8.2442519000000001</v>
      </c>
      <c r="E116" s="27">
        <v>12.171830999999999</v>
      </c>
      <c r="F116" s="46">
        <v>12.668815</v>
      </c>
      <c r="G116" s="68">
        <f>((D116*D15)+(E116*E15)+(F116*F15))/G15</f>
        <v>11.22517555964502</v>
      </c>
      <c r="H116" s="69">
        <v>12.1</v>
      </c>
    </row>
    <row r="117" spans="1:8" x14ac:dyDescent="0.2">
      <c r="A117" s="346">
        <v>113</v>
      </c>
      <c r="B117" s="553"/>
      <c r="C117" s="378" t="s">
        <v>34</v>
      </c>
      <c r="D117" s="55">
        <v>3324.9978999999998</v>
      </c>
      <c r="E117" s="30">
        <v>8956.8335000000006</v>
      </c>
      <c r="F117" s="56">
        <v>10708.528</v>
      </c>
      <c r="G117" s="58">
        <f>((D117*D15)+(E117*E15)+(F117*F15))/G15</f>
        <v>7801.7356736227721</v>
      </c>
      <c r="H117" s="66">
        <v>16716</v>
      </c>
    </row>
    <row r="118" spans="1:8" x14ac:dyDescent="0.2">
      <c r="A118" s="346">
        <v>114</v>
      </c>
      <c r="B118" s="553"/>
      <c r="C118" s="376" t="s">
        <v>35</v>
      </c>
      <c r="D118" s="111">
        <v>3606.115611667517</v>
      </c>
      <c r="E118" s="28">
        <v>9714.1045158123598</v>
      </c>
      <c r="F118" s="48">
        <v>11613.899064050156</v>
      </c>
      <c r="G118" s="49">
        <f>((D118*D16)+(E118*E16)+(F118*F16))/G16</f>
        <v>9397.0287980095</v>
      </c>
      <c r="H118" s="67">
        <v>18129.283198835768</v>
      </c>
    </row>
    <row r="119" spans="1:8" x14ac:dyDescent="0.2">
      <c r="A119" s="346">
        <v>115</v>
      </c>
      <c r="B119" s="553"/>
      <c r="C119" s="363" t="s">
        <v>36</v>
      </c>
      <c r="D119" s="113">
        <v>56.664960000000001</v>
      </c>
      <c r="E119" s="27">
        <v>29.504829999999998</v>
      </c>
      <c r="F119" s="46">
        <v>17.180555999999999</v>
      </c>
      <c r="G119" s="68">
        <f>((D119*D15)+(E119*E15)+(F119*F15))/G15</f>
        <v>34.320554052467493</v>
      </c>
      <c r="H119" s="69">
        <v>14.79</v>
      </c>
    </row>
    <row r="120" spans="1:8" x14ac:dyDescent="0.2">
      <c r="A120" s="346">
        <v>116</v>
      </c>
      <c r="B120" s="553"/>
      <c r="C120" s="348" t="s">
        <v>37</v>
      </c>
      <c r="D120" s="229">
        <v>0.35611660000000001</v>
      </c>
      <c r="E120" s="33">
        <v>0.57888413999999999</v>
      </c>
      <c r="F120" s="116">
        <v>0.61509670999999999</v>
      </c>
      <c r="G120" s="70">
        <f>((D120*D15)+(E120*E15)+(F120*F15))/G15</f>
        <v>0.52675350651238173</v>
      </c>
      <c r="H120" s="71">
        <v>0.61899999999999999</v>
      </c>
    </row>
    <row r="121" spans="1:8" x14ac:dyDescent="0.2">
      <c r="A121" s="346">
        <v>117</v>
      </c>
      <c r="B121" s="553"/>
      <c r="C121" s="348" t="s">
        <v>38</v>
      </c>
      <c r="D121" s="229">
        <v>0.50186036000000001</v>
      </c>
      <c r="E121" s="33">
        <v>0.64378665000000002</v>
      </c>
      <c r="F121" s="116">
        <v>0.66936963000000005</v>
      </c>
      <c r="G121" s="70">
        <f>((D121*D15)+(E121*E15)+(F121*F15))/G15</f>
        <v>0.61106307331313992</v>
      </c>
      <c r="H121" s="71">
        <v>0.77300000000000002</v>
      </c>
    </row>
    <row r="122" spans="1:8" x14ac:dyDescent="0.2">
      <c r="A122" s="346">
        <v>118</v>
      </c>
      <c r="B122" s="553"/>
      <c r="C122" s="376" t="s">
        <v>39</v>
      </c>
      <c r="D122" s="230">
        <v>0.32374678000000001</v>
      </c>
      <c r="E122" s="34">
        <v>0.65974127000000005</v>
      </c>
      <c r="F122" s="117">
        <v>0.81220329000000002</v>
      </c>
      <c r="G122" s="72">
        <f>((D122*D15)+(E122*E15)+(F122*F15))/G15</f>
        <v>0.60016656537039004</v>
      </c>
      <c r="H122" s="73">
        <v>0.749</v>
      </c>
    </row>
    <row r="123" spans="1:8" ht="12.75" thickBot="1" x14ac:dyDescent="0.25">
      <c r="A123" s="359">
        <v>119</v>
      </c>
      <c r="B123" s="554"/>
      <c r="C123" s="398" t="s">
        <v>40</v>
      </c>
      <c r="D123" s="231">
        <v>0.38677660000000003</v>
      </c>
      <c r="E123" s="35">
        <v>0.6264731</v>
      </c>
      <c r="F123" s="118">
        <v>0.69410430000000001</v>
      </c>
      <c r="G123" s="74">
        <f>((D123*D15)+(E123*E15)+(F123*F15))/G15</f>
        <v>0.57596297980656819</v>
      </c>
      <c r="H123" s="75">
        <v>0.71</v>
      </c>
    </row>
    <row r="124" spans="1:8" x14ac:dyDescent="0.2">
      <c r="A124" s="346">
        <v>120</v>
      </c>
      <c r="B124" s="552" t="s">
        <v>41</v>
      </c>
      <c r="C124" s="363" t="s">
        <v>42</v>
      </c>
      <c r="D124" s="112">
        <v>11</v>
      </c>
      <c r="E124" s="21">
        <v>33</v>
      </c>
      <c r="F124" s="50">
        <v>3</v>
      </c>
      <c r="G124" s="364">
        <f>SUM(D124:F124)</f>
        <v>47</v>
      </c>
      <c r="H124" s="382">
        <v>459</v>
      </c>
    </row>
    <row r="125" spans="1:8" x14ac:dyDescent="0.2">
      <c r="A125" s="346">
        <v>121</v>
      </c>
      <c r="B125" s="553"/>
      <c r="C125" s="348" t="s">
        <v>43</v>
      </c>
      <c r="D125" s="232"/>
      <c r="E125" s="26">
        <v>1</v>
      </c>
      <c r="F125" s="76"/>
      <c r="G125" s="267">
        <f t="shared" ref="G125:G127" si="0">SUM(D125:F125)</f>
        <v>1</v>
      </c>
      <c r="H125" s="399">
        <v>99</v>
      </c>
    </row>
    <row r="126" spans="1:8" x14ac:dyDescent="0.2">
      <c r="A126" s="346">
        <v>122</v>
      </c>
      <c r="B126" s="553"/>
      <c r="C126" s="348" t="s">
        <v>44</v>
      </c>
      <c r="D126" s="232"/>
      <c r="E126" s="26">
        <v>20</v>
      </c>
      <c r="F126" s="76"/>
      <c r="G126" s="267">
        <f t="shared" si="0"/>
        <v>20</v>
      </c>
      <c r="H126" s="399">
        <v>57</v>
      </c>
    </row>
    <row r="127" spans="1:8" x14ac:dyDescent="0.2">
      <c r="A127" s="346">
        <v>123</v>
      </c>
      <c r="B127" s="553"/>
      <c r="C127" s="348" t="s">
        <v>45</v>
      </c>
      <c r="D127" s="232"/>
      <c r="E127" s="26"/>
      <c r="F127" s="76"/>
      <c r="G127" s="267">
        <f t="shared" si="0"/>
        <v>0</v>
      </c>
      <c r="H127" s="399">
        <v>3</v>
      </c>
    </row>
    <row r="128" spans="1:8" x14ac:dyDescent="0.2">
      <c r="A128" s="346">
        <v>124</v>
      </c>
      <c r="B128" s="553"/>
      <c r="C128" s="348" t="s">
        <v>46</v>
      </c>
      <c r="D128" s="232"/>
      <c r="E128" s="26">
        <v>2</v>
      </c>
      <c r="F128" s="76">
        <v>1</v>
      </c>
      <c r="G128" s="267">
        <f>SUM(D128:F128)</f>
        <v>3</v>
      </c>
      <c r="H128" s="399">
        <v>42</v>
      </c>
    </row>
    <row r="129" spans="1:8" ht="24" x14ac:dyDescent="0.2">
      <c r="A129" s="346">
        <v>125</v>
      </c>
      <c r="B129" s="553"/>
      <c r="C129" s="376" t="s">
        <v>47</v>
      </c>
      <c r="D129" s="103"/>
      <c r="E129" s="29"/>
      <c r="F129" s="104"/>
      <c r="G129" s="366">
        <f>SUM(D129:F129)</f>
        <v>0</v>
      </c>
      <c r="H129" s="395">
        <v>7</v>
      </c>
    </row>
    <row r="130" spans="1:8" ht="12.75" thickBot="1" x14ac:dyDescent="0.25">
      <c r="A130" s="359">
        <v>126</v>
      </c>
      <c r="B130" s="554"/>
      <c r="C130" s="398" t="s">
        <v>48</v>
      </c>
      <c r="D130" s="233">
        <f>SUM(D124:D129)</f>
        <v>11</v>
      </c>
      <c r="E130" s="119">
        <f t="shared" ref="E130:F130" si="1">SUM(E124:E129)</f>
        <v>56</v>
      </c>
      <c r="F130" s="119">
        <f t="shared" si="1"/>
        <v>4</v>
      </c>
      <c r="G130" s="277">
        <f>SUM(D130:F130)</f>
        <v>71</v>
      </c>
      <c r="H130" s="400">
        <v>667</v>
      </c>
    </row>
    <row r="131" spans="1:8" x14ac:dyDescent="0.2">
      <c r="A131" s="346">
        <v>127</v>
      </c>
      <c r="B131" s="552" t="s">
        <v>49</v>
      </c>
      <c r="C131" s="363" t="s">
        <v>50</v>
      </c>
      <c r="D131" s="112">
        <v>115</v>
      </c>
      <c r="E131" s="21">
        <v>880</v>
      </c>
      <c r="F131" s="50">
        <v>27</v>
      </c>
      <c r="G131" s="364">
        <f>SUM(D131:F131)</f>
        <v>1022</v>
      </c>
      <c r="H131" s="382">
        <v>16862</v>
      </c>
    </row>
    <row r="132" spans="1:8" x14ac:dyDescent="0.2">
      <c r="A132" s="346">
        <v>128</v>
      </c>
      <c r="B132" s="553"/>
      <c r="C132" s="348" t="s">
        <v>51</v>
      </c>
      <c r="D132" s="232"/>
      <c r="E132" s="26">
        <v>30</v>
      </c>
      <c r="F132" s="76"/>
      <c r="G132" s="267">
        <f>SUM(D132:F132)</f>
        <v>30</v>
      </c>
      <c r="H132" s="399">
        <v>2911</v>
      </c>
    </row>
    <row r="133" spans="1:8" x14ac:dyDescent="0.2">
      <c r="A133" s="346">
        <v>129</v>
      </c>
      <c r="B133" s="553"/>
      <c r="C133" s="348" t="s">
        <v>52</v>
      </c>
      <c r="D133" s="232"/>
      <c r="E133" s="26">
        <v>221</v>
      </c>
      <c r="F133" s="76"/>
      <c r="G133" s="267">
        <f t="shared" ref="G133:G135" si="2">SUM(D133:F133)</f>
        <v>221</v>
      </c>
      <c r="H133" s="399">
        <v>690</v>
      </c>
    </row>
    <row r="134" spans="1:8" x14ac:dyDescent="0.2">
      <c r="A134" s="346">
        <v>130</v>
      </c>
      <c r="B134" s="553"/>
      <c r="C134" s="348" t="s">
        <v>53</v>
      </c>
      <c r="D134" s="232"/>
      <c r="E134" s="26"/>
      <c r="F134" s="76"/>
      <c r="G134" s="267">
        <f t="shared" si="2"/>
        <v>0</v>
      </c>
      <c r="H134" s="399">
        <v>20</v>
      </c>
    </row>
    <row r="135" spans="1:8" x14ac:dyDescent="0.2">
      <c r="A135" s="346">
        <v>131</v>
      </c>
      <c r="B135" s="553"/>
      <c r="C135" s="348" t="s">
        <v>54</v>
      </c>
      <c r="D135" s="232"/>
      <c r="E135" s="26">
        <v>34</v>
      </c>
      <c r="F135" s="76">
        <v>4</v>
      </c>
      <c r="G135" s="267">
        <f t="shared" si="2"/>
        <v>38</v>
      </c>
      <c r="H135" s="399">
        <v>288</v>
      </c>
    </row>
    <row r="136" spans="1:8" ht="24" x14ac:dyDescent="0.2">
      <c r="A136" s="346">
        <v>132</v>
      </c>
      <c r="B136" s="553"/>
      <c r="C136" s="376" t="s">
        <v>55</v>
      </c>
      <c r="D136" s="103"/>
      <c r="E136" s="29"/>
      <c r="F136" s="104"/>
      <c r="G136" s="366">
        <f>SUM(D136:F136)</f>
        <v>0</v>
      </c>
      <c r="H136" s="395">
        <v>68</v>
      </c>
    </row>
    <row r="137" spans="1:8" ht="12.75" thickBot="1" x14ac:dyDescent="0.25">
      <c r="A137" s="359">
        <v>133</v>
      </c>
      <c r="B137" s="554"/>
      <c r="C137" s="398" t="s">
        <v>56</v>
      </c>
      <c r="D137" s="233">
        <f>SUM(D131:D136)</f>
        <v>115</v>
      </c>
      <c r="E137" s="119">
        <f t="shared" ref="E137:F137" si="3">SUM(E131:E136)</f>
        <v>1165</v>
      </c>
      <c r="F137" s="308">
        <f t="shared" si="3"/>
        <v>31</v>
      </c>
      <c r="G137" s="277">
        <f>SUM(D137:F137)</f>
        <v>1311</v>
      </c>
      <c r="H137" s="400">
        <v>20839</v>
      </c>
    </row>
    <row r="138" spans="1:8" x14ac:dyDescent="0.2">
      <c r="A138" s="346">
        <v>134</v>
      </c>
      <c r="B138" s="552" t="s">
        <v>57</v>
      </c>
      <c r="C138" s="363" t="s">
        <v>58</v>
      </c>
      <c r="D138" s="112">
        <v>1</v>
      </c>
      <c r="E138" s="21">
        <v>3</v>
      </c>
      <c r="F138" s="50"/>
      <c r="G138" s="364">
        <f>SUM(D138:F138)</f>
        <v>4</v>
      </c>
      <c r="H138" s="382">
        <v>39</v>
      </c>
    </row>
    <row r="139" spans="1:8" x14ac:dyDescent="0.2">
      <c r="A139" s="346">
        <v>135</v>
      </c>
      <c r="B139" s="553"/>
      <c r="C139" s="348" t="s">
        <v>59</v>
      </c>
      <c r="D139" s="232"/>
      <c r="E139" s="26">
        <v>2</v>
      </c>
      <c r="F139" s="76"/>
      <c r="G139" s="267">
        <f>SUM(D139:F139)</f>
        <v>2</v>
      </c>
      <c r="H139" s="399">
        <v>45</v>
      </c>
    </row>
    <row r="140" spans="1:8" x14ac:dyDescent="0.2">
      <c r="A140" s="346">
        <v>136</v>
      </c>
      <c r="B140" s="553"/>
      <c r="C140" s="348" t="s">
        <v>60</v>
      </c>
      <c r="D140" s="232">
        <v>2</v>
      </c>
      <c r="E140" s="26">
        <v>7</v>
      </c>
      <c r="F140" s="76"/>
      <c r="G140" s="267">
        <f t="shared" ref="G140:G143" si="4">SUM(D140:F140)</f>
        <v>9</v>
      </c>
      <c r="H140" s="399">
        <v>118</v>
      </c>
    </row>
    <row r="141" spans="1:8" x14ac:dyDescent="0.2">
      <c r="A141" s="346">
        <v>137</v>
      </c>
      <c r="B141" s="553"/>
      <c r="C141" s="348" t="s">
        <v>61</v>
      </c>
      <c r="D141" s="232">
        <v>2</v>
      </c>
      <c r="E141" s="26">
        <v>11</v>
      </c>
      <c r="F141" s="76">
        <v>1</v>
      </c>
      <c r="G141" s="267">
        <f t="shared" si="4"/>
        <v>14</v>
      </c>
      <c r="H141" s="399">
        <v>135</v>
      </c>
    </row>
    <row r="142" spans="1:8" x14ac:dyDescent="0.2">
      <c r="A142" s="346">
        <v>138</v>
      </c>
      <c r="B142" s="553"/>
      <c r="C142" s="348" t="s">
        <v>62</v>
      </c>
      <c r="D142" s="232">
        <v>6</v>
      </c>
      <c r="E142" s="26">
        <v>33</v>
      </c>
      <c r="F142" s="76">
        <v>3</v>
      </c>
      <c r="G142" s="267">
        <f t="shared" si="4"/>
        <v>42</v>
      </c>
      <c r="H142" s="399">
        <v>276</v>
      </c>
    </row>
    <row r="143" spans="1:8" x14ac:dyDescent="0.2">
      <c r="A143" s="346">
        <v>139</v>
      </c>
      <c r="B143" s="553"/>
      <c r="C143" s="376" t="s">
        <v>63</v>
      </c>
      <c r="D143" s="103"/>
      <c r="E143" s="29"/>
      <c r="F143" s="104"/>
      <c r="G143" s="267">
        <f t="shared" si="4"/>
        <v>0</v>
      </c>
      <c r="H143" s="395">
        <v>54</v>
      </c>
    </row>
    <row r="144" spans="1:8" ht="12.75" thickBot="1" x14ac:dyDescent="0.25">
      <c r="A144" s="359">
        <v>140</v>
      </c>
      <c r="B144" s="554"/>
      <c r="C144" s="398" t="s">
        <v>64</v>
      </c>
      <c r="D144" s="233">
        <f>SUM(D138:D143)</f>
        <v>11</v>
      </c>
      <c r="E144" s="119">
        <f t="shared" ref="E144:F144" si="5">SUM(E138:E143)</f>
        <v>56</v>
      </c>
      <c r="F144" s="119">
        <f t="shared" si="5"/>
        <v>4</v>
      </c>
      <c r="G144" s="401">
        <f>SUM(D144:F144)</f>
        <v>71</v>
      </c>
      <c r="H144" s="400">
        <v>667</v>
      </c>
    </row>
    <row r="145" spans="1:10" x14ac:dyDescent="0.2">
      <c r="A145" s="346">
        <v>141</v>
      </c>
      <c r="B145" s="552" t="s">
        <v>65</v>
      </c>
      <c r="C145" s="363" t="s">
        <v>58</v>
      </c>
      <c r="D145" s="112">
        <v>15</v>
      </c>
      <c r="E145" s="21">
        <v>208</v>
      </c>
      <c r="F145" s="50"/>
      <c r="G145" s="364">
        <f>SUM(D145:F145)</f>
        <v>223</v>
      </c>
      <c r="H145" s="382">
        <v>3944</v>
      </c>
    </row>
    <row r="146" spans="1:10" x14ac:dyDescent="0.2">
      <c r="A146" s="346">
        <v>142</v>
      </c>
      <c r="B146" s="553"/>
      <c r="C146" s="348" t="s">
        <v>59</v>
      </c>
      <c r="D146" s="232"/>
      <c r="E146" s="26">
        <v>51</v>
      </c>
      <c r="F146" s="76"/>
      <c r="G146" s="267">
        <f>SUM(D146:F146)</f>
        <v>51</v>
      </c>
      <c r="H146" s="399">
        <v>3769</v>
      </c>
    </row>
    <row r="147" spans="1:10" x14ac:dyDescent="0.2">
      <c r="A147" s="346">
        <v>143</v>
      </c>
      <c r="B147" s="553"/>
      <c r="C147" s="348" t="s">
        <v>60</v>
      </c>
      <c r="D147" s="232">
        <v>26</v>
      </c>
      <c r="E147" s="26">
        <v>235</v>
      </c>
      <c r="F147" s="76"/>
      <c r="G147" s="267">
        <f t="shared" ref="G147:G149" si="6">SUM(D147:F147)</f>
        <v>261</v>
      </c>
      <c r="H147" s="399">
        <v>5150</v>
      </c>
    </row>
    <row r="148" spans="1:10" x14ac:dyDescent="0.2">
      <c r="A148" s="346">
        <v>144</v>
      </c>
      <c r="B148" s="553"/>
      <c r="C148" s="348" t="s">
        <v>61</v>
      </c>
      <c r="D148" s="232">
        <v>22</v>
      </c>
      <c r="E148" s="26">
        <v>213</v>
      </c>
      <c r="F148" s="76">
        <v>8</v>
      </c>
      <c r="G148" s="267">
        <f t="shared" si="6"/>
        <v>243</v>
      </c>
      <c r="H148" s="399">
        <v>3160</v>
      </c>
    </row>
    <row r="149" spans="1:10" x14ac:dyDescent="0.2">
      <c r="A149" s="346">
        <v>145</v>
      </c>
      <c r="B149" s="553"/>
      <c r="C149" s="348" t="s">
        <v>62</v>
      </c>
      <c r="D149" s="232">
        <v>52</v>
      </c>
      <c r="E149" s="26">
        <v>458</v>
      </c>
      <c r="F149" s="76">
        <v>23</v>
      </c>
      <c r="G149" s="267">
        <f t="shared" si="6"/>
        <v>533</v>
      </c>
      <c r="H149" s="399">
        <v>4782</v>
      </c>
    </row>
    <row r="150" spans="1:10" x14ac:dyDescent="0.2">
      <c r="A150" s="346">
        <v>146</v>
      </c>
      <c r="B150" s="553"/>
      <c r="C150" s="376" t="s">
        <v>63</v>
      </c>
      <c r="D150" s="103"/>
      <c r="E150" s="29"/>
      <c r="F150" s="104"/>
      <c r="G150" s="366">
        <f>SUM(D150:F150)</f>
        <v>0</v>
      </c>
      <c r="H150" s="395">
        <v>34</v>
      </c>
      <c r="J150" s="467"/>
    </row>
    <row r="151" spans="1:10" ht="12.75" thickBot="1" x14ac:dyDescent="0.25">
      <c r="A151" s="359">
        <v>147</v>
      </c>
      <c r="B151" s="554"/>
      <c r="C151" s="398" t="s">
        <v>66</v>
      </c>
      <c r="D151" s="233">
        <f>SUM(D145:D150)</f>
        <v>115</v>
      </c>
      <c r="E151" s="119">
        <f t="shared" ref="E151:F151" si="7">SUM(E145:E150)</f>
        <v>1165</v>
      </c>
      <c r="F151" s="308">
        <f t="shared" si="7"/>
        <v>31</v>
      </c>
      <c r="G151" s="277">
        <f>SUM(D151:F151)</f>
        <v>1311</v>
      </c>
      <c r="H151" s="400">
        <v>20839</v>
      </c>
    </row>
    <row r="152" spans="1:10" ht="12.75" thickBot="1" x14ac:dyDescent="0.25">
      <c r="A152" s="402">
        <v>148</v>
      </c>
      <c r="B152" s="403"/>
      <c r="C152" s="358" t="s">
        <v>67</v>
      </c>
      <c r="D152" s="234">
        <v>7</v>
      </c>
      <c r="E152" s="121">
        <v>23</v>
      </c>
      <c r="F152" s="122">
        <v>2</v>
      </c>
      <c r="G152" s="312">
        <f>SUM(D152:F152)</f>
        <v>32</v>
      </c>
      <c r="H152" s="404"/>
    </row>
    <row r="153" spans="1:10" x14ac:dyDescent="0.2">
      <c r="A153" s="346">
        <v>149</v>
      </c>
      <c r="B153" s="347" t="s">
        <v>166</v>
      </c>
      <c r="C153" s="363" t="s">
        <v>68</v>
      </c>
      <c r="D153" s="112"/>
      <c r="E153" s="21">
        <v>3</v>
      </c>
      <c r="F153" s="50">
        <v>18</v>
      </c>
      <c r="G153" s="381">
        <f>SUM(D153:F153)</f>
        <v>21</v>
      </c>
      <c r="H153" s="382">
        <v>3997</v>
      </c>
    </row>
    <row r="154" spans="1:10" x14ac:dyDescent="0.2">
      <c r="A154" s="346">
        <v>150</v>
      </c>
      <c r="B154" s="347"/>
      <c r="C154" s="348" t="s">
        <v>69</v>
      </c>
      <c r="D154" s="232"/>
      <c r="E154" s="26"/>
      <c r="F154" s="76"/>
      <c r="G154" s="276">
        <f>SUM(D154:F154)</f>
        <v>0</v>
      </c>
      <c r="H154" s="399">
        <v>395</v>
      </c>
    </row>
    <row r="155" spans="1:10" x14ac:dyDescent="0.2">
      <c r="A155" s="346">
        <v>151</v>
      </c>
      <c r="B155" s="347"/>
      <c r="C155" s="348" t="s">
        <v>70</v>
      </c>
      <c r="D155" s="232"/>
      <c r="E155" s="26"/>
      <c r="F155" s="76"/>
      <c r="G155" s="276">
        <f t="shared" ref="G155:G218" si="8">SUM(D155:F155)</f>
        <v>0</v>
      </c>
      <c r="H155" s="399">
        <v>1557</v>
      </c>
    </row>
    <row r="156" spans="1:10" x14ac:dyDescent="0.2">
      <c r="A156" s="346">
        <v>152</v>
      </c>
      <c r="B156" s="347"/>
      <c r="C156" s="348" t="s">
        <v>71</v>
      </c>
      <c r="D156" s="232"/>
      <c r="E156" s="26"/>
      <c r="F156" s="76">
        <v>8</v>
      </c>
      <c r="G156" s="276">
        <f t="shared" si="8"/>
        <v>8</v>
      </c>
      <c r="H156" s="399">
        <v>2033</v>
      </c>
    </row>
    <row r="157" spans="1:10" x14ac:dyDescent="0.2">
      <c r="A157" s="346">
        <v>153</v>
      </c>
      <c r="B157" s="347"/>
      <c r="C157" s="348" t="s">
        <v>72</v>
      </c>
      <c r="D157" s="232"/>
      <c r="E157" s="26"/>
      <c r="F157" s="76"/>
      <c r="G157" s="276">
        <f t="shared" si="8"/>
        <v>0</v>
      </c>
      <c r="H157" s="399">
        <v>116</v>
      </c>
    </row>
    <row r="158" spans="1:10" x14ac:dyDescent="0.2">
      <c r="A158" s="346">
        <v>154</v>
      </c>
      <c r="B158" s="347"/>
      <c r="C158" s="348" t="s">
        <v>73</v>
      </c>
      <c r="D158" s="232"/>
      <c r="E158" s="26"/>
      <c r="F158" s="76"/>
      <c r="G158" s="276">
        <f>SUM(D158:F158)</f>
        <v>0</v>
      </c>
      <c r="H158" s="399">
        <v>344</v>
      </c>
    </row>
    <row r="159" spans="1:10" x14ac:dyDescent="0.2">
      <c r="A159" s="346">
        <v>155</v>
      </c>
      <c r="B159" s="347"/>
      <c r="C159" s="348" t="s">
        <v>74</v>
      </c>
      <c r="D159" s="232"/>
      <c r="E159" s="26">
        <v>15</v>
      </c>
      <c r="F159" s="76"/>
      <c r="G159" s="276">
        <f t="shared" si="8"/>
        <v>15</v>
      </c>
      <c r="H159" s="399">
        <v>253</v>
      </c>
    </row>
    <row r="160" spans="1:10" x14ac:dyDescent="0.2">
      <c r="A160" s="346">
        <v>156</v>
      </c>
      <c r="B160" s="347"/>
      <c r="C160" s="348" t="s">
        <v>75</v>
      </c>
      <c r="D160" s="232"/>
      <c r="E160" s="26"/>
      <c r="F160" s="76"/>
      <c r="G160" s="276">
        <f t="shared" si="8"/>
        <v>0</v>
      </c>
      <c r="H160" s="399">
        <v>282</v>
      </c>
    </row>
    <row r="161" spans="1:8" x14ac:dyDescent="0.2">
      <c r="A161" s="346">
        <v>157</v>
      </c>
      <c r="B161" s="347"/>
      <c r="C161" s="348" t="s">
        <v>76</v>
      </c>
      <c r="D161" s="232"/>
      <c r="E161" s="26"/>
      <c r="F161" s="76"/>
      <c r="G161" s="276">
        <f t="shared" si="8"/>
        <v>0</v>
      </c>
      <c r="H161" s="399">
        <v>1556</v>
      </c>
    </row>
    <row r="162" spans="1:8" x14ac:dyDescent="0.2">
      <c r="A162" s="346">
        <v>158</v>
      </c>
      <c r="B162" s="347"/>
      <c r="C162" s="348" t="s">
        <v>77</v>
      </c>
      <c r="D162" s="232"/>
      <c r="E162" s="26"/>
      <c r="F162" s="76"/>
      <c r="G162" s="276">
        <f t="shared" si="8"/>
        <v>0</v>
      </c>
      <c r="H162" s="399">
        <v>572</v>
      </c>
    </row>
    <row r="163" spans="1:8" x14ac:dyDescent="0.2">
      <c r="A163" s="346">
        <v>159</v>
      </c>
      <c r="B163" s="347"/>
      <c r="C163" s="348" t="s">
        <v>78</v>
      </c>
      <c r="D163" s="232"/>
      <c r="E163" s="26"/>
      <c r="F163" s="76"/>
      <c r="G163" s="276">
        <f t="shared" si="8"/>
        <v>0</v>
      </c>
      <c r="H163" s="399">
        <v>100</v>
      </c>
    </row>
    <row r="164" spans="1:8" x14ac:dyDescent="0.2">
      <c r="A164" s="346">
        <v>160</v>
      </c>
      <c r="B164" s="347"/>
      <c r="C164" s="348" t="s">
        <v>79</v>
      </c>
      <c r="D164" s="232"/>
      <c r="E164" s="26"/>
      <c r="F164" s="76"/>
      <c r="G164" s="276">
        <f t="shared" si="8"/>
        <v>0</v>
      </c>
      <c r="H164" s="399">
        <v>196</v>
      </c>
    </row>
    <row r="165" spans="1:8" x14ac:dyDescent="0.2">
      <c r="A165" s="346">
        <v>161</v>
      </c>
      <c r="B165" s="347"/>
      <c r="C165" s="348" t="s">
        <v>80</v>
      </c>
      <c r="D165" s="232"/>
      <c r="E165" s="26"/>
      <c r="F165" s="76"/>
      <c r="G165" s="276">
        <f t="shared" si="8"/>
        <v>0</v>
      </c>
      <c r="H165" s="399">
        <v>447</v>
      </c>
    </row>
    <row r="166" spans="1:8" x14ac:dyDescent="0.2">
      <c r="A166" s="346">
        <v>162</v>
      </c>
      <c r="B166" s="347"/>
      <c r="C166" s="348" t="s">
        <v>81</v>
      </c>
      <c r="D166" s="232"/>
      <c r="E166" s="26"/>
      <c r="F166" s="76"/>
      <c r="G166" s="276">
        <f t="shared" si="8"/>
        <v>0</v>
      </c>
      <c r="H166" s="399">
        <v>1974</v>
      </c>
    </row>
    <row r="167" spans="1:8" x14ac:dyDescent="0.2">
      <c r="A167" s="346">
        <v>163</v>
      </c>
      <c r="B167" s="347"/>
      <c r="C167" s="348" t="s">
        <v>82</v>
      </c>
      <c r="D167" s="232"/>
      <c r="E167" s="26"/>
      <c r="F167" s="76"/>
      <c r="G167" s="276">
        <f t="shared" si="8"/>
        <v>0</v>
      </c>
      <c r="H167" s="399">
        <v>887</v>
      </c>
    </row>
    <row r="168" spans="1:8" x14ac:dyDescent="0.2">
      <c r="A168" s="346">
        <v>164</v>
      </c>
      <c r="B168" s="347"/>
      <c r="C168" s="348" t="s">
        <v>83</v>
      </c>
      <c r="D168" s="232"/>
      <c r="E168" s="26"/>
      <c r="F168" s="76"/>
      <c r="G168" s="276">
        <f t="shared" si="8"/>
        <v>0</v>
      </c>
      <c r="H168" s="399">
        <v>129</v>
      </c>
    </row>
    <row r="169" spans="1:8" x14ac:dyDescent="0.2">
      <c r="A169" s="346">
        <v>165</v>
      </c>
      <c r="B169" s="347"/>
      <c r="C169" s="348" t="s">
        <v>84</v>
      </c>
      <c r="D169" s="232">
        <v>6679</v>
      </c>
      <c r="E169" s="26">
        <v>8310</v>
      </c>
      <c r="F169" s="76">
        <v>45</v>
      </c>
      <c r="G169" s="276">
        <f t="shared" si="8"/>
        <v>15034</v>
      </c>
      <c r="H169" s="399">
        <v>97265</v>
      </c>
    </row>
    <row r="170" spans="1:8" x14ac:dyDescent="0.2">
      <c r="A170" s="346">
        <v>166</v>
      </c>
      <c r="B170" s="347"/>
      <c r="C170" s="348" t="s">
        <v>85</v>
      </c>
      <c r="D170" s="232"/>
      <c r="E170" s="26"/>
      <c r="F170" s="76"/>
      <c r="G170" s="276">
        <f t="shared" si="8"/>
        <v>0</v>
      </c>
      <c r="H170" s="399">
        <v>70</v>
      </c>
    </row>
    <row r="171" spans="1:8" x14ac:dyDescent="0.2">
      <c r="A171" s="346">
        <v>167</v>
      </c>
      <c r="B171" s="347"/>
      <c r="C171" s="348" t="s">
        <v>86</v>
      </c>
      <c r="D171" s="232"/>
      <c r="E171" s="26"/>
      <c r="F171" s="76"/>
      <c r="G171" s="276">
        <f t="shared" si="8"/>
        <v>0</v>
      </c>
      <c r="H171" s="399">
        <v>159</v>
      </c>
    </row>
    <row r="172" spans="1:8" x14ac:dyDescent="0.2">
      <c r="A172" s="346">
        <v>168</v>
      </c>
      <c r="B172" s="347"/>
      <c r="C172" s="348" t="s">
        <v>87</v>
      </c>
      <c r="D172" s="232"/>
      <c r="E172" s="26"/>
      <c r="F172" s="76"/>
      <c r="G172" s="276">
        <f t="shared" si="8"/>
        <v>0</v>
      </c>
      <c r="H172" s="399">
        <v>2</v>
      </c>
    </row>
    <row r="173" spans="1:8" x14ac:dyDescent="0.2">
      <c r="A173" s="346">
        <v>169</v>
      </c>
      <c r="B173" s="347"/>
      <c r="C173" s="348" t="s">
        <v>88</v>
      </c>
      <c r="D173" s="232"/>
      <c r="E173" s="26"/>
      <c r="F173" s="76"/>
      <c r="G173" s="276">
        <f t="shared" si="8"/>
        <v>0</v>
      </c>
      <c r="H173" s="399"/>
    </row>
    <row r="174" spans="1:8" x14ac:dyDescent="0.2">
      <c r="A174" s="346">
        <v>170</v>
      </c>
      <c r="B174" s="347"/>
      <c r="C174" s="348" t="s">
        <v>89</v>
      </c>
      <c r="D174" s="232"/>
      <c r="E174" s="26"/>
      <c r="F174" s="76"/>
      <c r="G174" s="276">
        <f t="shared" si="8"/>
        <v>0</v>
      </c>
      <c r="H174" s="399">
        <v>81</v>
      </c>
    </row>
    <row r="175" spans="1:8" x14ac:dyDescent="0.2">
      <c r="A175" s="346">
        <v>171</v>
      </c>
      <c r="B175" s="347"/>
      <c r="C175" s="348" t="s">
        <v>90</v>
      </c>
      <c r="D175" s="232"/>
      <c r="E175" s="26"/>
      <c r="F175" s="76"/>
      <c r="G175" s="276">
        <f t="shared" si="8"/>
        <v>0</v>
      </c>
      <c r="H175" s="399">
        <v>63</v>
      </c>
    </row>
    <row r="176" spans="1:8" x14ac:dyDescent="0.2">
      <c r="A176" s="346">
        <v>172</v>
      </c>
      <c r="B176" s="347"/>
      <c r="C176" s="348" t="s">
        <v>91</v>
      </c>
      <c r="D176" s="232"/>
      <c r="E176" s="26"/>
      <c r="F176" s="76"/>
      <c r="G176" s="276">
        <f t="shared" si="8"/>
        <v>0</v>
      </c>
      <c r="H176" s="399"/>
    </row>
    <row r="177" spans="1:8" x14ac:dyDescent="0.2">
      <c r="A177" s="346">
        <v>173</v>
      </c>
      <c r="B177" s="347"/>
      <c r="C177" s="348" t="s">
        <v>92</v>
      </c>
      <c r="D177" s="232"/>
      <c r="E177" s="26"/>
      <c r="F177" s="76"/>
      <c r="G177" s="276">
        <f t="shared" si="8"/>
        <v>0</v>
      </c>
      <c r="H177" s="399">
        <v>2</v>
      </c>
    </row>
    <row r="178" spans="1:8" x14ac:dyDescent="0.2">
      <c r="A178" s="346">
        <v>174</v>
      </c>
      <c r="B178" s="347"/>
      <c r="C178" s="348" t="s">
        <v>93</v>
      </c>
      <c r="D178" s="232"/>
      <c r="E178" s="26"/>
      <c r="F178" s="76"/>
      <c r="G178" s="276">
        <f t="shared" si="8"/>
        <v>0</v>
      </c>
      <c r="H178" s="399"/>
    </row>
    <row r="179" spans="1:8" x14ac:dyDescent="0.2">
      <c r="A179" s="346">
        <v>175</v>
      </c>
      <c r="B179" s="347"/>
      <c r="C179" s="348" t="s">
        <v>94</v>
      </c>
      <c r="D179" s="232"/>
      <c r="E179" s="26"/>
      <c r="F179" s="76"/>
      <c r="G179" s="276">
        <f t="shared" si="8"/>
        <v>0</v>
      </c>
      <c r="H179" s="399">
        <v>88</v>
      </c>
    </row>
    <row r="180" spans="1:8" x14ac:dyDescent="0.2">
      <c r="A180" s="346">
        <v>176</v>
      </c>
      <c r="B180" s="347"/>
      <c r="C180" s="348" t="s">
        <v>95</v>
      </c>
      <c r="D180" s="232"/>
      <c r="E180" s="26"/>
      <c r="F180" s="76"/>
      <c r="G180" s="276">
        <f t="shared" si="8"/>
        <v>0</v>
      </c>
      <c r="H180" s="399">
        <v>180</v>
      </c>
    </row>
    <row r="181" spans="1:8" x14ac:dyDescent="0.2">
      <c r="A181" s="346">
        <v>177</v>
      </c>
      <c r="B181" s="347"/>
      <c r="C181" s="348" t="s">
        <v>96</v>
      </c>
      <c r="D181" s="232"/>
      <c r="E181" s="26"/>
      <c r="F181" s="76"/>
      <c r="G181" s="276">
        <f t="shared" si="8"/>
        <v>0</v>
      </c>
      <c r="H181" s="399">
        <v>149</v>
      </c>
    </row>
    <row r="182" spans="1:8" x14ac:dyDescent="0.2">
      <c r="A182" s="346">
        <v>178</v>
      </c>
      <c r="B182" s="347"/>
      <c r="C182" s="348" t="s">
        <v>97</v>
      </c>
      <c r="D182" s="232"/>
      <c r="E182" s="26"/>
      <c r="F182" s="76"/>
      <c r="G182" s="276">
        <f t="shared" si="8"/>
        <v>0</v>
      </c>
      <c r="H182" s="399"/>
    </row>
    <row r="183" spans="1:8" x14ac:dyDescent="0.2">
      <c r="A183" s="346">
        <v>179</v>
      </c>
      <c r="B183" s="347"/>
      <c r="C183" s="348" t="s">
        <v>98</v>
      </c>
      <c r="D183" s="232"/>
      <c r="E183" s="26"/>
      <c r="F183" s="76"/>
      <c r="G183" s="276">
        <f t="shared" si="8"/>
        <v>0</v>
      </c>
      <c r="H183" s="399"/>
    </row>
    <row r="184" spans="1:8" x14ac:dyDescent="0.2">
      <c r="A184" s="346">
        <v>180</v>
      </c>
      <c r="B184" s="347"/>
      <c r="C184" s="348" t="s">
        <v>99</v>
      </c>
      <c r="D184" s="232"/>
      <c r="E184" s="26"/>
      <c r="F184" s="76"/>
      <c r="G184" s="276">
        <f t="shared" si="8"/>
        <v>0</v>
      </c>
      <c r="H184" s="399">
        <v>276</v>
      </c>
    </row>
    <row r="185" spans="1:8" x14ac:dyDescent="0.2">
      <c r="A185" s="346">
        <v>181</v>
      </c>
      <c r="B185" s="347"/>
      <c r="C185" s="348" t="s">
        <v>100</v>
      </c>
      <c r="D185" s="232"/>
      <c r="E185" s="26"/>
      <c r="F185" s="76"/>
      <c r="G185" s="276">
        <f t="shared" si="8"/>
        <v>0</v>
      </c>
      <c r="H185" s="399"/>
    </row>
    <row r="186" spans="1:8" x14ac:dyDescent="0.2">
      <c r="A186" s="346">
        <v>182</v>
      </c>
      <c r="B186" s="347"/>
      <c r="C186" s="348" t="s">
        <v>101</v>
      </c>
      <c r="D186" s="232"/>
      <c r="E186" s="26"/>
      <c r="F186" s="76"/>
      <c r="G186" s="276">
        <f t="shared" si="8"/>
        <v>0</v>
      </c>
      <c r="H186" s="399"/>
    </row>
    <row r="187" spans="1:8" x14ac:dyDescent="0.2">
      <c r="A187" s="346">
        <v>183</v>
      </c>
      <c r="B187" s="347"/>
      <c r="C187" s="348" t="s">
        <v>102</v>
      </c>
      <c r="D187" s="232"/>
      <c r="E187" s="26"/>
      <c r="F187" s="76"/>
      <c r="G187" s="276">
        <f t="shared" si="8"/>
        <v>0</v>
      </c>
      <c r="H187" s="399">
        <v>8</v>
      </c>
    </row>
    <row r="188" spans="1:8" x14ac:dyDescent="0.2">
      <c r="A188" s="346">
        <v>184</v>
      </c>
      <c r="B188" s="347"/>
      <c r="C188" s="348" t="s">
        <v>103</v>
      </c>
      <c r="D188" s="232"/>
      <c r="E188" s="26">
        <v>8</v>
      </c>
      <c r="F188" s="76"/>
      <c r="G188" s="276">
        <f t="shared" si="8"/>
        <v>8</v>
      </c>
      <c r="H188" s="399">
        <v>14316</v>
      </c>
    </row>
    <row r="189" spans="1:8" x14ac:dyDescent="0.2">
      <c r="A189" s="346">
        <v>185</v>
      </c>
      <c r="B189" s="347"/>
      <c r="C189" s="348" t="s">
        <v>104</v>
      </c>
      <c r="D189" s="232"/>
      <c r="E189" s="26"/>
      <c r="F189" s="76"/>
      <c r="G189" s="276">
        <f t="shared" si="8"/>
        <v>0</v>
      </c>
      <c r="H189" s="399"/>
    </row>
    <row r="190" spans="1:8" x14ac:dyDescent="0.2">
      <c r="A190" s="346">
        <v>186</v>
      </c>
      <c r="B190" s="347"/>
      <c r="C190" s="348" t="s">
        <v>105</v>
      </c>
      <c r="D190" s="232"/>
      <c r="E190" s="26"/>
      <c r="F190" s="76"/>
      <c r="G190" s="276">
        <f t="shared" si="8"/>
        <v>0</v>
      </c>
      <c r="H190" s="399"/>
    </row>
    <row r="191" spans="1:8" x14ac:dyDescent="0.2">
      <c r="A191" s="346">
        <v>187</v>
      </c>
      <c r="B191" s="347"/>
      <c r="C191" s="348" t="s">
        <v>106</v>
      </c>
      <c r="D191" s="232"/>
      <c r="E191" s="26"/>
      <c r="F191" s="76"/>
      <c r="G191" s="276">
        <f t="shared" si="8"/>
        <v>0</v>
      </c>
      <c r="H191" s="399"/>
    </row>
    <row r="192" spans="1:8" x14ac:dyDescent="0.2">
      <c r="A192" s="346">
        <v>188</v>
      </c>
      <c r="B192" s="347"/>
      <c r="C192" s="348" t="s">
        <v>107</v>
      </c>
      <c r="D192" s="232"/>
      <c r="E192" s="26"/>
      <c r="F192" s="76"/>
      <c r="G192" s="276">
        <f t="shared" si="8"/>
        <v>0</v>
      </c>
      <c r="H192" s="399">
        <v>174</v>
      </c>
    </row>
    <row r="193" spans="1:8" x14ac:dyDescent="0.2">
      <c r="A193" s="346">
        <v>189</v>
      </c>
      <c r="B193" s="347"/>
      <c r="C193" s="348" t="s">
        <v>108</v>
      </c>
      <c r="D193" s="232"/>
      <c r="E193" s="26"/>
      <c r="F193" s="76"/>
      <c r="G193" s="276">
        <f t="shared" si="8"/>
        <v>0</v>
      </c>
      <c r="H193" s="399"/>
    </row>
    <row r="194" spans="1:8" x14ac:dyDescent="0.2">
      <c r="A194" s="346">
        <v>190</v>
      </c>
      <c r="B194" s="347"/>
      <c r="C194" s="348" t="s">
        <v>109</v>
      </c>
      <c r="D194" s="232"/>
      <c r="E194" s="26"/>
      <c r="F194" s="76"/>
      <c r="G194" s="276">
        <f t="shared" si="8"/>
        <v>0</v>
      </c>
      <c r="H194" s="399"/>
    </row>
    <row r="195" spans="1:8" x14ac:dyDescent="0.2">
      <c r="A195" s="346">
        <v>191</v>
      </c>
      <c r="B195" s="347"/>
      <c r="C195" s="348" t="s">
        <v>110</v>
      </c>
      <c r="D195" s="232"/>
      <c r="E195" s="26"/>
      <c r="F195" s="76"/>
      <c r="G195" s="276">
        <f t="shared" si="8"/>
        <v>0</v>
      </c>
      <c r="H195" s="399"/>
    </row>
    <row r="196" spans="1:8" x14ac:dyDescent="0.2">
      <c r="A196" s="346">
        <v>192</v>
      </c>
      <c r="B196" s="347"/>
      <c r="C196" s="348" t="s">
        <v>111</v>
      </c>
      <c r="D196" s="232">
        <v>3</v>
      </c>
      <c r="E196" s="26">
        <v>6</v>
      </c>
      <c r="F196" s="76"/>
      <c r="G196" s="276">
        <f t="shared" si="8"/>
        <v>9</v>
      </c>
      <c r="H196" s="399">
        <v>890</v>
      </c>
    </row>
    <row r="197" spans="1:8" x14ac:dyDescent="0.2">
      <c r="A197" s="346">
        <v>193</v>
      </c>
      <c r="B197" s="347"/>
      <c r="C197" s="348" t="s">
        <v>112</v>
      </c>
      <c r="D197" s="232"/>
      <c r="E197" s="26"/>
      <c r="F197" s="76"/>
      <c r="G197" s="276">
        <f t="shared" si="8"/>
        <v>0</v>
      </c>
      <c r="H197" s="399"/>
    </row>
    <row r="198" spans="1:8" x14ac:dyDescent="0.2">
      <c r="A198" s="346">
        <v>194</v>
      </c>
      <c r="B198" s="347"/>
      <c r="C198" s="348" t="s">
        <v>113</v>
      </c>
      <c r="D198" s="232"/>
      <c r="E198" s="26"/>
      <c r="F198" s="76"/>
      <c r="G198" s="276">
        <f t="shared" si="8"/>
        <v>0</v>
      </c>
      <c r="H198" s="399"/>
    </row>
    <row r="199" spans="1:8" x14ac:dyDescent="0.2">
      <c r="A199" s="346">
        <v>195</v>
      </c>
      <c r="B199" s="347"/>
      <c r="C199" s="348" t="s">
        <v>114</v>
      </c>
      <c r="D199" s="232"/>
      <c r="E199" s="26"/>
      <c r="F199" s="76"/>
      <c r="G199" s="276">
        <f t="shared" si="8"/>
        <v>0</v>
      </c>
      <c r="H199" s="399">
        <v>51</v>
      </c>
    </row>
    <row r="200" spans="1:8" x14ac:dyDescent="0.2">
      <c r="A200" s="346">
        <v>196</v>
      </c>
      <c r="B200" s="347"/>
      <c r="C200" s="348" t="s">
        <v>115</v>
      </c>
      <c r="D200" s="232"/>
      <c r="E200" s="26"/>
      <c r="F200" s="76"/>
      <c r="G200" s="276">
        <f t="shared" si="8"/>
        <v>0</v>
      </c>
      <c r="H200" s="399">
        <v>663</v>
      </c>
    </row>
    <row r="201" spans="1:8" x14ac:dyDescent="0.2">
      <c r="A201" s="346">
        <v>197</v>
      </c>
      <c r="B201" s="347"/>
      <c r="C201" s="348" t="s">
        <v>116</v>
      </c>
      <c r="D201" s="232"/>
      <c r="E201" s="26"/>
      <c r="F201" s="76"/>
      <c r="G201" s="276">
        <f t="shared" si="8"/>
        <v>0</v>
      </c>
      <c r="H201" s="399"/>
    </row>
    <row r="202" spans="1:8" x14ac:dyDescent="0.2">
      <c r="A202" s="346">
        <v>198</v>
      </c>
      <c r="B202" s="347"/>
      <c r="C202" s="348" t="s">
        <v>117</v>
      </c>
      <c r="D202" s="232"/>
      <c r="E202" s="26"/>
      <c r="F202" s="76"/>
      <c r="G202" s="276">
        <f t="shared" si="8"/>
        <v>0</v>
      </c>
      <c r="H202" s="399"/>
    </row>
    <row r="203" spans="1:8" x14ac:dyDescent="0.2">
      <c r="A203" s="346">
        <v>199</v>
      </c>
      <c r="B203" s="347"/>
      <c r="C203" s="348" t="s">
        <v>118</v>
      </c>
      <c r="D203" s="232"/>
      <c r="E203" s="26"/>
      <c r="F203" s="76"/>
      <c r="G203" s="276">
        <f t="shared" si="8"/>
        <v>0</v>
      </c>
      <c r="H203" s="399"/>
    </row>
    <row r="204" spans="1:8" x14ac:dyDescent="0.2">
      <c r="A204" s="346">
        <v>200</v>
      </c>
      <c r="B204" s="347"/>
      <c r="C204" s="348" t="s">
        <v>119</v>
      </c>
      <c r="D204" s="232"/>
      <c r="E204" s="26"/>
      <c r="F204" s="76"/>
      <c r="G204" s="276">
        <f t="shared" si="8"/>
        <v>0</v>
      </c>
      <c r="H204" s="399"/>
    </row>
    <row r="205" spans="1:8" x14ac:dyDescent="0.2">
      <c r="A205" s="346">
        <v>201</v>
      </c>
      <c r="B205" s="347"/>
      <c r="C205" s="348" t="s">
        <v>120</v>
      </c>
      <c r="D205" s="232"/>
      <c r="E205" s="26"/>
      <c r="F205" s="76"/>
      <c r="G205" s="276">
        <f t="shared" si="8"/>
        <v>0</v>
      </c>
      <c r="H205" s="399">
        <v>12</v>
      </c>
    </row>
    <row r="206" spans="1:8" x14ac:dyDescent="0.2">
      <c r="A206" s="346">
        <v>202</v>
      </c>
      <c r="B206" s="347"/>
      <c r="C206" s="348" t="s">
        <v>121</v>
      </c>
      <c r="D206" s="232"/>
      <c r="E206" s="26"/>
      <c r="F206" s="76"/>
      <c r="G206" s="276">
        <f t="shared" si="8"/>
        <v>0</v>
      </c>
      <c r="H206" s="399">
        <v>18</v>
      </c>
    </row>
    <row r="207" spans="1:8" x14ac:dyDescent="0.2">
      <c r="A207" s="346">
        <v>203</v>
      </c>
      <c r="B207" s="347"/>
      <c r="C207" s="348" t="s">
        <v>122</v>
      </c>
      <c r="D207" s="232"/>
      <c r="E207" s="26"/>
      <c r="F207" s="76"/>
      <c r="G207" s="276">
        <f t="shared" si="8"/>
        <v>0</v>
      </c>
      <c r="H207" s="399"/>
    </row>
    <row r="208" spans="1:8" x14ac:dyDescent="0.2">
      <c r="A208" s="346">
        <v>204</v>
      </c>
      <c r="B208" s="347"/>
      <c r="C208" s="348" t="s">
        <v>123</v>
      </c>
      <c r="D208" s="232"/>
      <c r="E208" s="26"/>
      <c r="F208" s="76"/>
      <c r="G208" s="276">
        <f t="shared" si="8"/>
        <v>0</v>
      </c>
      <c r="H208" s="399"/>
    </row>
    <row r="209" spans="1:8" x14ac:dyDescent="0.2">
      <c r="A209" s="346">
        <v>205</v>
      </c>
      <c r="B209" s="347"/>
      <c r="C209" s="348" t="s">
        <v>124</v>
      </c>
      <c r="D209" s="232"/>
      <c r="E209" s="26"/>
      <c r="F209" s="76"/>
      <c r="G209" s="276">
        <f t="shared" si="8"/>
        <v>0</v>
      </c>
      <c r="H209" s="399"/>
    </row>
    <row r="210" spans="1:8" x14ac:dyDescent="0.2">
      <c r="A210" s="346">
        <v>206</v>
      </c>
      <c r="B210" s="347"/>
      <c r="C210" s="348" t="s">
        <v>125</v>
      </c>
      <c r="D210" s="232"/>
      <c r="E210" s="26"/>
      <c r="F210" s="76"/>
      <c r="G210" s="276">
        <f t="shared" si="8"/>
        <v>0</v>
      </c>
      <c r="H210" s="399">
        <v>15</v>
      </c>
    </row>
    <row r="211" spans="1:8" x14ac:dyDescent="0.2">
      <c r="A211" s="346">
        <v>207</v>
      </c>
      <c r="B211" s="347"/>
      <c r="C211" s="348" t="s">
        <v>126</v>
      </c>
      <c r="D211" s="232"/>
      <c r="E211" s="26"/>
      <c r="F211" s="76"/>
      <c r="G211" s="276">
        <f t="shared" si="8"/>
        <v>0</v>
      </c>
      <c r="H211" s="399"/>
    </row>
    <row r="212" spans="1:8" x14ac:dyDescent="0.2">
      <c r="A212" s="346">
        <v>208</v>
      </c>
      <c r="B212" s="347"/>
      <c r="C212" s="468" t="s">
        <v>127</v>
      </c>
      <c r="D212" s="232"/>
      <c r="E212" s="26"/>
      <c r="F212" s="76"/>
      <c r="G212" s="276">
        <f t="shared" si="8"/>
        <v>0</v>
      </c>
      <c r="H212" s="399"/>
    </row>
    <row r="213" spans="1:8" x14ac:dyDescent="0.2">
      <c r="A213" s="346">
        <v>209</v>
      </c>
      <c r="B213" s="347"/>
      <c r="C213" s="468" t="s">
        <v>128</v>
      </c>
      <c r="D213" s="232"/>
      <c r="E213" s="26"/>
      <c r="F213" s="76"/>
      <c r="G213" s="276">
        <f t="shared" si="8"/>
        <v>0</v>
      </c>
      <c r="H213" s="399"/>
    </row>
    <row r="214" spans="1:8" x14ac:dyDescent="0.2">
      <c r="A214" s="346">
        <v>210</v>
      </c>
      <c r="B214" s="347"/>
      <c r="C214" s="468" t="s">
        <v>129</v>
      </c>
      <c r="D214" s="232"/>
      <c r="E214" s="26"/>
      <c r="F214" s="76"/>
      <c r="G214" s="276">
        <f t="shared" si="8"/>
        <v>0</v>
      </c>
      <c r="H214" s="399"/>
    </row>
    <row r="215" spans="1:8" x14ac:dyDescent="0.2">
      <c r="A215" s="346">
        <v>211</v>
      </c>
      <c r="B215" s="347"/>
      <c r="C215" s="468" t="s">
        <v>130</v>
      </c>
      <c r="D215" s="232"/>
      <c r="E215" s="26"/>
      <c r="F215" s="76"/>
      <c r="G215" s="276">
        <f t="shared" si="8"/>
        <v>0</v>
      </c>
      <c r="H215" s="399"/>
    </row>
    <row r="216" spans="1:8" x14ac:dyDescent="0.2">
      <c r="A216" s="346">
        <v>212</v>
      </c>
      <c r="B216" s="347"/>
      <c r="C216" s="468" t="s">
        <v>131</v>
      </c>
      <c r="D216" s="232"/>
      <c r="E216" s="26"/>
      <c r="F216" s="76"/>
      <c r="G216" s="276">
        <f t="shared" si="8"/>
        <v>0</v>
      </c>
      <c r="H216" s="399">
        <v>2</v>
      </c>
    </row>
    <row r="217" spans="1:8" x14ac:dyDescent="0.2">
      <c r="A217" s="346">
        <v>213</v>
      </c>
      <c r="B217" s="347"/>
      <c r="C217" s="468" t="s">
        <v>132</v>
      </c>
      <c r="D217" s="232"/>
      <c r="E217" s="26"/>
      <c r="F217" s="76"/>
      <c r="G217" s="276">
        <f t="shared" si="8"/>
        <v>0</v>
      </c>
      <c r="H217" s="399"/>
    </row>
    <row r="218" spans="1:8" x14ac:dyDescent="0.2">
      <c r="A218" s="346">
        <v>214</v>
      </c>
      <c r="B218" s="347"/>
      <c r="C218" s="376" t="s">
        <v>133</v>
      </c>
      <c r="D218" s="103"/>
      <c r="E218" s="29"/>
      <c r="F218" s="104"/>
      <c r="G218" s="276">
        <f t="shared" si="8"/>
        <v>0</v>
      </c>
      <c r="H218" s="395"/>
    </row>
    <row r="219" spans="1:8" ht="12.75" thickBot="1" x14ac:dyDescent="0.25">
      <c r="A219" s="359">
        <v>215</v>
      </c>
      <c r="B219" s="360"/>
      <c r="C219" s="398" t="s">
        <v>134</v>
      </c>
      <c r="D219" s="233">
        <f>SUM(D153:D218)</f>
        <v>6682</v>
      </c>
      <c r="E219" s="119">
        <f t="shared" ref="E219:F219" si="9">SUM(E153:E218)</f>
        <v>8342</v>
      </c>
      <c r="F219" s="308">
        <f t="shared" si="9"/>
        <v>71</v>
      </c>
      <c r="G219" s="277">
        <f>SUM(D219:F219)</f>
        <v>15095</v>
      </c>
      <c r="H219" s="400">
        <f>SUM(H153:H218)</f>
        <v>129322</v>
      </c>
    </row>
    <row r="220" spans="1:8" x14ac:dyDescent="0.2">
      <c r="A220" s="346">
        <v>216</v>
      </c>
      <c r="B220" s="552" t="s">
        <v>135</v>
      </c>
      <c r="C220" s="363" t="s">
        <v>136</v>
      </c>
      <c r="D220" s="235" t="s">
        <v>155</v>
      </c>
      <c r="E220" s="38"/>
      <c r="F220" s="123" t="s">
        <v>155</v>
      </c>
      <c r="G220" s="406">
        <f>COUNTA(D220:F220)</f>
        <v>2</v>
      </c>
      <c r="H220" s="407"/>
    </row>
    <row r="221" spans="1:8" x14ac:dyDescent="0.2">
      <c r="A221" s="346">
        <v>217</v>
      </c>
      <c r="B221" s="553"/>
      <c r="C221" s="376" t="s">
        <v>137</v>
      </c>
      <c r="D221" s="236"/>
      <c r="E221" s="39" t="s">
        <v>155</v>
      </c>
      <c r="F221" s="124"/>
      <c r="G221" s="279"/>
      <c r="H221" s="310"/>
    </row>
    <row r="222" spans="1:8" x14ac:dyDescent="0.2">
      <c r="A222" s="346">
        <v>218</v>
      </c>
      <c r="B222" s="553"/>
      <c r="C222" s="378" t="s">
        <v>138</v>
      </c>
      <c r="D222" s="237" t="s">
        <v>156</v>
      </c>
      <c r="E222" s="40" t="s">
        <v>192</v>
      </c>
      <c r="F222" s="125" t="s">
        <v>156</v>
      </c>
      <c r="G222" s="280"/>
      <c r="H222" s="309"/>
    </row>
    <row r="223" spans="1:8" ht="12.75" thickBot="1" x14ac:dyDescent="0.25">
      <c r="A223" s="346">
        <v>219</v>
      </c>
      <c r="B223" s="554"/>
      <c r="C223" s="363" t="s">
        <v>139</v>
      </c>
      <c r="D223" s="238" t="s">
        <v>158</v>
      </c>
      <c r="E223" s="41" t="s">
        <v>255</v>
      </c>
      <c r="F223" s="126" t="s">
        <v>159</v>
      </c>
      <c r="G223" s="456"/>
      <c r="H223" s="410"/>
    </row>
    <row r="224" spans="1:8" ht="12.75" thickBot="1" x14ac:dyDescent="0.25">
      <c r="A224" s="402">
        <v>220</v>
      </c>
      <c r="B224" s="403"/>
      <c r="C224" s="411" t="s">
        <v>140</v>
      </c>
      <c r="D224" s="239"/>
      <c r="E224" s="36"/>
      <c r="F224" s="77">
        <v>2</v>
      </c>
      <c r="G224" s="282"/>
      <c r="H224" s="412"/>
    </row>
    <row r="225" spans="1:8" x14ac:dyDescent="0.2">
      <c r="A225" s="346">
        <v>221</v>
      </c>
      <c r="B225" s="552" t="s">
        <v>141</v>
      </c>
      <c r="C225" s="370" t="s">
        <v>142</v>
      </c>
      <c r="D225" s="240"/>
      <c r="E225" s="43">
        <v>1</v>
      </c>
      <c r="F225" s="127">
        <v>1</v>
      </c>
      <c r="G225" s="283">
        <f>SUM(D225:F225)</f>
        <v>2</v>
      </c>
      <c r="H225" s="413"/>
    </row>
    <row r="226" spans="1:8" ht="12.75" thickBot="1" x14ac:dyDescent="0.25">
      <c r="A226" s="346">
        <v>222</v>
      </c>
      <c r="B226" s="554"/>
      <c r="C226" s="363" t="s">
        <v>143</v>
      </c>
      <c r="D226" s="235"/>
      <c r="E226" s="38">
        <v>1</v>
      </c>
      <c r="F226" s="123">
        <v>1</v>
      </c>
      <c r="G226" s="406">
        <f>SUM(D226:F226)</f>
        <v>2</v>
      </c>
      <c r="H226" s="407"/>
    </row>
    <row r="227" spans="1:8" ht="12.75" thickBot="1" x14ac:dyDescent="0.25">
      <c r="A227" s="402">
        <v>223</v>
      </c>
      <c r="B227" s="403"/>
      <c r="C227" s="411" t="s">
        <v>659</v>
      </c>
      <c r="D227" s="239"/>
      <c r="E227" s="36">
        <v>1</v>
      </c>
      <c r="F227" s="77">
        <v>1</v>
      </c>
      <c r="G227" s="282">
        <f>SUM(D227:F227)</f>
        <v>2</v>
      </c>
      <c r="H227" s="412"/>
    </row>
    <row r="228" spans="1:8" x14ac:dyDescent="0.2">
      <c r="A228" s="414">
        <v>224</v>
      </c>
      <c r="B228" s="559" t="s">
        <v>637</v>
      </c>
      <c r="C228" s="415" t="s">
        <v>633</v>
      </c>
      <c r="D228" s="241">
        <v>1</v>
      </c>
      <c r="E228" s="129">
        <v>1</v>
      </c>
      <c r="F228" s="147">
        <v>1</v>
      </c>
      <c r="G228" s="469">
        <v>1</v>
      </c>
      <c r="H228" s="457">
        <v>1</v>
      </c>
    </row>
    <row r="229" spans="1:8" x14ac:dyDescent="0.2">
      <c r="A229" s="418">
        <v>225</v>
      </c>
      <c r="B229" s="560"/>
      <c r="C229" s="385" t="s">
        <v>634</v>
      </c>
      <c r="D229" s="269">
        <v>1</v>
      </c>
      <c r="E229" s="153">
        <v>1</v>
      </c>
      <c r="F229" s="470">
        <v>1</v>
      </c>
      <c r="G229" s="471">
        <v>1</v>
      </c>
      <c r="H229" s="459">
        <v>0.9</v>
      </c>
    </row>
    <row r="230" spans="1:8" ht="12.75" thickBot="1" x14ac:dyDescent="0.25">
      <c r="A230" s="359">
        <v>226</v>
      </c>
      <c r="B230" s="561"/>
      <c r="C230" s="388" t="s">
        <v>635</v>
      </c>
      <c r="D230" s="270">
        <v>0</v>
      </c>
      <c r="E230" s="154">
        <v>1</v>
      </c>
      <c r="F230" s="472">
        <v>0</v>
      </c>
      <c r="G230" s="473">
        <v>0.33329999999999999</v>
      </c>
      <c r="H230" s="461">
        <v>0.21</v>
      </c>
    </row>
  </sheetData>
  <mergeCells count="24">
    <mergeCell ref="B145:B151"/>
    <mergeCell ref="B220:B223"/>
    <mergeCell ref="B225:B226"/>
    <mergeCell ref="B103:B108"/>
    <mergeCell ref="B109:B114"/>
    <mergeCell ref="B115:B123"/>
    <mergeCell ref="B131:B137"/>
    <mergeCell ref="B138:B144"/>
    <mergeCell ref="B228:B230"/>
    <mergeCell ref="B51:B54"/>
    <mergeCell ref="B15:B17"/>
    <mergeCell ref="B18:B19"/>
    <mergeCell ref="B20:B22"/>
    <mergeCell ref="B23:B28"/>
    <mergeCell ref="B41:B46"/>
    <mergeCell ref="B124:B130"/>
    <mergeCell ref="B55:B60"/>
    <mergeCell ref="B61:B66"/>
    <mergeCell ref="B67:B72"/>
    <mergeCell ref="B73:B78"/>
    <mergeCell ref="B79:B84"/>
    <mergeCell ref="B85:B90"/>
    <mergeCell ref="B91:B96"/>
    <mergeCell ref="B97:B10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2</vt:i4>
      </vt:variant>
    </vt:vector>
  </HeadingPairs>
  <TitlesOfParts>
    <vt:vector size="35" baseType="lpstr">
      <vt:lpstr>ÍNDICE</vt:lpstr>
      <vt:lpstr>Ags</vt:lpstr>
      <vt:lpstr>B.C.</vt:lpstr>
      <vt:lpstr>B.C.S.</vt:lpstr>
      <vt:lpstr>Camp</vt:lpstr>
      <vt:lpstr>Coah</vt:lpstr>
      <vt:lpstr>Col</vt:lpstr>
      <vt:lpstr>Chis</vt:lpstr>
      <vt:lpstr>Chih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</vt:lpstr>
      <vt:lpstr>Tlax</vt:lpstr>
      <vt:lpstr>Ver</vt:lpstr>
      <vt:lpstr>Yuc</vt:lpstr>
      <vt:lpstr>Zac</vt:lpstr>
      <vt:lpstr>Nac</vt:lpstr>
      <vt:lpstr>SLP!Área_de_impresión</vt:lpstr>
      <vt:lpstr>SLP!Títulos_a_imprimir</vt:lpstr>
    </vt:vector>
  </TitlesOfParts>
  <Company>SECTUR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Aguilera Gomez</dc:creator>
  <cp:lastModifiedBy>PC-43</cp:lastModifiedBy>
  <cp:lastPrinted>2020-02-11T01:58:39Z</cp:lastPrinted>
  <dcterms:created xsi:type="dcterms:W3CDTF">2020-01-27T15:36:02Z</dcterms:created>
  <dcterms:modified xsi:type="dcterms:W3CDTF">2022-09-13T15:09:35Z</dcterms:modified>
</cp:coreProperties>
</file>