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13_ncr:1_{22AE1B26-A1D8-4C61-9FC6-BF67FCAE52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gresos" sheetId="1" r:id="rId1"/>
    <sheet name="Reservas" sheetId="2" r:id="rId2"/>
    <sheet name="ADR" sheetId="3" r:id="rId3"/>
    <sheet name="RevPar" sheetId="4" r:id="rId4"/>
  </sheets>
  <definedNames>
    <definedName name="_xlnm._FilterDatabase" localSheetId="1" hidden="1">Reservas!$A$1:$V$34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0" i="2" l="1"/>
  <c r="C39" i="2"/>
  <c r="V38" i="2"/>
  <c r="V37" i="2"/>
  <c r="V36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C38" i="2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C35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C2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V2" i="4"/>
  <c r="D1" i="4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W1" i="4" s="1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V2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C2" i="3"/>
  <c r="D1" i="3"/>
  <c r="E1" i="3" s="1"/>
  <c r="V1" i="2"/>
  <c r="U36" i="2" s="1"/>
  <c r="U37" i="2" s="1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C37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C36" i="2"/>
  <c r="E1" i="2"/>
  <c r="F1" i="2"/>
  <c r="G1" i="2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D1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V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2" i="1"/>
  <c r="V31" i="2"/>
  <c r="V21" i="2"/>
  <c r="V11" i="2"/>
  <c r="V10" i="2"/>
  <c r="V7" i="2"/>
  <c r="V13" i="2"/>
  <c r="V29" i="2"/>
  <c r="V5" i="2"/>
  <c r="V23" i="2"/>
  <c r="V4" i="2"/>
  <c r="V15" i="2"/>
  <c r="V22" i="2"/>
  <c r="V12" i="2"/>
  <c r="V26" i="2"/>
  <c r="V28" i="2"/>
  <c r="V30" i="2"/>
  <c r="V3" i="2"/>
  <c r="V27" i="2"/>
  <c r="V6" i="2"/>
  <c r="V16" i="2"/>
  <c r="V24" i="2"/>
  <c r="V14" i="2"/>
  <c r="V17" i="2"/>
  <c r="V2" i="2"/>
  <c r="V8" i="2"/>
  <c r="V9" i="2"/>
  <c r="V34" i="2"/>
  <c r="V19" i="2"/>
  <c r="V32" i="2"/>
  <c r="V33" i="2"/>
  <c r="V18" i="2"/>
  <c r="V20" i="2"/>
  <c r="V25" i="2"/>
  <c r="F1" i="3" l="1"/>
  <c r="G1" i="3" l="1"/>
  <c r="H1" i="3" l="1"/>
  <c r="I1" i="3" l="1"/>
  <c r="J1" i="3" l="1"/>
  <c r="K1" i="3" l="1"/>
  <c r="L1" i="3" l="1"/>
  <c r="M1" i="3" l="1"/>
  <c r="N1" i="3" l="1"/>
  <c r="O1" i="3" l="1"/>
  <c r="P1" i="3" l="1"/>
  <c r="Q1" i="3" l="1"/>
  <c r="R1" i="3" l="1"/>
  <c r="S1" i="3" l="1"/>
  <c r="T1" i="3" l="1"/>
  <c r="U1" i="3" l="1"/>
  <c r="W1" i="3" l="1"/>
</calcChain>
</file>

<file path=xl/sharedStrings.xml><?xml version="1.0" encoding="utf-8"?>
<sst xmlns="http://schemas.openxmlformats.org/spreadsheetml/2006/main" count="168" uniqueCount="32">
  <si>
    <t>habitacion</t>
  </si>
  <si>
    <t>Abr 24</t>
  </si>
  <si>
    <t>Abr 25</t>
  </si>
  <si>
    <t>Ago 24</t>
  </si>
  <si>
    <t>Dic 24</t>
  </si>
  <si>
    <t>Ene 24</t>
  </si>
  <si>
    <t>Ene 25</t>
  </si>
  <si>
    <t>Feb 24</t>
  </si>
  <si>
    <t>Feb 25</t>
  </si>
  <si>
    <t>Jul 24</t>
  </si>
  <si>
    <t>Jul 25</t>
  </si>
  <si>
    <t>Jun 24</t>
  </si>
  <si>
    <t>Jun 25</t>
  </si>
  <si>
    <t>Mar 24</t>
  </si>
  <si>
    <t>Mar 25</t>
  </si>
  <si>
    <t>May 24</t>
  </si>
  <si>
    <t>May 25</t>
  </si>
  <si>
    <t>Nov 24</t>
  </si>
  <si>
    <t>Oct 24</t>
  </si>
  <si>
    <t>Sep 24</t>
  </si>
  <si>
    <t>Total</t>
  </si>
  <si>
    <t>CABANA VINEDO</t>
  </si>
  <si>
    <t>CABANA DOBLE</t>
  </si>
  <si>
    <t>POOL SUITE</t>
  </si>
  <si>
    <t>RESIDENCE I</t>
  </si>
  <si>
    <t>RESIDENCE II</t>
  </si>
  <si>
    <t>RESIDENCE III</t>
  </si>
  <si>
    <t>CABANA SENCILLA</t>
  </si>
  <si>
    <t>Tipo</t>
  </si>
  <si>
    <t>Noches dia</t>
  </si>
  <si>
    <t>ADR</t>
  </si>
  <si>
    <t>REV/Par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</si>
</sst>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/>
    <xf numFmtId="164" fontId="0" fillId="0" borderId="0" xfId="1" applyNumberFormat="1" applyFont="1"/>
    <xf numFmtId="0" fontId="6" fillId="2" borderId="1" xfId="0" applyFont="1" applyFill="1" applyBorder="1" applyAlignment="1">
      <alignment horizontal="center" vertical="top"/>
    </xf>
    <xf numFmtId="164" fontId="0" fillId="0" borderId="0" xfId="0" applyNumberFormat="1"/>
    <xf numFmtId="164" fontId="3" fillId="0" borderId="0" xfId="0" applyNumberFormat="1" applyFont="1"/>
    <xf numFmtId="17" fontId="5" fillId="0" borderId="1" xfId="0" applyNumberFormat="1" applyFont="1" applyBorder="1" applyAlignment="1">
      <alignment horizontal="center" vertical="top"/>
    </xf>
    <xf numFmtId="9" fontId="0" fillId="0" borderId="0" xfId="2" applyFont="1"/>
    <xf numFmtId="164" fontId="3" fillId="0" borderId="0" xfId="1" applyNumberFormat="1" applyFont="1"/>
    <xf numFmtId="43" fontId="3" fillId="0" borderId="0" xfId="1" applyFont="1"/>
    <xf numFmtId="17" fontId="4" fillId="0" borderId="1" xfId="0" applyNumberFormat="1" applyFont="1" applyBorder="1" applyAlignment="1">
      <alignment horizontal="center" vertical="top"/>
    </xf>
    <xf numFmtId="165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showGridLines="0" topLeftCell="C19" workbookViewId="0">
      <selection activeCell="O35" sqref="O35:U35"/>
    </sheetView>
  </sheetViews>
  <sheetFormatPr defaultRowHeight="14.4" x14ac:dyDescent="0.3"/>
  <cols>
    <col min="1" max="1" width="9.88671875" bestFit="1" customWidth="1"/>
    <col min="2" max="2" width="16.77734375" bestFit="1" customWidth="1"/>
    <col min="3" max="5" width="9.33203125" bestFit="1" customWidth="1"/>
    <col min="6" max="6" width="10.33203125" bestFit="1" customWidth="1"/>
    <col min="7" max="13" width="9.33203125" bestFit="1" customWidth="1"/>
    <col min="14" max="14" width="10.33203125" bestFit="1" customWidth="1"/>
    <col min="15" max="16" width="9.33203125" bestFit="1" customWidth="1"/>
    <col min="17" max="18" width="10.33203125" bestFit="1" customWidth="1"/>
    <col min="19" max="21" width="9.33203125" bestFit="1" customWidth="1"/>
    <col min="22" max="22" width="11.33203125" bestFit="1" customWidth="1"/>
  </cols>
  <sheetData>
    <row r="1" spans="1:22" x14ac:dyDescent="0.3">
      <c r="A1" s="8" t="s">
        <v>0</v>
      </c>
      <c r="B1" s="8" t="s">
        <v>28</v>
      </c>
      <c r="C1" s="8" t="s">
        <v>5</v>
      </c>
      <c r="D1" s="8" t="s">
        <v>7</v>
      </c>
      <c r="E1" s="8" t="s">
        <v>13</v>
      </c>
      <c r="F1" s="8" t="s">
        <v>1</v>
      </c>
      <c r="G1" s="8" t="s">
        <v>15</v>
      </c>
      <c r="H1" s="8" t="s">
        <v>11</v>
      </c>
      <c r="I1" s="8" t="s">
        <v>9</v>
      </c>
      <c r="J1" s="8" t="s">
        <v>3</v>
      </c>
      <c r="K1" s="8" t="s">
        <v>19</v>
      </c>
      <c r="L1" s="8" t="s">
        <v>18</v>
      </c>
      <c r="M1" s="8" t="s">
        <v>17</v>
      </c>
      <c r="N1" s="8" t="s">
        <v>4</v>
      </c>
      <c r="O1" s="8" t="s">
        <v>6</v>
      </c>
      <c r="P1" s="8" t="s">
        <v>8</v>
      </c>
      <c r="Q1" s="8" t="s">
        <v>14</v>
      </c>
      <c r="R1" s="8" t="s">
        <v>2</v>
      </c>
      <c r="S1" s="8" t="s">
        <v>16</v>
      </c>
      <c r="T1" s="8" t="s">
        <v>12</v>
      </c>
      <c r="U1" s="8" t="s">
        <v>10</v>
      </c>
      <c r="V1" s="8" t="s">
        <v>20</v>
      </c>
    </row>
    <row r="2" spans="1:22" x14ac:dyDescent="0.3">
      <c r="A2" s="1">
        <v>1</v>
      </c>
      <c r="B2" s="2" t="s">
        <v>27</v>
      </c>
      <c r="C2" s="7">
        <v>0</v>
      </c>
      <c r="D2" s="7">
        <v>270.19</v>
      </c>
      <c r="E2" s="7">
        <v>1636.87</v>
      </c>
      <c r="F2" s="7">
        <v>241.16</v>
      </c>
      <c r="G2" s="7">
        <v>1387.5</v>
      </c>
      <c r="H2" s="7">
        <v>1028.54</v>
      </c>
      <c r="I2" s="7">
        <v>1602.48</v>
      </c>
      <c r="J2" s="7">
        <v>1606.47</v>
      </c>
      <c r="K2" s="7">
        <v>1664.41</v>
      </c>
      <c r="L2" s="7">
        <v>748.93</v>
      </c>
      <c r="M2" s="7">
        <v>361.04</v>
      </c>
      <c r="N2" s="7">
        <v>261.60000000000002</v>
      </c>
      <c r="O2" s="7">
        <v>143.55000000000001</v>
      </c>
      <c r="P2" s="7">
        <v>414.44</v>
      </c>
      <c r="Q2" s="7">
        <v>8.31</v>
      </c>
      <c r="R2" s="7">
        <v>825.86</v>
      </c>
      <c r="S2" s="7">
        <v>1194.6600000000001</v>
      </c>
      <c r="T2" s="7">
        <v>483.37</v>
      </c>
      <c r="U2" s="7">
        <v>175.82</v>
      </c>
      <c r="V2" s="7">
        <f>+SUM(C2:U2)</f>
        <v>14055.200000000003</v>
      </c>
    </row>
    <row r="3" spans="1:22" x14ac:dyDescent="0.3">
      <c r="A3" s="1">
        <v>2</v>
      </c>
      <c r="B3" s="2" t="s">
        <v>27</v>
      </c>
      <c r="C3" s="7">
        <v>1277.69</v>
      </c>
      <c r="D3" s="7">
        <v>420.35</v>
      </c>
      <c r="E3" s="7">
        <v>2159.25</v>
      </c>
      <c r="F3" s="7">
        <v>536.20000000000005</v>
      </c>
      <c r="G3" s="7">
        <v>1761.77</v>
      </c>
      <c r="H3" s="7">
        <v>1945.1</v>
      </c>
      <c r="I3" s="7">
        <v>5746.21</v>
      </c>
      <c r="J3" s="7">
        <v>2742.61</v>
      </c>
      <c r="K3" s="7">
        <v>1096.1099999999999</v>
      </c>
      <c r="L3" s="7">
        <v>1141.72</v>
      </c>
      <c r="M3" s="7">
        <v>723</v>
      </c>
      <c r="N3" s="7">
        <v>163.11000000000001</v>
      </c>
      <c r="O3" s="7">
        <v>0</v>
      </c>
      <c r="P3" s="7">
        <v>352.2</v>
      </c>
      <c r="Q3" s="7">
        <v>170.48</v>
      </c>
      <c r="R3" s="7">
        <v>225.2</v>
      </c>
      <c r="S3" s="7">
        <v>828.1</v>
      </c>
      <c r="T3" s="7">
        <v>981.8</v>
      </c>
      <c r="U3" s="7">
        <v>0</v>
      </c>
      <c r="V3" s="7">
        <f t="shared" ref="V3:V34" si="0">+SUM(C3:U3)</f>
        <v>22270.9</v>
      </c>
    </row>
    <row r="4" spans="1:22" x14ac:dyDescent="0.3">
      <c r="A4" s="1">
        <v>3</v>
      </c>
      <c r="B4" s="2" t="s">
        <v>27</v>
      </c>
      <c r="C4" s="7">
        <v>1383.02</v>
      </c>
      <c r="D4" s="7">
        <v>1078.54</v>
      </c>
      <c r="E4" s="7">
        <v>981.48</v>
      </c>
      <c r="F4" s="7">
        <v>1304.73</v>
      </c>
      <c r="G4" s="7">
        <v>2828.64</v>
      </c>
      <c r="H4" s="7">
        <v>2562.8200000000002</v>
      </c>
      <c r="I4" s="7">
        <v>1811.01</v>
      </c>
      <c r="J4" s="7">
        <v>1511.43</v>
      </c>
      <c r="K4" s="7">
        <v>250.94</v>
      </c>
      <c r="L4" s="7">
        <v>1136.3699999999999</v>
      </c>
      <c r="M4" s="7">
        <v>929.39</v>
      </c>
      <c r="N4" s="7">
        <v>595.13</v>
      </c>
      <c r="O4" s="7">
        <v>335.9</v>
      </c>
      <c r="P4" s="7">
        <v>689.24</v>
      </c>
      <c r="Q4" s="7">
        <v>170.51</v>
      </c>
      <c r="R4" s="7">
        <v>848.88</v>
      </c>
      <c r="S4" s="7">
        <v>786.8</v>
      </c>
      <c r="T4" s="7">
        <v>1395</v>
      </c>
      <c r="U4" s="7">
        <v>0</v>
      </c>
      <c r="V4" s="7">
        <f t="shared" si="0"/>
        <v>20599.829999999998</v>
      </c>
    </row>
    <row r="5" spans="1:22" x14ac:dyDescent="0.3">
      <c r="A5" s="1">
        <v>4</v>
      </c>
      <c r="B5" s="2" t="s">
        <v>27</v>
      </c>
      <c r="C5" s="7">
        <v>2280.67</v>
      </c>
      <c r="D5" s="7">
        <v>1809.06</v>
      </c>
      <c r="E5" s="7">
        <v>1805.8</v>
      </c>
      <c r="F5" s="7">
        <v>1328.56</v>
      </c>
      <c r="G5" s="7">
        <v>2236.85</v>
      </c>
      <c r="H5" s="7">
        <v>1238.1400000000001</v>
      </c>
      <c r="I5" s="7">
        <v>1239.54</v>
      </c>
      <c r="J5" s="7">
        <v>1987.82</v>
      </c>
      <c r="K5" s="7">
        <v>19.95</v>
      </c>
      <c r="L5" s="7">
        <v>1136.3699999999999</v>
      </c>
      <c r="M5" s="7">
        <v>1366.5</v>
      </c>
      <c r="N5" s="7">
        <v>1406.35</v>
      </c>
      <c r="O5" s="7">
        <v>489.68</v>
      </c>
      <c r="P5" s="7">
        <v>884.89</v>
      </c>
      <c r="Q5" s="7">
        <v>339.1</v>
      </c>
      <c r="R5" s="7">
        <v>561.87</v>
      </c>
      <c r="S5" s="7">
        <v>1222.94</v>
      </c>
      <c r="T5" s="7">
        <v>698.49</v>
      </c>
      <c r="U5" s="7">
        <v>665.78</v>
      </c>
      <c r="V5" s="7">
        <f t="shared" si="0"/>
        <v>22718.359999999993</v>
      </c>
    </row>
    <row r="6" spans="1:22" x14ac:dyDescent="0.3">
      <c r="A6" s="1">
        <v>5</v>
      </c>
      <c r="B6" s="2" t="s">
        <v>27</v>
      </c>
      <c r="C6" s="7">
        <v>713.56</v>
      </c>
      <c r="D6" s="7">
        <v>0</v>
      </c>
      <c r="E6" s="7">
        <v>1192.3599999999999</v>
      </c>
      <c r="F6" s="7">
        <v>788.48</v>
      </c>
      <c r="G6" s="7">
        <v>1759.31</v>
      </c>
      <c r="H6" s="7">
        <v>1932.41</v>
      </c>
      <c r="I6" s="7">
        <v>2358.0100000000002</v>
      </c>
      <c r="J6" s="7">
        <v>2380.2199999999998</v>
      </c>
      <c r="K6" s="7">
        <v>677.08</v>
      </c>
      <c r="L6" s="7">
        <v>1136.3699999999999</v>
      </c>
      <c r="M6" s="7">
        <v>1410.92</v>
      </c>
      <c r="N6" s="7">
        <v>1072.92</v>
      </c>
      <c r="O6" s="7">
        <v>155.5</v>
      </c>
      <c r="P6" s="7">
        <v>195.19</v>
      </c>
      <c r="Q6" s="7">
        <v>169.04</v>
      </c>
      <c r="R6" s="7">
        <v>710.01</v>
      </c>
      <c r="S6" s="7">
        <v>1243.23</v>
      </c>
      <c r="T6" s="7">
        <v>1214.6500000000001</v>
      </c>
      <c r="U6" s="7">
        <v>0</v>
      </c>
      <c r="V6" s="7">
        <f t="shared" si="0"/>
        <v>19109.260000000002</v>
      </c>
    </row>
    <row r="7" spans="1:22" x14ac:dyDescent="0.3">
      <c r="A7" s="1">
        <v>6</v>
      </c>
      <c r="B7" s="2" t="s">
        <v>27</v>
      </c>
      <c r="C7" s="7">
        <v>1756.94</v>
      </c>
      <c r="D7" s="7">
        <v>641.1</v>
      </c>
      <c r="E7" s="7">
        <v>1314.64</v>
      </c>
      <c r="F7" s="7">
        <v>2279.91</v>
      </c>
      <c r="G7" s="7">
        <v>4663.1499999999996</v>
      </c>
      <c r="H7" s="7">
        <v>2253.0300000000002</v>
      </c>
      <c r="I7" s="7">
        <v>1837.76</v>
      </c>
      <c r="J7" s="7">
        <v>982.57</v>
      </c>
      <c r="K7" s="7">
        <v>499.29</v>
      </c>
      <c r="L7" s="7">
        <v>1909.83</v>
      </c>
      <c r="M7" s="7">
        <v>1531.42</v>
      </c>
      <c r="N7" s="7">
        <v>786.92</v>
      </c>
      <c r="O7" s="7">
        <v>1120.3499999999999</v>
      </c>
      <c r="P7" s="7">
        <v>919.3</v>
      </c>
      <c r="Q7" s="7">
        <v>163.22</v>
      </c>
      <c r="R7" s="7">
        <v>1403.19</v>
      </c>
      <c r="S7" s="7">
        <v>1517.1</v>
      </c>
      <c r="T7" s="7">
        <v>1173.22</v>
      </c>
      <c r="U7" s="7">
        <v>1165.42</v>
      </c>
      <c r="V7" s="7">
        <f t="shared" si="0"/>
        <v>27918.359999999993</v>
      </c>
    </row>
    <row r="8" spans="1:22" x14ac:dyDescent="0.3">
      <c r="A8" s="1">
        <v>7</v>
      </c>
      <c r="B8" s="2" t="s">
        <v>27</v>
      </c>
      <c r="C8" s="7">
        <v>435.27</v>
      </c>
      <c r="D8" s="7">
        <v>0</v>
      </c>
      <c r="E8" s="7">
        <v>930.13</v>
      </c>
      <c r="F8" s="7">
        <v>806.07</v>
      </c>
      <c r="G8" s="7">
        <v>2516.96</v>
      </c>
      <c r="H8" s="7">
        <v>1290.45</v>
      </c>
      <c r="I8" s="7">
        <v>1623.93</v>
      </c>
      <c r="J8" s="7">
        <v>1904.81</v>
      </c>
      <c r="K8" s="7">
        <v>2103.5300000000002</v>
      </c>
      <c r="L8" s="7">
        <v>1143.27</v>
      </c>
      <c r="M8" s="7">
        <v>826.64</v>
      </c>
      <c r="N8" s="7">
        <v>620.30999999999995</v>
      </c>
      <c r="O8" s="7">
        <v>673.43</v>
      </c>
      <c r="P8" s="7">
        <v>580.67999999999995</v>
      </c>
      <c r="Q8" s="7">
        <v>486.43</v>
      </c>
      <c r="R8" s="7">
        <v>0</v>
      </c>
      <c r="S8" s="7">
        <v>0</v>
      </c>
      <c r="T8" s="7">
        <v>891.3</v>
      </c>
      <c r="U8" s="7">
        <v>806.49</v>
      </c>
      <c r="V8" s="7">
        <f t="shared" si="0"/>
        <v>17639.700000000004</v>
      </c>
    </row>
    <row r="9" spans="1:22" x14ac:dyDescent="0.3">
      <c r="A9" s="1">
        <v>8</v>
      </c>
      <c r="B9" s="2" t="s">
        <v>27</v>
      </c>
      <c r="C9" s="7">
        <v>189.88</v>
      </c>
      <c r="D9" s="7">
        <v>215.43</v>
      </c>
      <c r="E9" s="7">
        <v>986.47</v>
      </c>
      <c r="F9" s="7">
        <v>763.51</v>
      </c>
      <c r="G9" s="7">
        <v>2653.19</v>
      </c>
      <c r="H9" s="7">
        <v>1278.99</v>
      </c>
      <c r="I9" s="7">
        <v>1070.07</v>
      </c>
      <c r="J9" s="7">
        <v>1550.5</v>
      </c>
      <c r="K9" s="7">
        <v>1014.88</v>
      </c>
      <c r="L9" s="7">
        <v>918.5</v>
      </c>
      <c r="M9" s="7">
        <v>785.99</v>
      </c>
      <c r="N9" s="7">
        <v>873.15</v>
      </c>
      <c r="O9" s="7">
        <v>0</v>
      </c>
      <c r="P9" s="7">
        <v>431.54</v>
      </c>
      <c r="Q9" s="7">
        <v>151.41999999999999</v>
      </c>
      <c r="R9" s="7">
        <v>0</v>
      </c>
      <c r="S9" s="7">
        <v>0</v>
      </c>
      <c r="T9" s="7">
        <v>843.9</v>
      </c>
      <c r="U9" s="7">
        <v>878.74</v>
      </c>
      <c r="V9" s="7">
        <f t="shared" si="0"/>
        <v>14606.159999999998</v>
      </c>
    </row>
    <row r="10" spans="1:22" x14ac:dyDescent="0.3">
      <c r="A10" s="1">
        <v>9</v>
      </c>
      <c r="B10" s="2" t="s">
        <v>27</v>
      </c>
      <c r="C10" s="7">
        <v>0</v>
      </c>
      <c r="D10" s="7">
        <v>729.61</v>
      </c>
      <c r="E10" s="7">
        <v>613.66999999999996</v>
      </c>
      <c r="F10" s="7">
        <v>1254.17</v>
      </c>
      <c r="G10" s="7">
        <v>2252.5100000000002</v>
      </c>
      <c r="H10" s="7">
        <v>1028.3900000000001</v>
      </c>
      <c r="I10" s="7">
        <v>1070.07</v>
      </c>
      <c r="J10" s="7">
        <v>846.04</v>
      </c>
      <c r="K10" s="7">
        <v>2217.5700000000002</v>
      </c>
      <c r="L10" s="7">
        <v>5382.62</v>
      </c>
      <c r="M10" s="7">
        <v>0</v>
      </c>
      <c r="N10" s="7">
        <v>1117.3</v>
      </c>
      <c r="O10" s="7">
        <v>0</v>
      </c>
      <c r="P10" s="7">
        <v>0</v>
      </c>
      <c r="Q10" s="7">
        <v>149.72999999999999</v>
      </c>
      <c r="R10" s="7">
        <v>0</v>
      </c>
      <c r="S10" s="7">
        <v>1010.99</v>
      </c>
      <c r="T10" s="7">
        <v>788.12</v>
      </c>
      <c r="U10" s="7">
        <v>164</v>
      </c>
      <c r="V10" s="7">
        <f t="shared" si="0"/>
        <v>18624.79</v>
      </c>
    </row>
    <row r="11" spans="1:22" x14ac:dyDescent="0.3">
      <c r="A11" s="1">
        <v>10</v>
      </c>
      <c r="B11" s="2" t="s">
        <v>27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1070.07</v>
      </c>
      <c r="J11" s="7">
        <v>2413.52</v>
      </c>
      <c r="K11" s="7">
        <v>6115.41</v>
      </c>
      <c r="L11" s="7">
        <v>918.5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483.37</v>
      </c>
      <c r="U11" s="7">
        <v>0</v>
      </c>
      <c r="V11" s="7">
        <f t="shared" si="0"/>
        <v>11000.87</v>
      </c>
    </row>
    <row r="12" spans="1:22" x14ac:dyDescent="0.3">
      <c r="A12" s="1">
        <v>11</v>
      </c>
      <c r="B12" s="2" t="s">
        <v>27</v>
      </c>
      <c r="C12" s="7">
        <v>674.12</v>
      </c>
      <c r="D12" s="7">
        <v>1313.27</v>
      </c>
      <c r="E12" s="7">
        <v>377.37</v>
      </c>
      <c r="F12" s="7">
        <v>1454.72</v>
      </c>
      <c r="G12" s="7">
        <v>2979.78</v>
      </c>
      <c r="H12" s="7">
        <v>2075.56</v>
      </c>
      <c r="I12" s="7">
        <v>1013.02</v>
      </c>
      <c r="J12" s="7">
        <v>1715.98</v>
      </c>
      <c r="K12" s="7">
        <v>1282.53</v>
      </c>
      <c r="L12" s="7">
        <v>918.5</v>
      </c>
      <c r="M12" s="7">
        <v>1321.87</v>
      </c>
      <c r="N12" s="7">
        <v>969.45</v>
      </c>
      <c r="O12" s="7">
        <v>628.33000000000004</v>
      </c>
      <c r="P12" s="7">
        <v>482.86</v>
      </c>
      <c r="Q12" s="7">
        <v>332.03</v>
      </c>
      <c r="R12" s="7">
        <v>597.66999999999996</v>
      </c>
      <c r="S12" s="7">
        <v>2002.08</v>
      </c>
      <c r="T12" s="7">
        <v>1639.03</v>
      </c>
      <c r="U12" s="7">
        <v>851.88</v>
      </c>
      <c r="V12" s="7">
        <f t="shared" si="0"/>
        <v>22630.05</v>
      </c>
    </row>
    <row r="13" spans="1:22" x14ac:dyDescent="0.3">
      <c r="A13" s="1">
        <v>12</v>
      </c>
      <c r="B13" s="2" t="s">
        <v>22</v>
      </c>
      <c r="C13" s="7">
        <v>500.47</v>
      </c>
      <c r="D13" s="7">
        <v>0</v>
      </c>
      <c r="E13" s="7">
        <v>1207.32</v>
      </c>
      <c r="F13" s="7">
        <v>777</v>
      </c>
      <c r="G13" s="7">
        <v>2820.54</v>
      </c>
      <c r="H13" s="7">
        <v>781.96</v>
      </c>
      <c r="I13" s="7">
        <v>5908.27</v>
      </c>
      <c r="J13" s="7">
        <v>5947.04</v>
      </c>
      <c r="K13" s="7">
        <v>1431.52</v>
      </c>
      <c r="L13" s="7">
        <v>1772.78</v>
      </c>
      <c r="M13" s="7">
        <v>378.61</v>
      </c>
      <c r="N13" s="7">
        <v>604.15</v>
      </c>
      <c r="O13" s="7">
        <v>650.44000000000005</v>
      </c>
      <c r="P13" s="7">
        <v>220.61</v>
      </c>
      <c r="Q13" s="7">
        <v>587.76</v>
      </c>
      <c r="R13" s="7">
        <v>0</v>
      </c>
      <c r="S13" s="7">
        <v>1755.93</v>
      </c>
      <c r="T13" s="7">
        <v>870.19</v>
      </c>
      <c r="U13" s="7">
        <v>1160.77</v>
      </c>
      <c r="V13" s="7">
        <f t="shared" si="0"/>
        <v>27375.360000000001</v>
      </c>
    </row>
    <row r="14" spans="1:22" x14ac:dyDescent="0.3">
      <c r="A14" s="1">
        <v>13</v>
      </c>
      <c r="B14" s="2" t="s">
        <v>22</v>
      </c>
      <c r="C14" s="7">
        <v>214.61</v>
      </c>
      <c r="D14" s="7">
        <v>237.5</v>
      </c>
      <c r="E14" s="7">
        <v>901.66</v>
      </c>
      <c r="F14" s="7">
        <v>1760.46</v>
      </c>
      <c r="G14" s="7">
        <v>2497.41</v>
      </c>
      <c r="H14" s="7">
        <v>1185.94</v>
      </c>
      <c r="I14" s="7">
        <v>1148.6099999999999</v>
      </c>
      <c r="J14" s="7">
        <v>1354.2</v>
      </c>
      <c r="K14" s="7">
        <v>2603.98</v>
      </c>
      <c r="L14" s="7">
        <v>1235.0899999999999</v>
      </c>
      <c r="M14" s="7">
        <v>785.47</v>
      </c>
      <c r="N14" s="7">
        <v>443.31</v>
      </c>
      <c r="O14" s="7">
        <v>562.08000000000004</v>
      </c>
      <c r="P14" s="7">
        <v>9.17</v>
      </c>
      <c r="Q14" s="7">
        <v>198.24</v>
      </c>
      <c r="R14" s="7">
        <v>696.44</v>
      </c>
      <c r="S14" s="7">
        <v>1179.44</v>
      </c>
      <c r="T14" s="7">
        <v>751.2</v>
      </c>
      <c r="U14" s="7">
        <v>0</v>
      </c>
      <c r="V14" s="7">
        <f t="shared" si="0"/>
        <v>17764.809999999998</v>
      </c>
    </row>
    <row r="15" spans="1:22" x14ac:dyDescent="0.3">
      <c r="A15" s="1">
        <v>14</v>
      </c>
      <c r="B15" s="2" t="s">
        <v>22</v>
      </c>
      <c r="C15" s="7">
        <v>214.3</v>
      </c>
      <c r="D15" s="7">
        <v>0</v>
      </c>
      <c r="E15" s="7">
        <v>1182.58</v>
      </c>
      <c r="F15" s="7">
        <v>634.29</v>
      </c>
      <c r="G15" s="7">
        <v>1526.12</v>
      </c>
      <c r="H15" s="7">
        <v>1449.77</v>
      </c>
      <c r="I15" s="7">
        <v>1111.2</v>
      </c>
      <c r="J15" s="7">
        <v>2745.07</v>
      </c>
      <c r="K15" s="7">
        <v>1299.51</v>
      </c>
      <c r="L15" s="7">
        <v>785.21</v>
      </c>
      <c r="M15" s="7">
        <v>658.27</v>
      </c>
      <c r="N15" s="7">
        <v>675.88</v>
      </c>
      <c r="O15" s="7">
        <v>343.2</v>
      </c>
      <c r="P15" s="7">
        <v>245.12</v>
      </c>
      <c r="Q15" s="7">
        <v>394.97</v>
      </c>
      <c r="R15" s="7">
        <v>170.59</v>
      </c>
      <c r="S15" s="7">
        <v>1159.53</v>
      </c>
      <c r="T15" s="7">
        <v>935.59</v>
      </c>
      <c r="U15" s="7">
        <v>775.84</v>
      </c>
      <c r="V15" s="7">
        <f t="shared" si="0"/>
        <v>16307.04</v>
      </c>
    </row>
    <row r="16" spans="1:22" x14ac:dyDescent="0.3">
      <c r="A16" s="1">
        <v>15</v>
      </c>
      <c r="B16" s="2" t="s">
        <v>22</v>
      </c>
      <c r="C16" s="7">
        <v>214.35</v>
      </c>
      <c r="D16" s="7">
        <v>0</v>
      </c>
      <c r="E16" s="7">
        <v>2068.81</v>
      </c>
      <c r="F16" s="7">
        <v>599.70000000000005</v>
      </c>
      <c r="G16" s="7">
        <v>1993.89</v>
      </c>
      <c r="H16" s="7">
        <v>1589.2</v>
      </c>
      <c r="I16" s="7">
        <v>1752.77</v>
      </c>
      <c r="J16" s="7">
        <v>2019.2</v>
      </c>
      <c r="K16" s="7">
        <v>2250.2800000000002</v>
      </c>
      <c r="L16" s="7">
        <v>1326.86</v>
      </c>
      <c r="M16" s="7">
        <v>454.47</v>
      </c>
      <c r="N16" s="7">
        <v>1179.93</v>
      </c>
      <c r="O16" s="7">
        <v>301.14</v>
      </c>
      <c r="P16" s="7">
        <v>186.29</v>
      </c>
      <c r="Q16" s="7">
        <v>673.08</v>
      </c>
      <c r="R16" s="7">
        <v>1292.6199999999999</v>
      </c>
      <c r="S16" s="7">
        <v>2422.13</v>
      </c>
      <c r="T16" s="7">
        <v>483.37</v>
      </c>
      <c r="U16" s="7">
        <v>406.13</v>
      </c>
      <c r="V16" s="7">
        <f t="shared" si="0"/>
        <v>21214.22</v>
      </c>
    </row>
    <row r="17" spans="1:22" x14ac:dyDescent="0.3">
      <c r="A17" s="1">
        <v>16</v>
      </c>
      <c r="B17" s="2" t="s">
        <v>22</v>
      </c>
      <c r="C17" s="7">
        <v>0</v>
      </c>
      <c r="D17" s="7">
        <v>0</v>
      </c>
      <c r="E17" s="7">
        <v>2860.83</v>
      </c>
      <c r="F17" s="7">
        <v>2159.89</v>
      </c>
      <c r="G17" s="7">
        <v>4453.84</v>
      </c>
      <c r="H17" s="7">
        <v>1629.23</v>
      </c>
      <c r="I17" s="7">
        <v>973.4</v>
      </c>
      <c r="J17" s="7">
        <v>1567.71</v>
      </c>
      <c r="K17" s="7">
        <v>486.65</v>
      </c>
      <c r="L17" s="7">
        <v>1714.88</v>
      </c>
      <c r="M17" s="7">
        <v>226.28</v>
      </c>
      <c r="N17" s="7">
        <v>648.16999999999996</v>
      </c>
      <c r="O17" s="7">
        <v>185.63</v>
      </c>
      <c r="P17" s="7">
        <v>183.6</v>
      </c>
      <c r="Q17" s="7">
        <v>517.08000000000004</v>
      </c>
      <c r="R17" s="7">
        <v>4643.62</v>
      </c>
      <c r="S17" s="7">
        <v>467.86</v>
      </c>
      <c r="T17" s="7">
        <v>1495.76</v>
      </c>
      <c r="U17" s="7">
        <v>698.16</v>
      </c>
      <c r="V17" s="7">
        <f t="shared" si="0"/>
        <v>24912.589999999997</v>
      </c>
    </row>
    <row r="18" spans="1:22" x14ac:dyDescent="0.3">
      <c r="A18" s="1">
        <v>17</v>
      </c>
      <c r="B18" s="2" t="s">
        <v>22</v>
      </c>
      <c r="C18" s="7">
        <v>0</v>
      </c>
      <c r="D18" s="7">
        <v>0</v>
      </c>
      <c r="E18" s="7">
        <v>0</v>
      </c>
      <c r="F18" s="7">
        <v>76.2</v>
      </c>
      <c r="G18" s="7">
        <v>1428.45</v>
      </c>
      <c r="H18" s="7">
        <v>781.96</v>
      </c>
      <c r="I18" s="7">
        <v>1374.32</v>
      </c>
      <c r="J18" s="7">
        <v>1405.24</v>
      </c>
      <c r="K18" s="7">
        <v>1263.1199999999999</v>
      </c>
      <c r="L18" s="7">
        <v>1491.61</v>
      </c>
      <c r="M18" s="7">
        <v>517.32000000000005</v>
      </c>
      <c r="N18" s="7">
        <v>0</v>
      </c>
      <c r="O18" s="7">
        <v>157.47999999999999</v>
      </c>
      <c r="P18" s="7">
        <v>186.26</v>
      </c>
      <c r="Q18" s="7">
        <v>329.95</v>
      </c>
      <c r="R18" s="7">
        <v>0</v>
      </c>
      <c r="S18" s="7">
        <v>472.1</v>
      </c>
      <c r="T18" s="7">
        <v>829.07</v>
      </c>
      <c r="U18" s="7">
        <v>0</v>
      </c>
      <c r="V18" s="7">
        <f t="shared" si="0"/>
        <v>10313.08</v>
      </c>
    </row>
    <row r="19" spans="1:22" x14ac:dyDescent="0.3">
      <c r="A19" s="1">
        <v>18</v>
      </c>
      <c r="B19" s="2" t="s">
        <v>22</v>
      </c>
      <c r="C19" s="7">
        <v>259.95999999999998</v>
      </c>
      <c r="D19" s="7">
        <v>0</v>
      </c>
      <c r="E19" s="7">
        <v>2300.86</v>
      </c>
      <c r="F19" s="7">
        <v>331.6</v>
      </c>
      <c r="G19" s="7">
        <v>1148.47</v>
      </c>
      <c r="H19" s="7">
        <v>1346.59</v>
      </c>
      <c r="I19" s="7">
        <v>1224.5</v>
      </c>
      <c r="J19" s="7">
        <v>928.77</v>
      </c>
      <c r="K19" s="7">
        <v>247.8</v>
      </c>
      <c r="L19" s="7">
        <v>785.21</v>
      </c>
      <c r="M19" s="7">
        <v>0</v>
      </c>
      <c r="N19" s="7">
        <v>589.23</v>
      </c>
      <c r="O19" s="7">
        <v>904.89</v>
      </c>
      <c r="P19" s="7">
        <v>370.89</v>
      </c>
      <c r="Q19" s="7">
        <v>1065.2</v>
      </c>
      <c r="R19" s="7">
        <v>473.68</v>
      </c>
      <c r="S19" s="7">
        <v>219</v>
      </c>
      <c r="T19" s="7">
        <v>777.27</v>
      </c>
      <c r="U19" s="7">
        <v>0</v>
      </c>
      <c r="V19" s="7">
        <f t="shared" si="0"/>
        <v>12973.92</v>
      </c>
    </row>
    <row r="20" spans="1:22" x14ac:dyDescent="0.3">
      <c r="A20" s="1">
        <v>19</v>
      </c>
      <c r="B20" s="2" t="s">
        <v>22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f t="shared" si="0"/>
        <v>0</v>
      </c>
    </row>
    <row r="21" spans="1:22" x14ac:dyDescent="0.3">
      <c r="A21" s="1">
        <v>20</v>
      </c>
      <c r="B21" s="2" t="s">
        <v>21</v>
      </c>
      <c r="C21" s="7">
        <v>1281.55</v>
      </c>
      <c r="D21" s="7">
        <v>1787.36</v>
      </c>
      <c r="E21" s="7">
        <v>1817.6</v>
      </c>
      <c r="F21" s="7">
        <v>1948.7</v>
      </c>
      <c r="G21" s="7">
        <v>3552.94</v>
      </c>
      <c r="H21" s="7">
        <v>2820</v>
      </c>
      <c r="I21" s="7">
        <v>1768.92</v>
      </c>
      <c r="J21" s="7">
        <v>1481.29</v>
      </c>
      <c r="K21" s="7">
        <v>2129.7199999999998</v>
      </c>
      <c r="L21" s="7">
        <v>4305.03</v>
      </c>
      <c r="M21" s="7">
        <v>3516.32</v>
      </c>
      <c r="N21" s="7">
        <v>1743.43</v>
      </c>
      <c r="O21" s="7">
        <v>479.06</v>
      </c>
      <c r="P21" s="7">
        <v>684.71</v>
      </c>
      <c r="Q21" s="7">
        <v>13353.1</v>
      </c>
      <c r="R21" s="7">
        <v>1899.24</v>
      </c>
      <c r="S21" s="7">
        <v>3956.27</v>
      </c>
      <c r="T21" s="7">
        <v>3749.31</v>
      </c>
      <c r="U21" s="7">
        <v>1726.33</v>
      </c>
      <c r="V21" s="7">
        <f t="shared" si="0"/>
        <v>54000.88</v>
      </c>
    </row>
    <row r="22" spans="1:22" x14ac:dyDescent="0.3">
      <c r="A22" s="1">
        <v>21</v>
      </c>
      <c r="B22" s="2" t="s">
        <v>21</v>
      </c>
      <c r="C22" s="7">
        <v>368.02</v>
      </c>
      <c r="D22" s="7">
        <v>869.58</v>
      </c>
      <c r="E22" s="7">
        <v>2270.67</v>
      </c>
      <c r="F22" s="7">
        <v>2373.65</v>
      </c>
      <c r="G22" s="7">
        <v>1696.31</v>
      </c>
      <c r="H22" s="7">
        <v>2559.16</v>
      </c>
      <c r="I22" s="7">
        <v>1981.83</v>
      </c>
      <c r="J22" s="7">
        <v>2294.67</v>
      </c>
      <c r="K22" s="7">
        <v>2651.55</v>
      </c>
      <c r="L22" s="7">
        <v>2039.02</v>
      </c>
      <c r="M22" s="7">
        <v>1713.28</v>
      </c>
      <c r="N22" s="7">
        <v>797.85</v>
      </c>
      <c r="O22" s="7">
        <v>384.99</v>
      </c>
      <c r="P22" s="7">
        <v>1066.29</v>
      </c>
      <c r="Q22" s="7">
        <v>236.8</v>
      </c>
      <c r="R22" s="7">
        <v>1360.06</v>
      </c>
      <c r="S22" s="7">
        <v>2638.62</v>
      </c>
      <c r="T22" s="7">
        <v>933.77</v>
      </c>
      <c r="U22" s="7">
        <v>1267.3499999999999</v>
      </c>
      <c r="V22" s="7">
        <f t="shared" si="0"/>
        <v>29503.469999999998</v>
      </c>
    </row>
    <row r="23" spans="1:22" x14ac:dyDescent="0.3">
      <c r="A23" s="1">
        <v>22</v>
      </c>
      <c r="B23" s="2" t="s">
        <v>21</v>
      </c>
      <c r="C23" s="7">
        <v>1291.6099999999999</v>
      </c>
      <c r="D23" s="7">
        <v>1979.66</v>
      </c>
      <c r="E23" s="7">
        <v>1281</v>
      </c>
      <c r="F23" s="7">
        <v>2193.61</v>
      </c>
      <c r="G23" s="7">
        <v>2465.5</v>
      </c>
      <c r="H23" s="7">
        <v>2532.14</v>
      </c>
      <c r="I23" s="7">
        <v>1534.92</v>
      </c>
      <c r="J23" s="7">
        <v>1490.06</v>
      </c>
      <c r="K23" s="7">
        <v>2925.25</v>
      </c>
      <c r="L23" s="7">
        <v>2342.52</v>
      </c>
      <c r="M23" s="7">
        <v>2644.62</v>
      </c>
      <c r="N23" s="7">
        <v>1424.08</v>
      </c>
      <c r="O23" s="7">
        <v>929.07</v>
      </c>
      <c r="P23" s="7">
        <v>630.57000000000005</v>
      </c>
      <c r="Q23" s="7">
        <v>1043.2</v>
      </c>
      <c r="R23" s="7">
        <v>1028.9100000000001</v>
      </c>
      <c r="S23" s="7">
        <v>2220.09</v>
      </c>
      <c r="T23" s="7">
        <v>1590.77</v>
      </c>
      <c r="U23" s="7">
        <v>1671.22</v>
      </c>
      <c r="V23" s="7">
        <f t="shared" si="0"/>
        <v>33218.800000000003</v>
      </c>
    </row>
    <row r="24" spans="1:22" x14ac:dyDescent="0.3">
      <c r="A24" s="1">
        <v>23</v>
      </c>
      <c r="B24" s="2" t="s">
        <v>21</v>
      </c>
      <c r="C24" s="7">
        <v>1312.32</v>
      </c>
      <c r="D24" s="7">
        <v>641.15</v>
      </c>
      <c r="E24" s="7">
        <v>0</v>
      </c>
      <c r="F24" s="7">
        <v>1992.23</v>
      </c>
      <c r="G24" s="7">
        <v>2867.39</v>
      </c>
      <c r="H24" s="7">
        <v>1423.12</v>
      </c>
      <c r="I24" s="7">
        <v>2251.73</v>
      </c>
      <c r="J24" s="7">
        <v>2266.84</v>
      </c>
      <c r="K24" s="7">
        <v>2009.98</v>
      </c>
      <c r="L24" s="7">
        <v>1447.86</v>
      </c>
      <c r="M24" s="7">
        <v>1962.82</v>
      </c>
      <c r="N24" s="7">
        <v>384.86</v>
      </c>
      <c r="O24" s="7">
        <v>317.64999999999998</v>
      </c>
      <c r="P24" s="7">
        <v>1084.68</v>
      </c>
      <c r="Q24" s="7">
        <v>731.98</v>
      </c>
      <c r="R24" s="7">
        <v>828.63</v>
      </c>
      <c r="S24" s="7">
        <v>2273.5</v>
      </c>
      <c r="T24" s="7">
        <v>868.72</v>
      </c>
      <c r="U24" s="7">
        <v>699.7</v>
      </c>
      <c r="V24" s="7">
        <f t="shared" si="0"/>
        <v>25365.160000000003</v>
      </c>
    </row>
    <row r="25" spans="1:22" x14ac:dyDescent="0.3">
      <c r="A25" s="1">
        <v>24</v>
      </c>
      <c r="B25" s="2" t="s">
        <v>21</v>
      </c>
      <c r="C25" s="7">
        <v>1390.55</v>
      </c>
      <c r="D25" s="7">
        <v>2378.4699999999998</v>
      </c>
      <c r="E25" s="7">
        <v>2393.81</v>
      </c>
      <c r="F25" s="7">
        <v>13103.72</v>
      </c>
      <c r="G25" s="7">
        <v>2505.9699999999998</v>
      </c>
      <c r="H25" s="7">
        <v>1870.62</v>
      </c>
      <c r="I25" s="7">
        <v>1766.81</v>
      </c>
      <c r="J25" s="7">
        <v>2411.64</v>
      </c>
      <c r="K25" s="7">
        <v>2753.23</v>
      </c>
      <c r="L25" s="7">
        <v>4317.55</v>
      </c>
      <c r="M25" s="7">
        <v>3364.3</v>
      </c>
      <c r="N25" s="7">
        <v>2920.65</v>
      </c>
      <c r="O25" s="7">
        <v>1958.74</v>
      </c>
      <c r="P25" s="7">
        <v>2189.0500000000002</v>
      </c>
      <c r="Q25" s="7">
        <v>1182.5999999999999</v>
      </c>
      <c r="R25" s="7">
        <v>2020.06</v>
      </c>
      <c r="S25" s="7">
        <v>4511.7700000000004</v>
      </c>
      <c r="T25" s="7">
        <v>2908.4</v>
      </c>
      <c r="U25" s="7">
        <v>2004.31</v>
      </c>
      <c r="V25" s="7">
        <f t="shared" si="0"/>
        <v>57952.250000000007</v>
      </c>
    </row>
    <row r="26" spans="1:22" x14ac:dyDescent="0.3">
      <c r="A26" s="1">
        <v>25</v>
      </c>
      <c r="B26" s="2" t="s">
        <v>21</v>
      </c>
      <c r="C26" s="7">
        <v>368.02</v>
      </c>
      <c r="D26" s="7">
        <v>1407.7</v>
      </c>
      <c r="E26" s="7">
        <v>1456.65</v>
      </c>
      <c r="F26" s="7">
        <v>2187.8000000000002</v>
      </c>
      <c r="G26" s="7">
        <v>1847.04</v>
      </c>
      <c r="H26" s="7">
        <v>2704.41</v>
      </c>
      <c r="I26" s="7">
        <v>1574.35</v>
      </c>
      <c r="J26" s="7">
        <v>580.49</v>
      </c>
      <c r="K26" s="7">
        <v>1965.44</v>
      </c>
      <c r="L26" s="7">
        <v>1784.47</v>
      </c>
      <c r="M26" s="7">
        <v>2047.54</v>
      </c>
      <c r="N26" s="7">
        <v>756.4</v>
      </c>
      <c r="O26" s="7">
        <v>554.03</v>
      </c>
      <c r="P26" s="7">
        <v>1346.37</v>
      </c>
      <c r="Q26" s="7">
        <v>693.97</v>
      </c>
      <c r="R26" s="7">
        <v>1344.46</v>
      </c>
      <c r="S26" s="7">
        <v>2582.7399999999998</v>
      </c>
      <c r="T26" s="7">
        <v>830.28</v>
      </c>
      <c r="U26" s="7">
        <v>541.61</v>
      </c>
      <c r="V26" s="7">
        <f t="shared" si="0"/>
        <v>26573.769999999997</v>
      </c>
    </row>
    <row r="27" spans="1:22" x14ac:dyDescent="0.3">
      <c r="A27" s="1">
        <v>26</v>
      </c>
      <c r="B27" s="2" t="s">
        <v>21</v>
      </c>
      <c r="C27" s="7">
        <v>930.51</v>
      </c>
      <c r="D27" s="7">
        <v>1067.8800000000001</v>
      </c>
      <c r="E27" s="7">
        <v>1988.76</v>
      </c>
      <c r="F27" s="7">
        <v>2599.94</v>
      </c>
      <c r="G27" s="7">
        <v>2153.7600000000002</v>
      </c>
      <c r="H27" s="7">
        <v>2098.9699999999998</v>
      </c>
      <c r="I27" s="7">
        <v>1210.3</v>
      </c>
      <c r="J27" s="7">
        <v>2007.77</v>
      </c>
      <c r="K27" s="7">
        <v>1740.03</v>
      </c>
      <c r="L27" s="7">
        <v>1233.06</v>
      </c>
      <c r="M27" s="7">
        <v>1999.98</v>
      </c>
      <c r="N27" s="7">
        <v>362.52</v>
      </c>
      <c r="O27" s="7">
        <v>492.77</v>
      </c>
      <c r="P27" s="7">
        <v>448.13</v>
      </c>
      <c r="Q27" s="7">
        <v>7.34</v>
      </c>
      <c r="R27" s="7">
        <v>790.2</v>
      </c>
      <c r="S27" s="7">
        <v>2369.54</v>
      </c>
      <c r="T27" s="7">
        <v>1344.32</v>
      </c>
      <c r="U27" s="7">
        <v>671.8</v>
      </c>
      <c r="V27" s="7">
        <f t="shared" si="0"/>
        <v>25517.58</v>
      </c>
    </row>
    <row r="28" spans="1:22" x14ac:dyDescent="0.3">
      <c r="A28" s="1">
        <v>27</v>
      </c>
      <c r="B28" s="2" t="s">
        <v>21</v>
      </c>
      <c r="C28" s="7">
        <v>338.76</v>
      </c>
      <c r="D28" s="7">
        <v>1276.78</v>
      </c>
      <c r="E28" s="7">
        <v>2084.29</v>
      </c>
      <c r="F28" s="7">
        <v>6793.06</v>
      </c>
      <c r="G28" s="7">
        <v>2403.84</v>
      </c>
      <c r="H28" s="7">
        <v>1737.06</v>
      </c>
      <c r="I28" s="7">
        <v>978.08</v>
      </c>
      <c r="J28" s="7">
        <v>1276.48</v>
      </c>
      <c r="K28" s="7">
        <v>2436.04</v>
      </c>
      <c r="L28" s="7">
        <v>1752.24</v>
      </c>
      <c r="M28" s="7">
        <v>2271.33</v>
      </c>
      <c r="N28" s="7">
        <v>1241.18</v>
      </c>
      <c r="O28" s="7">
        <v>182.83</v>
      </c>
      <c r="P28" s="7">
        <v>419.08</v>
      </c>
      <c r="Q28" s="7">
        <v>7.34</v>
      </c>
      <c r="R28" s="7">
        <v>1426.59</v>
      </c>
      <c r="S28" s="7">
        <v>2440.5700000000002</v>
      </c>
      <c r="T28" s="7">
        <v>1049.79</v>
      </c>
      <c r="U28" s="7">
        <v>206.82</v>
      </c>
      <c r="V28" s="7">
        <f t="shared" si="0"/>
        <v>30322.160000000003</v>
      </c>
    </row>
    <row r="29" spans="1:22" x14ac:dyDescent="0.3">
      <c r="A29" s="1">
        <v>28</v>
      </c>
      <c r="B29" s="2" t="s">
        <v>21</v>
      </c>
      <c r="C29" s="7">
        <v>1007.6</v>
      </c>
      <c r="D29" s="7">
        <v>1262.08</v>
      </c>
      <c r="E29" s="7">
        <v>2902.95</v>
      </c>
      <c r="F29" s="7">
        <v>1219.52</v>
      </c>
      <c r="G29" s="7">
        <v>6276.77</v>
      </c>
      <c r="H29" s="7">
        <v>1783.55</v>
      </c>
      <c r="I29" s="7">
        <v>1211.6400000000001</v>
      </c>
      <c r="J29" s="7">
        <v>2356.34</v>
      </c>
      <c r="K29" s="7">
        <v>2930.93</v>
      </c>
      <c r="L29" s="7">
        <v>3485.44</v>
      </c>
      <c r="M29" s="7">
        <v>2645.58</v>
      </c>
      <c r="N29" s="7">
        <v>1679.66</v>
      </c>
      <c r="O29" s="7">
        <v>424.84</v>
      </c>
      <c r="P29" s="7">
        <v>314.38</v>
      </c>
      <c r="Q29" s="7">
        <v>910.82</v>
      </c>
      <c r="R29" s="7">
        <v>1247.19</v>
      </c>
      <c r="S29" s="7">
        <v>2090.42</v>
      </c>
      <c r="T29" s="7">
        <v>2200.31</v>
      </c>
      <c r="U29" s="7">
        <v>737.72</v>
      </c>
      <c r="V29" s="7">
        <f t="shared" si="0"/>
        <v>36687.739999999991</v>
      </c>
    </row>
    <row r="30" spans="1:22" x14ac:dyDescent="0.3">
      <c r="A30" s="1">
        <v>29</v>
      </c>
      <c r="B30" s="2" t="s">
        <v>21</v>
      </c>
      <c r="C30" s="7">
        <v>300.92</v>
      </c>
      <c r="D30" s="7">
        <v>524.71</v>
      </c>
      <c r="E30" s="7">
        <v>573.01</v>
      </c>
      <c r="F30" s="7">
        <v>534.42999999999995</v>
      </c>
      <c r="G30" s="7">
        <v>969.39</v>
      </c>
      <c r="H30" s="7">
        <v>2136.14</v>
      </c>
      <c r="I30" s="7">
        <v>1509.36</v>
      </c>
      <c r="J30" s="7">
        <v>1629.74</v>
      </c>
      <c r="K30" s="7">
        <v>3789.94</v>
      </c>
      <c r="L30" s="7">
        <v>4792.33</v>
      </c>
      <c r="M30" s="7">
        <v>3168.24</v>
      </c>
      <c r="N30" s="7">
        <v>1297.71</v>
      </c>
      <c r="O30" s="7">
        <v>122.51</v>
      </c>
      <c r="P30" s="7">
        <v>453.27</v>
      </c>
      <c r="Q30" s="7">
        <v>0</v>
      </c>
      <c r="R30" s="7">
        <v>779.92</v>
      </c>
      <c r="S30" s="7">
        <v>1297.93</v>
      </c>
      <c r="T30" s="7">
        <v>2437.56</v>
      </c>
      <c r="U30" s="7">
        <v>0</v>
      </c>
      <c r="V30" s="7">
        <f t="shared" si="0"/>
        <v>26317.109999999997</v>
      </c>
    </row>
    <row r="31" spans="1:22" x14ac:dyDescent="0.3">
      <c r="A31" s="1">
        <v>30</v>
      </c>
      <c r="B31" s="2" t="s">
        <v>23</v>
      </c>
      <c r="C31" s="7">
        <v>2380.1799999999998</v>
      </c>
      <c r="D31" s="7">
        <v>6113.09</v>
      </c>
      <c r="E31" s="7">
        <v>3532.97</v>
      </c>
      <c r="F31" s="7">
        <v>3623.41</v>
      </c>
      <c r="G31" s="7">
        <v>5291.8</v>
      </c>
      <c r="H31" s="7">
        <v>6870.24</v>
      </c>
      <c r="I31" s="7">
        <v>5412.43</v>
      </c>
      <c r="J31" s="7">
        <v>5843.68</v>
      </c>
      <c r="K31" s="7">
        <v>6281.05</v>
      </c>
      <c r="L31" s="7">
        <v>3764.25</v>
      </c>
      <c r="M31" s="7">
        <v>4039.93</v>
      </c>
      <c r="N31" s="7">
        <v>1495.96</v>
      </c>
      <c r="O31" s="7">
        <v>2927.03</v>
      </c>
      <c r="P31" s="7">
        <v>2737.12</v>
      </c>
      <c r="Q31" s="7">
        <v>2609.7600000000002</v>
      </c>
      <c r="R31" s="7">
        <v>5016.75</v>
      </c>
      <c r="S31" s="7">
        <v>6163.87</v>
      </c>
      <c r="T31" s="7">
        <v>3108.29</v>
      </c>
      <c r="U31" s="7">
        <v>3904.77</v>
      </c>
      <c r="V31" s="7">
        <f t="shared" si="0"/>
        <v>81116.58</v>
      </c>
    </row>
    <row r="32" spans="1:22" x14ac:dyDescent="0.3">
      <c r="A32" s="1">
        <v>32</v>
      </c>
      <c r="B32" s="2" t="s">
        <v>26</v>
      </c>
      <c r="C32" s="7">
        <v>0</v>
      </c>
      <c r="D32" s="7">
        <v>0</v>
      </c>
      <c r="E32" s="7">
        <v>0</v>
      </c>
      <c r="F32" s="7">
        <v>0</v>
      </c>
      <c r="G32" s="7">
        <v>1263.29</v>
      </c>
      <c r="H32" s="7">
        <v>3494.25</v>
      </c>
      <c r="I32" s="7">
        <v>1161.94</v>
      </c>
      <c r="J32" s="7">
        <v>0</v>
      </c>
      <c r="K32" s="7">
        <v>1050.43</v>
      </c>
      <c r="L32" s="7">
        <v>0</v>
      </c>
      <c r="M32" s="7">
        <v>0</v>
      </c>
      <c r="N32" s="7">
        <v>7322.46</v>
      </c>
      <c r="O32" s="7">
        <v>0</v>
      </c>
      <c r="P32" s="7">
        <v>0</v>
      </c>
      <c r="Q32" s="7">
        <v>5195.17</v>
      </c>
      <c r="R32" s="7">
        <v>88246.13</v>
      </c>
      <c r="S32" s="7">
        <v>6259.68</v>
      </c>
      <c r="T32" s="7">
        <v>5632.22</v>
      </c>
      <c r="U32" s="7">
        <v>2266.83</v>
      </c>
      <c r="V32" s="7">
        <f t="shared" si="0"/>
        <v>121892.40000000001</v>
      </c>
    </row>
    <row r="33" spans="1:22" x14ac:dyDescent="0.3">
      <c r="A33" s="1">
        <v>33</v>
      </c>
      <c r="B33" s="2" t="s">
        <v>24</v>
      </c>
      <c r="C33" s="7">
        <v>0</v>
      </c>
      <c r="D33" s="7">
        <v>3003.32</v>
      </c>
      <c r="E33" s="7">
        <v>1592.92</v>
      </c>
      <c r="F33" s="7">
        <v>0</v>
      </c>
      <c r="G33" s="7">
        <v>7523.36</v>
      </c>
      <c r="H33" s="7">
        <v>0</v>
      </c>
      <c r="I33" s="7">
        <v>2110.3000000000002</v>
      </c>
      <c r="J33" s="7">
        <v>6384.23</v>
      </c>
      <c r="K33" s="7">
        <v>4518.62</v>
      </c>
      <c r="L33" s="7">
        <v>7056.13</v>
      </c>
      <c r="M33" s="7">
        <v>1993.57</v>
      </c>
      <c r="N33" s="7">
        <v>40330.68</v>
      </c>
      <c r="O33" s="7">
        <v>0</v>
      </c>
      <c r="P33" s="7">
        <v>1822.57</v>
      </c>
      <c r="Q33" s="7">
        <v>2664.31</v>
      </c>
      <c r="R33" s="7">
        <v>4580.76</v>
      </c>
      <c r="S33" s="7">
        <v>449.94</v>
      </c>
      <c r="T33" s="7">
        <v>2288.12</v>
      </c>
      <c r="U33" s="7">
        <v>0</v>
      </c>
      <c r="V33" s="7">
        <f t="shared" si="0"/>
        <v>86318.83</v>
      </c>
    </row>
    <row r="34" spans="1:22" x14ac:dyDescent="0.3">
      <c r="A34" s="1">
        <v>34</v>
      </c>
      <c r="B34" s="2" t="s">
        <v>25</v>
      </c>
      <c r="C34" s="7">
        <v>0</v>
      </c>
      <c r="D34" s="7">
        <v>3073.84</v>
      </c>
      <c r="E34" s="7">
        <v>0</v>
      </c>
      <c r="F34" s="7">
        <v>3108.58</v>
      </c>
      <c r="G34" s="7">
        <v>6269.07</v>
      </c>
      <c r="H34" s="7">
        <v>153.80000000000001</v>
      </c>
      <c r="I34" s="7">
        <v>2110.3000000000002</v>
      </c>
      <c r="J34" s="7">
        <v>0</v>
      </c>
      <c r="K34" s="7">
        <v>2682.38</v>
      </c>
      <c r="L34" s="7">
        <v>9215.1</v>
      </c>
      <c r="M34" s="7">
        <v>0</v>
      </c>
      <c r="N34" s="7">
        <v>58129.33</v>
      </c>
      <c r="O34" s="7">
        <v>2849.19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f t="shared" si="0"/>
        <v>87591.59</v>
      </c>
    </row>
    <row r="35" spans="1:22" x14ac:dyDescent="0.3">
      <c r="B35" s="5" t="s">
        <v>20</v>
      </c>
      <c r="C35" s="10">
        <f t="shared" ref="C35:V35" si="1">+SUM(C2:C34)</f>
        <v>21084.879999999994</v>
      </c>
      <c r="D35" s="10">
        <f t="shared" si="1"/>
        <v>32100.67</v>
      </c>
      <c r="E35" s="10">
        <f t="shared" si="1"/>
        <v>44414.729999999996</v>
      </c>
      <c r="F35" s="10">
        <f t="shared" si="1"/>
        <v>58775.3</v>
      </c>
      <c r="G35" s="10">
        <f t="shared" si="1"/>
        <v>87994.81</v>
      </c>
      <c r="H35" s="10">
        <f t="shared" si="1"/>
        <v>57581.54</v>
      </c>
      <c r="I35" s="10">
        <f t="shared" si="1"/>
        <v>60518.150000000016</v>
      </c>
      <c r="J35" s="10">
        <f t="shared" si="1"/>
        <v>65632.429999999993</v>
      </c>
      <c r="K35" s="10">
        <f t="shared" si="1"/>
        <v>66389.150000000023</v>
      </c>
      <c r="L35" s="10">
        <f t="shared" si="1"/>
        <v>73137.62</v>
      </c>
      <c r="M35" s="10">
        <f t="shared" si="1"/>
        <v>43644.7</v>
      </c>
      <c r="N35" s="10">
        <f t="shared" si="1"/>
        <v>131893.68</v>
      </c>
      <c r="O35" s="10">
        <f t="shared" si="1"/>
        <v>18274.310000000001</v>
      </c>
      <c r="P35" s="10">
        <f t="shared" si="1"/>
        <v>19548.5</v>
      </c>
      <c r="Q35" s="10">
        <f t="shared" si="1"/>
        <v>34542.939999999995</v>
      </c>
      <c r="R35" s="10">
        <f t="shared" si="1"/>
        <v>123018.53</v>
      </c>
      <c r="S35" s="10">
        <f t="shared" si="1"/>
        <v>56736.83</v>
      </c>
      <c r="T35" s="10">
        <f t="shared" si="1"/>
        <v>45676.560000000012</v>
      </c>
      <c r="U35" s="10">
        <f t="shared" si="1"/>
        <v>23447.490000000005</v>
      </c>
      <c r="V35" s="9">
        <f t="shared" si="1"/>
        <v>1064412.8199999998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1"/>
  <sheetViews>
    <sheetView tabSelected="1" topLeftCell="F1" workbookViewId="0">
      <selection activeCell="M15" sqref="M15"/>
    </sheetView>
  </sheetViews>
  <sheetFormatPr defaultRowHeight="14.4" x14ac:dyDescent="0.3"/>
  <cols>
    <col min="1" max="1" width="9.88671875" bestFit="1" customWidth="1"/>
    <col min="2" max="2" width="16.77734375" bestFit="1" customWidth="1"/>
    <col min="3" max="22" width="11.6640625" customWidth="1"/>
  </cols>
  <sheetData>
    <row r="1" spans="1:22" x14ac:dyDescent="0.3">
      <c r="A1" s="1" t="s">
        <v>0</v>
      </c>
      <c r="B1" s="1" t="s">
        <v>28</v>
      </c>
      <c r="C1" s="15">
        <v>45292</v>
      </c>
      <c r="D1" s="15">
        <f>+EOMONTH(C1,0)+1</f>
        <v>45323</v>
      </c>
      <c r="E1" s="15">
        <f t="shared" ref="E1:V1" si="0">+EOMONTH(D1,0)+1</f>
        <v>45352</v>
      </c>
      <c r="F1" s="15">
        <f t="shared" si="0"/>
        <v>45383</v>
      </c>
      <c r="G1" s="15">
        <f t="shared" si="0"/>
        <v>45413</v>
      </c>
      <c r="H1" s="15">
        <f t="shared" si="0"/>
        <v>45444</v>
      </c>
      <c r="I1" s="15">
        <f t="shared" si="0"/>
        <v>45474</v>
      </c>
      <c r="J1" s="15">
        <f t="shared" si="0"/>
        <v>45505</v>
      </c>
      <c r="K1" s="15">
        <f t="shared" si="0"/>
        <v>45536</v>
      </c>
      <c r="L1" s="15">
        <f t="shared" si="0"/>
        <v>45566</v>
      </c>
      <c r="M1" s="15">
        <f t="shared" si="0"/>
        <v>45597</v>
      </c>
      <c r="N1" s="15">
        <f t="shared" si="0"/>
        <v>45627</v>
      </c>
      <c r="O1" s="15">
        <f t="shared" si="0"/>
        <v>45658</v>
      </c>
      <c r="P1" s="15">
        <f t="shared" si="0"/>
        <v>45689</v>
      </c>
      <c r="Q1" s="15">
        <f t="shared" si="0"/>
        <v>45717</v>
      </c>
      <c r="R1" s="15">
        <f t="shared" si="0"/>
        <v>45748</v>
      </c>
      <c r="S1" s="15">
        <f t="shared" si="0"/>
        <v>45778</v>
      </c>
      <c r="T1" s="15">
        <f t="shared" si="0"/>
        <v>45809</v>
      </c>
      <c r="U1" s="15">
        <f t="shared" si="0"/>
        <v>45839</v>
      </c>
      <c r="V1" s="15">
        <f t="shared" si="0"/>
        <v>45870</v>
      </c>
    </row>
    <row r="2" spans="1:22" s="6" customFormat="1" x14ac:dyDescent="0.3">
      <c r="A2" s="1">
        <v>1</v>
      </c>
      <c r="B2" s="2" t="s">
        <v>27</v>
      </c>
      <c r="C2">
        <v>0</v>
      </c>
      <c r="D2">
        <v>1</v>
      </c>
      <c r="E2">
        <v>8</v>
      </c>
      <c r="F2">
        <v>1</v>
      </c>
      <c r="G2">
        <v>6</v>
      </c>
      <c r="H2">
        <v>3</v>
      </c>
      <c r="I2">
        <v>7</v>
      </c>
      <c r="J2">
        <v>7</v>
      </c>
      <c r="K2">
        <v>9</v>
      </c>
      <c r="L2">
        <v>3</v>
      </c>
      <c r="M2">
        <v>2</v>
      </c>
      <c r="N2">
        <v>3</v>
      </c>
      <c r="O2">
        <v>16</v>
      </c>
      <c r="P2">
        <v>2</v>
      </c>
      <c r="Q2">
        <v>4</v>
      </c>
      <c r="R2">
        <v>14</v>
      </c>
      <c r="S2">
        <v>6</v>
      </c>
      <c r="T2">
        <v>2</v>
      </c>
      <c r="U2">
        <v>1</v>
      </c>
      <c r="V2" s="6">
        <f t="shared" ref="V2:V34" si="1">+SUM(C2:U2)</f>
        <v>95</v>
      </c>
    </row>
    <row r="3" spans="1:22" s="6" customFormat="1" x14ac:dyDescent="0.3">
      <c r="A3" s="1">
        <v>2</v>
      </c>
      <c r="B3" s="2" t="s">
        <v>27</v>
      </c>
      <c r="C3">
        <v>6</v>
      </c>
      <c r="D3">
        <v>2</v>
      </c>
      <c r="E3">
        <v>10</v>
      </c>
      <c r="F3">
        <v>3</v>
      </c>
      <c r="G3">
        <v>8</v>
      </c>
      <c r="H3">
        <v>8</v>
      </c>
      <c r="I3">
        <v>6</v>
      </c>
      <c r="J3">
        <v>12</v>
      </c>
      <c r="K3">
        <v>8</v>
      </c>
      <c r="L3">
        <v>5</v>
      </c>
      <c r="M3">
        <v>4</v>
      </c>
      <c r="N3">
        <v>3</v>
      </c>
      <c r="O3">
        <v>2</v>
      </c>
      <c r="P3">
        <v>2</v>
      </c>
      <c r="Q3">
        <v>5</v>
      </c>
      <c r="R3">
        <v>2</v>
      </c>
      <c r="S3">
        <v>4</v>
      </c>
      <c r="T3">
        <v>14</v>
      </c>
      <c r="U3">
        <v>0</v>
      </c>
      <c r="V3" s="6">
        <f t="shared" si="1"/>
        <v>104</v>
      </c>
    </row>
    <row r="4" spans="1:22" x14ac:dyDescent="0.3">
      <c r="A4" s="1">
        <v>3</v>
      </c>
      <c r="B4" s="2" t="s">
        <v>27</v>
      </c>
      <c r="C4">
        <v>7</v>
      </c>
      <c r="D4">
        <v>3</v>
      </c>
      <c r="E4">
        <v>11</v>
      </c>
      <c r="F4">
        <v>6</v>
      </c>
      <c r="G4">
        <v>11</v>
      </c>
      <c r="H4">
        <v>8</v>
      </c>
      <c r="I4">
        <v>7</v>
      </c>
      <c r="J4">
        <v>8</v>
      </c>
      <c r="K4">
        <v>4</v>
      </c>
      <c r="L4">
        <v>4</v>
      </c>
      <c r="M4">
        <v>9</v>
      </c>
      <c r="N4">
        <v>4</v>
      </c>
      <c r="O4">
        <v>4</v>
      </c>
      <c r="P4">
        <v>15</v>
      </c>
      <c r="Q4">
        <v>9</v>
      </c>
      <c r="R4">
        <v>5</v>
      </c>
      <c r="S4">
        <v>4</v>
      </c>
      <c r="T4">
        <v>7</v>
      </c>
      <c r="U4">
        <v>0</v>
      </c>
      <c r="V4" s="6">
        <f t="shared" si="1"/>
        <v>126</v>
      </c>
    </row>
    <row r="5" spans="1:22" x14ac:dyDescent="0.3">
      <c r="A5" s="1">
        <v>4</v>
      </c>
      <c r="B5" s="2" t="s">
        <v>27</v>
      </c>
      <c r="C5">
        <v>11</v>
      </c>
      <c r="D5">
        <v>8</v>
      </c>
      <c r="E5">
        <v>9</v>
      </c>
      <c r="F5">
        <v>6</v>
      </c>
      <c r="G5">
        <v>10</v>
      </c>
      <c r="H5">
        <v>5</v>
      </c>
      <c r="I5">
        <v>5</v>
      </c>
      <c r="J5">
        <v>10</v>
      </c>
      <c r="K5">
        <v>3</v>
      </c>
      <c r="L5">
        <v>4</v>
      </c>
      <c r="M5">
        <v>8</v>
      </c>
      <c r="N5">
        <v>10</v>
      </c>
      <c r="O5">
        <v>5</v>
      </c>
      <c r="P5">
        <v>6</v>
      </c>
      <c r="Q5">
        <v>6</v>
      </c>
      <c r="R5">
        <v>4</v>
      </c>
      <c r="S5">
        <v>6</v>
      </c>
      <c r="T5">
        <v>7</v>
      </c>
      <c r="U5">
        <v>4</v>
      </c>
      <c r="V5" s="6">
        <f t="shared" si="1"/>
        <v>127</v>
      </c>
    </row>
    <row r="6" spans="1:22" x14ac:dyDescent="0.3">
      <c r="A6" s="1">
        <v>5</v>
      </c>
      <c r="B6" s="2" t="s">
        <v>27</v>
      </c>
      <c r="C6">
        <v>4</v>
      </c>
      <c r="D6">
        <v>0</v>
      </c>
      <c r="E6">
        <v>5</v>
      </c>
      <c r="F6">
        <v>3</v>
      </c>
      <c r="G6">
        <v>8</v>
      </c>
      <c r="H6">
        <v>8</v>
      </c>
      <c r="I6">
        <v>10</v>
      </c>
      <c r="J6">
        <v>10</v>
      </c>
      <c r="K6">
        <v>6</v>
      </c>
      <c r="L6">
        <v>4</v>
      </c>
      <c r="M6">
        <v>8</v>
      </c>
      <c r="N6">
        <v>8</v>
      </c>
      <c r="O6">
        <v>4</v>
      </c>
      <c r="P6">
        <v>2</v>
      </c>
      <c r="Q6">
        <v>5</v>
      </c>
      <c r="R6">
        <v>5</v>
      </c>
      <c r="S6">
        <v>6</v>
      </c>
      <c r="T6">
        <v>5</v>
      </c>
      <c r="U6">
        <v>0</v>
      </c>
      <c r="V6" s="6">
        <f t="shared" si="1"/>
        <v>101</v>
      </c>
    </row>
    <row r="7" spans="1:22" x14ac:dyDescent="0.3">
      <c r="A7" s="1">
        <v>6</v>
      </c>
      <c r="B7" s="2" t="s">
        <v>27</v>
      </c>
      <c r="C7">
        <v>7</v>
      </c>
      <c r="D7">
        <v>3</v>
      </c>
      <c r="E7">
        <v>8</v>
      </c>
      <c r="F7">
        <v>9</v>
      </c>
      <c r="G7">
        <v>16</v>
      </c>
      <c r="H7">
        <v>7</v>
      </c>
      <c r="I7">
        <v>7</v>
      </c>
      <c r="J7">
        <v>4</v>
      </c>
      <c r="K7">
        <v>5</v>
      </c>
      <c r="L7">
        <v>7</v>
      </c>
      <c r="M7">
        <v>10</v>
      </c>
      <c r="N7">
        <v>6</v>
      </c>
      <c r="O7">
        <v>9</v>
      </c>
      <c r="P7">
        <v>6</v>
      </c>
      <c r="Q7">
        <v>8</v>
      </c>
      <c r="R7">
        <v>7</v>
      </c>
      <c r="S7">
        <v>7</v>
      </c>
      <c r="T7">
        <v>7</v>
      </c>
      <c r="U7">
        <v>6</v>
      </c>
      <c r="V7" s="6">
        <f t="shared" si="1"/>
        <v>139</v>
      </c>
    </row>
    <row r="8" spans="1:22" x14ac:dyDescent="0.3">
      <c r="A8" s="1">
        <v>7</v>
      </c>
      <c r="B8" s="2" t="s">
        <v>27</v>
      </c>
      <c r="C8">
        <v>2</v>
      </c>
      <c r="D8">
        <v>0</v>
      </c>
      <c r="E8">
        <v>5</v>
      </c>
      <c r="F8">
        <v>3</v>
      </c>
      <c r="G8">
        <v>10</v>
      </c>
      <c r="H8">
        <v>4</v>
      </c>
      <c r="I8">
        <v>7</v>
      </c>
      <c r="J8">
        <v>9</v>
      </c>
      <c r="K8">
        <v>14</v>
      </c>
      <c r="L8">
        <v>4</v>
      </c>
      <c r="M8">
        <v>5</v>
      </c>
      <c r="N8">
        <v>4</v>
      </c>
      <c r="O8">
        <v>6</v>
      </c>
      <c r="P8">
        <v>4</v>
      </c>
      <c r="Q8">
        <v>7</v>
      </c>
      <c r="R8">
        <v>1</v>
      </c>
      <c r="S8">
        <v>0</v>
      </c>
      <c r="T8">
        <v>4</v>
      </c>
      <c r="U8">
        <v>6</v>
      </c>
      <c r="V8" s="6">
        <f t="shared" si="1"/>
        <v>95</v>
      </c>
    </row>
    <row r="9" spans="1:22" x14ac:dyDescent="0.3">
      <c r="A9" s="1">
        <v>8</v>
      </c>
      <c r="B9" s="2" t="s">
        <v>27</v>
      </c>
      <c r="C9">
        <v>2</v>
      </c>
      <c r="D9">
        <v>1</v>
      </c>
      <c r="E9">
        <v>5</v>
      </c>
      <c r="F9">
        <v>3</v>
      </c>
      <c r="G9">
        <v>10</v>
      </c>
      <c r="H9">
        <v>4</v>
      </c>
      <c r="I9">
        <v>4</v>
      </c>
      <c r="J9">
        <v>7</v>
      </c>
      <c r="K9">
        <v>9</v>
      </c>
      <c r="L9">
        <v>3</v>
      </c>
      <c r="M9">
        <v>4</v>
      </c>
      <c r="N9">
        <v>5</v>
      </c>
      <c r="O9">
        <v>2</v>
      </c>
      <c r="P9">
        <v>3</v>
      </c>
      <c r="Q9">
        <v>5</v>
      </c>
      <c r="R9">
        <v>0</v>
      </c>
      <c r="S9">
        <v>0</v>
      </c>
      <c r="T9">
        <v>4</v>
      </c>
      <c r="U9">
        <v>5</v>
      </c>
      <c r="V9" s="6">
        <f t="shared" si="1"/>
        <v>76</v>
      </c>
    </row>
    <row r="10" spans="1:22" x14ac:dyDescent="0.3">
      <c r="A10" s="1">
        <v>9</v>
      </c>
      <c r="B10" s="2" t="s">
        <v>27</v>
      </c>
      <c r="C10">
        <v>1</v>
      </c>
      <c r="D10">
        <v>3</v>
      </c>
      <c r="E10">
        <v>3</v>
      </c>
      <c r="F10">
        <v>5</v>
      </c>
      <c r="G10">
        <v>8</v>
      </c>
      <c r="H10">
        <v>3</v>
      </c>
      <c r="I10">
        <v>4</v>
      </c>
      <c r="J10">
        <v>4</v>
      </c>
      <c r="K10">
        <v>13</v>
      </c>
      <c r="L10">
        <v>24</v>
      </c>
      <c r="M10">
        <v>22</v>
      </c>
      <c r="N10">
        <v>19</v>
      </c>
      <c r="O10">
        <v>12</v>
      </c>
      <c r="P10">
        <v>20</v>
      </c>
      <c r="Q10">
        <v>5</v>
      </c>
      <c r="R10">
        <v>1</v>
      </c>
      <c r="S10">
        <v>5</v>
      </c>
      <c r="T10">
        <v>4</v>
      </c>
      <c r="U10">
        <v>1</v>
      </c>
      <c r="V10" s="6">
        <f t="shared" si="1"/>
        <v>157</v>
      </c>
    </row>
    <row r="11" spans="1:22" x14ac:dyDescent="0.3">
      <c r="A11" s="1">
        <v>10</v>
      </c>
      <c r="B11" s="2" t="s">
        <v>27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10</v>
      </c>
      <c r="K11">
        <v>27</v>
      </c>
      <c r="L11">
        <v>24</v>
      </c>
      <c r="M11">
        <v>30</v>
      </c>
      <c r="N11">
        <v>30</v>
      </c>
      <c r="O11">
        <v>2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 s="6">
        <f t="shared" si="1"/>
        <v>159</v>
      </c>
    </row>
    <row r="12" spans="1:22" x14ac:dyDescent="0.3">
      <c r="A12" s="1">
        <v>11</v>
      </c>
      <c r="B12" s="2" t="s">
        <v>27</v>
      </c>
      <c r="C12">
        <v>3</v>
      </c>
      <c r="D12">
        <v>5</v>
      </c>
      <c r="E12">
        <v>2</v>
      </c>
      <c r="F12">
        <v>5</v>
      </c>
      <c r="G12">
        <v>11</v>
      </c>
      <c r="H12">
        <v>7</v>
      </c>
      <c r="I12">
        <v>4</v>
      </c>
      <c r="J12">
        <v>9</v>
      </c>
      <c r="K12">
        <v>10</v>
      </c>
      <c r="L12">
        <v>3</v>
      </c>
      <c r="M12">
        <v>8</v>
      </c>
      <c r="N12">
        <v>7</v>
      </c>
      <c r="O12">
        <v>7</v>
      </c>
      <c r="P12">
        <v>3</v>
      </c>
      <c r="Q12">
        <v>6</v>
      </c>
      <c r="R12">
        <v>3</v>
      </c>
      <c r="S12">
        <v>10</v>
      </c>
      <c r="T12">
        <v>7</v>
      </c>
      <c r="U12">
        <v>4</v>
      </c>
      <c r="V12" s="6">
        <f t="shared" si="1"/>
        <v>114</v>
      </c>
    </row>
    <row r="13" spans="1:22" x14ac:dyDescent="0.3">
      <c r="A13" s="1">
        <v>12</v>
      </c>
      <c r="B13" s="2" t="s">
        <v>22</v>
      </c>
      <c r="C13">
        <v>2</v>
      </c>
      <c r="D13">
        <v>2</v>
      </c>
      <c r="E13">
        <v>5</v>
      </c>
      <c r="F13">
        <v>3</v>
      </c>
      <c r="G13">
        <v>12</v>
      </c>
      <c r="H13">
        <v>2</v>
      </c>
      <c r="I13">
        <v>22</v>
      </c>
      <c r="J13">
        <v>24</v>
      </c>
      <c r="K13">
        <v>6</v>
      </c>
      <c r="L13">
        <v>6</v>
      </c>
      <c r="M13">
        <v>7</v>
      </c>
      <c r="N13">
        <v>3</v>
      </c>
      <c r="O13">
        <v>4</v>
      </c>
      <c r="P13">
        <v>1</v>
      </c>
      <c r="Q13">
        <v>7</v>
      </c>
      <c r="R13">
        <v>2</v>
      </c>
      <c r="S13">
        <v>10</v>
      </c>
      <c r="T13">
        <v>14</v>
      </c>
      <c r="U13">
        <v>4</v>
      </c>
      <c r="V13" s="6">
        <f t="shared" si="1"/>
        <v>136</v>
      </c>
    </row>
    <row r="14" spans="1:22" x14ac:dyDescent="0.3">
      <c r="A14" s="1">
        <v>13</v>
      </c>
      <c r="B14" s="2" t="s">
        <v>22</v>
      </c>
      <c r="C14">
        <v>1</v>
      </c>
      <c r="D14">
        <v>1</v>
      </c>
      <c r="E14">
        <v>4</v>
      </c>
      <c r="F14">
        <v>7</v>
      </c>
      <c r="G14">
        <v>9</v>
      </c>
      <c r="H14">
        <v>4</v>
      </c>
      <c r="I14">
        <v>4</v>
      </c>
      <c r="J14">
        <v>8</v>
      </c>
      <c r="K14">
        <v>10</v>
      </c>
      <c r="L14">
        <v>5</v>
      </c>
      <c r="M14">
        <v>4</v>
      </c>
      <c r="N14">
        <v>3</v>
      </c>
      <c r="O14">
        <v>3</v>
      </c>
      <c r="P14">
        <v>14</v>
      </c>
      <c r="Q14">
        <v>9</v>
      </c>
      <c r="R14">
        <v>3</v>
      </c>
      <c r="S14">
        <v>7</v>
      </c>
      <c r="T14">
        <v>3</v>
      </c>
      <c r="U14">
        <v>0</v>
      </c>
      <c r="V14" s="6">
        <f t="shared" si="1"/>
        <v>99</v>
      </c>
    </row>
    <row r="15" spans="1:22" x14ac:dyDescent="0.3">
      <c r="A15" s="1">
        <v>14</v>
      </c>
      <c r="B15" s="2" t="s">
        <v>22</v>
      </c>
      <c r="C15">
        <v>1</v>
      </c>
      <c r="D15">
        <v>0</v>
      </c>
      <c r="E15">
        <v>5</v>
      </c>
      <c r="F15">
        <v>6</v>
      </c>
      <c r="G15">
        <v>6</v>
      </c>
      <c r="H15">
        <v>8</v>
      </c>
      <c r="I15">
        <v>4</v>
      </c>
      <c r="J15">
        <v>12</v>
      </c>
      <c r="K15">
        <v>5</v>
      </c>
      <c r="L15">
        <v>6</v>
      </c>
      <c r="M15">
        <v>9</v>
      </c>
      <c r="N15">
        <v>8</v>
      </c>
      <c r="O15">
        <v>6</v>
      </c>
      <c r="P15">
        <v>5</v>
      </c>
      <c r="Q15">
        <v>7</v>
      </c>
      <c r="R15">
        <v>7</v>
      </c>
      <c r="S15">
        <v>8</v>
      </c>
      <c r="T15">
        <v>8</v>
      </c>
      <c r="U15">
        <v>6</v>
      </c>
      <c r="V15" s="6">
        <f t="shared" si="1"/>
        <v>117</v>
      </c>
    </row>
    <row r="16" spans="1:22" x14ac:dyDescent="0.3">
      <c r="A16" s="1">
        <v>15</v>
      </c>
      <c r="B16" s="2" t="s">
        <v>22</v>
      </c>
      <c r="C16">
        <v>1</v>
      </c>
      <c r="D16">
        <v>0</v>
      </c>
      <c r="E16">
        <v>8</v>
      </c>
      <c r="F16">
        <v>6</v>
      </c>
      <c r="G16">
        <v>7</v>
      </c>
      <c r="H16">
        <v>6</v>
      </c>
      <c r="I16">
        <v>6</v>
      </c>
      <c r="J16">
        <v>9</v>
      </c>
      <c r="K16">
        <v>9</v>
      </c>
      <c r="L16">
        <v>4</v>
      </c>
      <c r="M16">
        <v>2</v>
      </c>
      <c r="N16">
        <v>6</v>
      </c>
      <c r="O16">
        <v>4</v>
      </c>
      <c r="P16">
        <v>1</v>
      </c>
      <c r="Q16">
        <v>8</v>
      </c>
      <c r="R16">
        <v>7</v>
      </c>
      <c r="S16">
        <v>11</v>
      </c>
      <c r="T16">
        <v>2</v>
      </c>
      <c r="U16">
        <v>4</v>
      </c>
      <c r="V16" s="6">
        <f t="shared" si="1"/>
        <v>101</v>
      </c>
    </row>
    <row r="17" spans="1:22" x14ac:dyDescent="0.3">
      <c r="A17" s="1">
        <v>16</v>
      </c>
      <c r="B17" s="2" t="s">
        <v>22</v>
      </c>
      <c r="C17">
        <v>1</v>
      </c>
      <c r="D17">
        <v>0</v>
      </c>
      <c r="E17">
        <v>10</v>
      </c>
      <c r="F17">
        <v>8</v>
      </c>
      <c r="G17">
        <v>16</v>
      </c>
      <c r="H17">
        <v>5</v>
      </c>
      <c r="I17">
        <v>4</v>
      </c>
      <c r="J17">
        <v>7</v>
      </c>
      <c r="K17">
        <v>6</v>
      </c>
      <c r="L17">
        <v>7</v>
      </c>
      <c r="M17">
        <v>1</v>
      </c>
      <c r="N17">
        <v>4</v>
      </c>
      <c r="O17">
        <v>3</v>
      </c>
      <c r="P17">
        <v>1</v>
      </c>
      <c r="Q17">
        <v>7</v>
      </c>
      <c r="R17">
        <v>2</v>
      </c>
      <c r="S17">
        <v>2</v>
      </c>
      <c r="T17">
        <v>7</v>
      </c>
      <c r="U17">
        <v>7</v>
      </c>
      <c r="V17" s="6">
        <f t="shared" si="1"/>
        <v>98</v>
      </c>
    </row>
    <row r="18" spans="1:22" x14ac:dyDescent="0.3">
      <c r="A18" s="1">
        <v>17</v>
      </c>
      <c r="B18" s="2" t="s">
        <v>22</v>
      </c>
      <c r="C18">
        <v>0</v>
      </c>
      <c r="D18">
        <v>0</v>
      </c>
      <c r="E18">
        <v>0</v>
      </c>
      <c r="F18">
        <v>4</v>
      </c>
      <c r="G18">
        <v>4</v>
      </c>
      <c r="H18">
        <v>2</v>
      </c>
      <c r="I18">
        <v>4</v>
      </c>
      <c r="J18">
        <v>6</v>
      </c>
      <c r="K18">
        <v>5</v>
      </c>
      <c r="L18">
        <v>5</v>
      </c>
      <c r="M18">
        <v>2</v>
      </c>
      <c r="N18">
        <v>0</v>
      </c>
      <c r="O18">
        <v>1</v>
      </c>
      <c r="P18">
        <v>1</v>
      </c>
      <c r="Q18">
        <v>6</v>
      </c>
      <c r="R18">
        <v>0</v>
      </c>
      <c r="S18">
        <v>2</v>
      </c>
      <c r="T18">
        <v>3</v>
      </c>
      <c r="U18">
        <v>0</v>
      </c>
      <c r="V18" s="6">
        <f t="shared" si="1"/>
        <v>45</v>
      </c>
    </row>
    <row r="19" spans="1:22" x14ac:dyDescent="0.3">
      <c r="A19" s="1">
        <v>18</v>
      </c>
      <c r="B19" s="2" t="s">
        <v>22</v>
      </c>
      <c r="C19">
        <v>1</v>
      </c>
      <c r="D19">
        <v>0</v>
      </c>
      <c r="E19">
        <v>11</v>
      </c>
      <c r="F19">
        <v>5</v>
      </c>
      <c r="G19">
        <v>4</v>
      </c>
      <c r="H19">
        <v>4</v>
      </c>
      <c r="I19">
        <v>5</v>
      </c>
      <c r="J19">
        <v>5</v>
      </c>
      <c r="K19">
        <v>5</v>
      </c>
      <c r="L19">
        <v>3</v>
      </c>
      <c r="M19">
        <v>3</v>
      </c>
      <c r="N19">
        <v>3</v>
      </c>
      <c r="O19">
        <v>4</v>
      </c>
      <c r="P19">
        <v>2</v>
      </c>
      <c r="Q19">
        <v>10</v>
      </c>
      <c r="R19">
        <v>2</v>
      </c>
      <c r="S19">
        <v>1</v>
      </c>
      <c r="T19">
        <v>3</v>
      </c>
      <c r="U19">
        <v>0</v>
      </c>
      <c r="V19" s="6">
        <f t="shared" si="1"/>
        <v>71</v>
      </c>
    </row>
    <row r="20" spans="1:22" x14ac:dyDescent="0.3">
      <c r="A20" s="1">
        <v>19</v>
      </c>
      <c r="B20" s="2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6">
        <f t="shared" si="1"/>
        <v>0</v>
      </c>
    </row>
    <row r="21" spans="1:22" x14ac:dyDescent="0.3">
      <c r="A21" s="1">
        <v>20</v>
      </c>
      <c r="B21" s="2" t="s">
        <v>21</v>
      </c>
      <c r="C21">
        <v>4</v>
      </c>
      <c r="D21">
        <v>5</v>
      </c>
      <c r="E21">
        <v>7</v>
      </c>
      <c r="F21">
        <v>7</v>
      </c>
      <c r="G21">
        <v>12</v>
      </c>
      <c r="H21">
        <v>9</v>
      </c>
      <c r="I21">
        <v>6</v>
      </c>
      <c r="J21">
        <v>5</v>
      </c>
      <c r="K21">
        <v>12</v>
      </c>
      <c r="L21">
        <v>16</v>
      </c>
      <c r="M21">
        <v>16</v>
      </c>
      <c r="N21">
        <v>9</v>
      </c>
      <c r="O21">
        <v>4</v>
      </c>
      <c r="P21">
        <v>7</v>
      </c>
      <c r="Q21">
        <v>8</v>
      </c>
      <c r="R21">
        <v>8</v>
      </c>
      <c r="S21">
        <v>15</v>
      </c>
      <c r="T21">
        <v>14</v>
      </c>
      <c r="U21">
        <v>7</v>
      </c>
      <c r="V21" s="6">
        <f t="shared" si="1"/>
        <v>171</v>
      </c>
    </row>
    <row r="22" spans="1:22" x14ac:dyDescent="0.3">
      <c r="A22" s="1">
        <v>21</v>
      </c>
      <c r="B22" s="2" t="s">
        <v>21</v>
      </c>
      <c r="C22">
        <v>2</v>
      </c>
      <c r="D22">
        <v>3</v>
      </c>
      <c r="E22">
        <v>8</v>
      </c>
      <c r="F22">
        <v>8</v>
      </c>
      <c r="G22">
        <v>9</v>
      </c>
      <c r="H22">
        <v>8</v>
      </c>
      <c r="I22">
        <v>5</v>
      </c>
      <c r="J22">
        <v>8</v>
      </c>
      <c r="K22">
        <v>9</v>
      </c>
      <c r="L22">
        <v>7</v>
      </c>
      <c r="M22">
        <v>7</v>
      </c>
      <c r="N22">
        <v>6</v>
      </c>
      <c r="O22">
        <v>2</v>
      </c>
      <c r="P22">
        <v>5</v>
      </c>
      <c r="Q22">
        <v>5</v>
      </c>
      <c r="R22">
        <v>6</v>
      </c>
      <c r="S22">
        <v>9</v>
      </c>
      <c r="T22">
        <v>5</v>
      </c>
      <c r="U22">
        <v>5</v>
      </c>
      <c r="V22" s="6">
        <f t="shared" si="1"/>
        <v>117</v>
      </c>
    </row>
    <row r="23" spans="1:22" x14ac:dyDescent="0.3">
      <c r="A23" s="1">
        <v>22</v>
      </c>
      <c r="B23" s="2" t="s">
        <v>21</v>
      </c>
      <c r="C23">
        <v>5</v>
      </c>
      <c r="D23">
        <v>8</v>
      </c>
      <c r="E23">
        <v>5</v>
      </c>
      <c r="F23">
        <v>7</v>
      </c>
      <c r="G23">
        <v>10</v>
      </c>
      <c r="H23">
        <v>8</v>
      </c>
      <c r="I23">
        <v>5</v>
      </c>
      <c r="J23">
        <v>4</v>
      </c>
      <c r="K23">
        <v>10</v>
      </c>
      <c r="L23">
        <v>8</v>
      </c>
      <c r="M23">
        <v>11</v>
      </c>
      <c r="N23">
        <v>8</v>
      </c>
      <c r="O23">
        <v>5</v>
      </c>
      <c r="P23">
        <v>3</v>
      </c>
      <c r="Q23">
        <v>7</v>
      </c>
      <c r="R23">
        <v>4</v>
      </c>
      <c r="S23">
        <v>7</v>
      </c>
      <c r="T23">
        <v>6</v>
      </c>
      <c r="U23">
        <v>6</v>
      </c>
      <c r="V23" s="6">
        <f t="shared" si="1"/>
        <v>127</v>
      </c>
    </row>
    <row r="24" spans="1:22" x14ac:dyDescent="0.3">
      <c r="A24" s="1">
        <v>23</v>
      </c>
      <c r="B24" s="2" t="s">
        <v>21</v>
      </c>
      <c r="C24">
        <v>5</v>
      </c>
      <c r="D24">
        <v>2</v>
      </c>
      <c r="E24">
        <v>0</v>
      </c>
      <c r="F24">
        <v>8</v>
      </c>
      <c r="G24">
        <v>10</v>
      </c>
      <c r="H24">
        <v>4</v>
      </c>
      <c r="I24">
        <v>8</v>
      </c>
      <c r="J24">
        <v>9</v>
      </c>
      <c r="K24">
        <v>7</v>
      </c>
      <c r="L24">
        <v>4</v>
      </c>
      <c r="M24">
        <v>8</v>
      </c>
      <c r="N24">
        <v>2</v>
      </c>
      <c r="O24">
        <v>2</v>
      </c>
      <c r="P24">
        <v>5</v>
      </c>
      <c r="Q24">
        <v>7</v>
      </c>
      <c r="R24">
        <v>3</v>
      </c>
      <c r="S24">
        <v>10</v>
      </c>
      <c r="T24">
        <v>3</v>
      </c>
      <c r="U24">
        <v>3</v>
      </c>
      <c r="V24" s="6">
        <f t="shared" si="1"/>
        <v>100</v>
      </c>
    </row>
    <row r="25" spans="1:22" x14ac:dyDescent="0.3">
      <c r="A25" s="4">
        <v>24</v>
      </c>
      <c r="B25" s="5" t="s">
        <v>21</v>
      </c>
      <c r="C25">
        <v>6</v>
      </c>
      <c r="D25">
        <v>10</v>
      </c>
      <c r="E25">
        <v>9</v>
      </c>
      <c r="F25">
        <v>12</v>
      </c>
      <c r="G25">
        <v>8</v>
      </c>
      <c r="H25">
        <v>4</v>
      </c>
      <c r="I25">
        <v>6</v>
      </c>
      <c r="J25">
        <v>9</v>
      </c>
      <c r="K25">
        <v>10</v>
      </c>
      <c r="L25">
        <v>12</v>
      </c>
      <c r="M25">
        <v>13</v>
      </c>
      <c r="N25">
        <v>15</v>
      </c>
      <c r="O25">
        <v>12</v>
      </c>
      <c r="P25">
        <v>12</v>
      </c>
      <c r="Q25">
        <v>10</v>
      </c>
      <c r="R25">
        <v>9</v>
      </c>
      <c r="S25">
        <v>15</v>
      </c>
      <c r="T25">
        <v>13</v>
      </c>
      <c r="U25">
        <v>8</v>
      </c>
      <c r="V25" s="6">
        <f t="shared" si="1"/>
        <v>193</v>
      </c>
    </row>
    <row r="26" spans="1:22" x14ac:dyDescent="0.3">
      <c r="A26" s="1">
        <v>25</v>
      </c>
      <c r="B26" s="2" t="s">
        <v>21</v>
      </c>
      <c r="C26">
        <v>2</v>
      </c>
      <c r="D26">
        <v>5</v>
      </c>
      <c r="E26">
        <v>5</v>
      </c>
      <c r="F26">
        <v>9</v>
      </c>
      <c r="G26">
        <v>10</v>
      </c>
      <c r="H26">
        <v>7</v>
      </c>
      <c r="I26">
        <v>5</v>
      </c>
      <c r="J26">
        <v>2</v>
      </c>
      <c r="K26">
        <v>7</v>
      </c>
      <c r="L26">
        <v>6</v>
      </c>
      <c r="M26">
        <v>9</v>
      </c>
      <c r="N26">
        <v>4</v>
      </c>
      <c r="O26">
        <v>5</v>
      </c>
      <c r="P26">
        <v>6</v>
      </c>
      <c r="Q26">
        <v>8</v>
      </c>
      <c r="R26">
        <v>5</v>
      </c>
      <c r="S26">
        <v>10</v>
      </c>
      <c r="T26">
        <v>3</v>
      </c>
      <c r="U26">
        <v>2</v>
      </c>
      <c r="V26" s="6">
        <f t="shared" si="1"/>
        <v>110</v>
      </c>
    </row>
    <row r="27" spans="1:22" x14ac:dyDescent="0.3">
      <c r="A27" s="1">
        <v>26</v>
      </c>
      <c r="B27" s="2" t="s">
        <v>21</v>
      </c>
      <c r="C27">
        <v>5</v>
      </c>
      <c r="D27">
        <v>4</v>
      </c>
      <c r="E27">
        <v>7</v>
      </c>
      <c r="F27">
        <v>9</v>
      </c>
      <c r="G27">
        <v>12</v>
      </c>
      <c r="H27">
        <v>6</v>
      </c>
      <c r="I27">
        <v>4</v>
      </c>
      <c r="J27">
        <v>6</v>
      </c>
      <c r="K27">
        <v>6</v>
      </c>
      <c r="L27">
        <v>4</v>
      </c>
      <c r="M27">
        <v>9</v>
      </c>
      <c r="N27">
        <v>2</v>
      </c>
      <c r="O27">
        <v>3</v>
      </c>
      <c r="P27">
        <v>3</v>
      </c>
      <c r="Q27">
        <v>4</v>
      </c>
      <c r="R27">
        <v>4</v>
      </c>
      <c r="S27">
        <v>8</v>
      </c>
      <c r="T27">
        <v>5</v>
      </c>
      <c r="U27">
        <v>3</v>
      </c>
      <c r="V27" s="6">
        <f t="shared" si="1"/>
        <v>104</v>
      </c>
    </row>
    <row r="28" spans="1:22" x14ac:dyDescent="0.3">
      <c r="A28" s="1">
        <v>27</v>
      </c>
      <c r="B28" s="2" t="s">
        <v>21</v>
      </c>
      <c r="C28">
        <v>3</v>
      </c>
      <c r="D28">
        <v>7</v>
      </c>
      <c r="E28">
        <v>9</v>
      </c>
      <c r="F28">
        <v>8</v>
      </c>
      <c r="G28">
        <v>11</v>
      </c>
      <c r="H28">
        <v>5</v>
      </c>
      <c r="I28">
        <v>4</v>
      </c>
      <c r="J28">
        <v>6</v>
      </c>
      <c r="K28">
        <v>9</v>
      </c>
      <c r="L28">
        <v>7</v>
      </c>
      <c r="M28">
        <v>7</v>
      </c>
      <c r="N28">
        <v>6</v>
      </c>
      <c r="O28">
        <v>3</v>
      </c>
      <c r="P28">
        <v>2</v>
      </c>
      <c r="Q28">
        <v>4</v>
      </c>
      <c r="R28">
        <v>5</v>
      </c>
      <c r="S28">
        <v>9</v>
      </c>
      <c r="T28">
        <v>4</v>
      </c>
      <c r="U28">
        <v>1</v>
      </c>
      <c r="V28" s="6">
        <f t="shared" si="1"/>
        <v>110</v>
      </c>
    </row>
    <row r="29" spans="1:22" x14ac:dyDescent="0.3">
      <c r="A29" s="1">
        <v>28</v>
      </c>
      <c r="B29" s="2" t="s">
        <v>21</v>
      </c>
      <c r="C29">
        <v>3</v>
      </c>
      <c r="D29">
        <v>4</v>
      </c>
      <c r="E29">
        <v>10</v>
      </c>
      <c r="F29">
        <v>6</v>
      </c>
      <c r="G29">
        <v>7</v>
      </c>
      <c r="H29">
        <v>5</v>
      </c>
      <c r="I29">
        <v>4</v>
      </c>
      <c r="J29">
        <v>8</v>
      </c>
      <c r="K29">
        <v>11</v>
      </c>
      <c r="L29">
        <v>13</v>
      </c>
      <c r="M29">
        <v>12</v>
      </c>
      <c r="N29">
        <v>9</v>
      </c>
      <c r="O29">
        <v>4</v>
      </c>
      <c r="P29">
        <v>4</v>
      </c>
      <c r="Q29">
        <v>8</v>
      </c>
      <c r="R29">
        <v>6</v>
      </c>
      <c r="S29">
        <v>7</v>
      </c>
      <c r="T29">
        <v>11</v>
      </c>
      <c r="U29">
        <v>3</v>
      </c>
      <c r="V29" s="6">
        <f t="shared" si="1"/>
        <v>135</v>
      </c>
    </row>
    <row r="30" spans="1:22" x14ac:dyDescent="0.3">
      <c r="A30" s="1">
        <v>29</v>
      </c>
      <c r="B30" s="2" t="s">
        <v>21</v>
      </c>
      <c r="C30">
        <v>3</v>
      </c>
      <c r="D30">
        <v>2</v>
      </c>
      <c r="E30">
        <v>2</v>
      </c>
      <c r="F30">
        <v>2</v>
      </c>
      <c r="G30">
        <v>3</v>
      </c>
      <c r="H30">
        <v>7</v>
      </c>
      <c r="I30">
        <v>5</v>
      </c>
      <c r="J30">
        <v>6</v>
      </c>
      <c r="K30">
        <v>13</v>
      </c>
      <c r="L30">
        <v>18</v>
      </c>
      <c r="M30">
        <v>12</v>
      </c>
      <c r="N30">
        <v>7</v>
      </c>
      <c r="O30">
        <v>2</v>
      </c>
      <c r="P30">
        <v>2</v>
      </c>
      <c r="Q30">
        <v>4</v>
      </c>
      <c r="R30">
        <v>4</v>
      </c>
      <c r="S30">
        <v>5</v>
      </c>
      <c r="T30">
        <v>10</v>
      </c>
      <c r="U30">
        <v>1</v>
      </c>
      <c r="V30" s="6">
        <f t="shared" si="1"/>
        <v>108</v>
      </c>
    </row>
    <row r="31" spans="1:22" x14ac:dyDescent="0.3">
      <c r="A31" s="4">
        <v>30</v>
      </c>
      <c r="B31" s="5" t="s">
        <v>23</v>
      </c>
      <c r="C31">
        <v>4</v>
      </c>
      <c r="D31">
        <v>13</v>
      </c>
      <c r="E31">
        <v>9</v>
      </c>
      <c r="F31">
        <v>8</v>
      </c>
      <c r="G31">
        <v>10</v>
      </c>
      <c r="H31">
        <v>12</v>
      </c>
      <c r="I31">
        <v>12</v>
      </c>
      <c r="J31">
        <v>12</v>
      </c>
      <c r="K31">
        <v>18</v>
      </c>
      <c r="L31">
        <v>7</v>
      </c>
      <c r="M31">
        <v>15</v>
      </c>
      <c r="N31">
        <v>4</v>
      </c>
      <c r="O31">
        <v>10</v>
      </c>
      <c r="P31">
        <v>9</v>
      </c>
      <c r="Q31">
        <v>10</v>
      </c>
      <c r="R31">
        <v>10</v>
      </c>
      <c r="S31">
        <v>11</v>
      </c>
      <c r="T31">
        <v>9</v>
      </c>
      <c r="U31">
        <v>10</v>
      </c>
      <c r="V31" s="6">
        <f t="shared" si="1"/>
        <v>193</v>
      </c>
    </row>
    <row r="32" spans="1:22" x14ac:dyDescent="0.3">
      <c r="A32" s="1">
        <v>32</v>
      </c>
      <c r="B32" s="2" t="s">
        <v>26</v>
      </c>
      <c r="C32">
        <v>0</v>
      </c>
      <c r="D32">
        <v>0</v>
      </c>
      <c r="E32">
        <v>0</v>
      </c>
      <c r="F32">
        <v>0</v>
      </c>
      <c r="G32">
        <v>4</v>
      </c>
      <c r="H32">
        <v>4</v>
      </c>
      <c r="I32">
        <v>5</v>
      </c>
      <c r="J32">
        <v>4</v>
      </c>
      <c r="K32">
        <v>4</v>
      </c>
      <c r="L32">
        <v>1</v>
      </c>
      <c r="M32">
        <v>0</v>
      </c>
      <c r="N32">
        <v>7</v>
      </c>
      <c r="O32">
        <v>1</v>
      </c>
      <c r="P32">
        <v>2</v>
      </c>
      <c r="Q32">
        <v>6</v>
      </c>
      <c r="R32">
        <v>13</v>
      </c>
      <c r="S32">
        <v>6</v>
      </c>
      <c r="T32">
        <v>8</v>
      </c>
      <c r="U32">
        <v>5</v>
      </c>
      <c r="V32" s="6">
        <f t="shared" si="1"/>
        <v>70</v>
      </c>
    </row>
    <row r="33" spans="1:22" x14ac:dyDescent="0.3">
      <c r="A33" s="1">
        <v>33</v>
      </c>
      <c r="B33" s="2" t="s">
        <v>24</v>
      </c>
      <c r="C33">
        <v>0</v>
      </c>
      <c r="D33">
        <v>5</v>
      </c>
      <c r="E33">
        <v>2</v>
      </c>
      <c r="F33">
        <v>0</v>
      </c>
      <c r="G33">
        <v>7</v>
      </c>
      <c r="H33">
        <v>0</v>
      </c>
      <c r="I33">
        <v>2</v>
      </c>
      <c r="J33">
        <v>7</v>
      </c>
      <c r="K33">
        <v>9</v>
      </c>
      <c r="L33">
        <v>8</v>
      </c>
      <c r="M33">
        <v>5</v>
      </c>
      <c r="N33">
        <v>7</v>
      </c>
      <c r="O33">
        <v>0</v>
      </c>
      <c r="P33">
        <v>2</v>
      </c>
      <c r="Q33">
        <v>3</v>
      </c>
      <c r="R33">
        <v>5</v>
      </c>
      <c r="S33">
        <v>2</v>
      </c>
      <c r="T33">
        <v>3</v>
      </c>
      <c r="U33">
        <v>0</v>
      </c>
      <c r="V33" s="6">
        <f t="shared" si="1"/>
        <v>67</v>
      </c>
    </row>
    <row r="34" spans="1:22" x14ac:dyDescent="0.3">
      <c r="A34" s="1">
        <v>34</v>
      </c>
      <c r="B34" s="2" t="s">
        <v>25</v>
      </c>
      <c r="C34">
        <v>0</v>
      </c>
      <c r="D34">
        <v>4</v>
      </c>
      <c r="E34">
        <v>18</v>
      </c>
      <c r="F34">
        <v>7</v>
      </c>
      <c r="G34">
        <v>7</v>
      </c>
      <c r="H34">
        <v>0</v>
      </c>
      <c r="I34">
        <v>2</v>
      </c>
      <c r="J34">
        <v>14</v>
      </c>
      <c r="K34">
        <v>8</v>
      </c>
      <c r="L34">
        <v>9</v>
      </c>
      <c r="M34">
        <v>0</v>
      </c>
      <c r="N34">
        <v>4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6">
        <f t="shared" si="1"/>
        <v>76</v>
      </c>
    </row>
    <row r="35" spans="1:22" x14ac:dyDescent="0.3">
      <c r="B35" s="5" t="s">
        <v>20</v>
      </c>
      <c r="C35" s="10">
        <f t="shared" ref="C35:V35" si="2">+SUM(C2:C34)</f>
        <v>122</v>
      </c>
      <c r="D35" s="10">
        <f t="shared" si="2"/>
        <v>101</v>
      </c>
      <c r="E35" s="10">
        <f t="shared" si="2"/>
        <v>200</v>
      </c>
      <c r="F35" s="10">
        <f t="shared" si="2"/>
        <v>174</v>
      </c>
      <c r="G35" s="10">
        <f t="shared" si="2"/>
        <v>276</v>
      </c>
      <c r="H35" s="10">
        <f t="shared" si="2"/>
        <v>167</v>
      </c>
      <c r="I35" s="10">
        <f t="shared" si="2"/>
        <v>187</v>
      </c>
      <c r="J35" s="10">
        <f t="shared" si="2"/>
        <v>261</v>
      </c>
      <c r="K35" s="10">
        <f t="shared" si="2"/>
        <v>287</v>
      </c>
      <c r="L35" s="10">
        <f t="shared" si="2"/>
        <v>241</v>
      </c>
      <c r="M35" s="10">
        <f t="shared" si="2"/>
        <v>262</v>
      </c>
      <c r="N35" s="10">
        <f t="shared" si="2"/>
        <v>216</v>
      </c>
      <c r="O35" s="10">
        <f t="shared" si="2"/>
        <v>150</v>
      </c>
      <c r="P35" s="10">
        <f t="shared" si="2"/>
        <v>150</v>
      </c>
      <c r="Q35" s="10">
        <f t="shared" si="2"/>
        <v>198</v>
      </c>
      <c r="R35" s="10">
        <f t="shared" si="2"/>
        <v>147</v>
      </c>
      <c r="S35" s="10">
        <f t="shared" si="2"/>
        <v>203</v>
      </c>
      <c r="T35" s="10">
        <f t="shared" si="2"/>
        <v>197</v>
      </c>
      <c r="U35" s="10">
        <f t="shared" si="2"/>
        <v>102</v>
      </c>
      <c r="V35" s="9">
        <f t="shared" si="2"/>
        <v>3641</v>
      </c>
    </row>
    <row r="36" spans="1:22" x14ac:dyDescent="0.3">
      <c r="B36" s="5" t="s">
        <v>29</v>
      </c>
      <c r="C36" s="7">
        <f>(D1-C1)*34</f>
        <v>1054</v>
      </c>
      <c r="D36" s="7">
        <f t="shared" ref="D36:T36" si="3">(E1-D1)*34</f>
        <v>986</v>
      </c>
      <c r="E36" s="7">
        <f t="shared" si="3"/>
        <v>1054</v>
      </c>
      <c r="F36" s="7">
        <f t="shared" si="3"/>
        <v>1020</v>
      </c>
      <c r="G36" s="7">
        <f t="shared" si="3"/>
        <v>1054</v>
      </c>
      <c r="H36" s="7">
        <f t="shared" si="3"/>
        <v>1020</v>
      </c>
      <c r="I36" s="7">
        <f t="shared" si="3"/>
        <v>1054</v>
      </c>
      <c r="J36" s="7">
        <f t="shared" si="3"/>
        <v>1054</v>
      </c>
      <c r="K36" s="7">
        <f t="shared" si="3"/>
        <v>1020</v>
      </c>
      <c r="L36" s="7">
        <f t="shared" si="3"/>
        <v>1054</v>
      </c>
      <c r="M36" s="7">
        <f t="shared" si="3"/>
        <v>1020</v>
      </c>
      <c r="N36" s="7">
        <f t="shared" si="3"/>
        <v>1054</v>
      </c>
      <c r="O36" s="7">
        <f t="shared" si="3"/>
        <v>1054</v>
      </c>
      <c r="P36" s="7">
        <f t="shared" si="3"/>
        <v>952</v>
      </c>
      <c r="Q36" s="7">
        <f t="shared" si="3"/>
        <v>1054</v>
      </c>
      <c r="R36" s="7">
        <f t="shared" si="3"/>
        <v>1020</v>
      </c>
      <c r="S36" s="7">
        <f t="shared" si="3"/>
        <v>1054</v>
      </c>
      <c r="T36" s="7">
        <f t="shared" si="3"/>
        <v>1020</v>
      </c>
      <c r="U36" s="7">
        <f t="shared" ref="U36" si="4">(V1-U1)*34</f>
        <v>1054</v>
      </c>
      <c r="V36" s="9">
        <f>+SUM(C36:U36)</f>
        <v>19652</v>
      </c>
    </row>
    <row r="37" spans="1:22" x14ac:dyDescent="0.3">
      <c r="C37" s="12">
        <f>+C35/C36</f>
        <v>0.1157495256166983</v>
      </c>
      <c r="D37" s="12">
        <f t="shared" ref="D37:V37" si="5">+D35/D36</f>
        <v>0.10243407707910751</v>
      </c>
      <c r="E37" s="12">
        <f t="shared" si="5"/>
        <v>0.18975332068311196</v>
      </c>
      <c r="F37" s="12">
        <f t="shared" si="5"/>
        <v>0.17058823529411765</v>
      </c>
      <c r="G37" s="12">
        <f t="shared" si="5"/>
        <v>0.26185958254269448</v>
      </c>
      <c r="H37" s="12">
        <f t="shared" si="5"/>
        <v>0.16372549019607843</v>
      </c>
      <c r="I37" s="12">
        <f t="shared" si="5"/>
        <v>0.17741935483870969</v>
      </c>
      <c r="J37" s="12">
        <f t="shared" si="5"/>
        <v>0.24762808349146109</v>
      </c>
      <c r="K37" s="12">
        <f t="shared" si="5"/>
        <v>0.28137254901960784</v>
      </c>
      <c r="L37" s="12">
        <f t="shared" si="5"/>
        <v>0.22865275142314989</v>
      </c>
      <c r="M37" s="12">
        <f t="shared" si="5"/>
        <v>0.25686274509803919</v>
      </c>
      <c r="N37" s="12">
        <f t="shared" si="5"/>
        <v>0.2049335863377609</v>
      </c>
      <c r="O37" s="12">
        <f t="shared" si="5"/>
        <v>0.14231499051233396</v>
      </c>
      <c r="P37" s="12">
        <f t="shared" si="5"/>
        <v>0.15756302521008403</v>
      </c>
      <c r="Q37" s="12">
        <f t="shared" si="5"/>
        <v>0.18785578747628084</v>
      </c>
      <c r="R37" s="12">
        <f t="shared" si="5"/>
        <v>0.14411764705882352</v>
      </c>
      <c r="S37" s="12">
        <f t="shared" si="5"/>
        <v>0.19259962049335863</v>
      </c>
      <c r="T37" s="12">
        <f t="shared" si="5"/>
        <v>0.19313725490196079</v>
      </c>
      <c r="U37" s="12">
        <f t="shared" si="5"/>
        <v>9.6774193548387094E-2</v>
      </c>
      <c r="V37" s="12">
        <f t="shared" si="5"/>
        <v>0.18527376348463262</v>
      </c>
    </row>
    <row r="38" spans="1:22" x14ac:dyDescent="0.3">
      <c r="B38" s="5" t="s">
        <v>31</v>
      </c>
      <c r="C38" s="14">
        <f>+Ingresos!C35/Reservas!C36</f>
        <v>20.004629981024664</v>
      </c>
      <c r="D38" s="14">
        <f>+Ingresos!D35/Reservas!D36</f>
        <v>32.556460446247463</v>
      </c>
      <c r="E38" s="14">
        <f>+Ingresos!E35/Reservas!E36</f>
        <v>42.139212523719159</v>
      </c>
      <c r="F38" s="14">
        <f>+Ingresos!F35/Reservas!F36</f>
        <v>57.622843137254904</v>
      </c>
      <c r="G38" s="14">
        <f>+Ingresos!G35/Reservas!G36</f>
        <v>83.486537001897531</v>
      </c>
      <c r="H38" s="14">
        <f>+Ingresos!H35/Reservas!H36</f>
        <v>56.452490196078429</v>
      </c>
      <c r="I38" s="14">
        <f>+Ingresos!I35/Reservas!I36</f>
        <v>57.417599620493377</v>
      </c>
      <c r="J38" s="14">
        <f>+Ingresos!J35/Reservas!J36</f>
        <v>62.269857685009484</v>
      </c>
      <c r="K38" s="14">
        <f>+Ingresos!K35/Reservas!K36</f>
        <v>65.087401960784334</v>
      </c>
      <c r="L38" s="14">
        <f>+Ingresos!L35/Reservas!L36</f>
        <v>69.390531309297913</v>
      </c>
      <c r="M38" s="14">
        <f>+Ingresos!M35/Reservas!M36</f>
        <v>42.788921568627451</v>
      </c>
      <c r="N38" s="14">
        <f>+Ingresos!N35/Reservas!N36</f>
        <v>125.13631878557874</v>
      </c>
      <c r="O38" s="14">
        <f>+Ingresos!O35/Reservas!O36</f>
        <v>17.338055028463</v>
      </c>
      <c r="P38" s="14">
        <f>+Ingresos!P35/Reservas!P36</f>
        <v>20.534138655462186</v>
      </c>
      <c r="Q38" s="14">
        <f>+Ingresos!Q35/Reservas!Q36</f>
        <v>32.773187855787469</v>
      </c>
      <c r="R38" s="14">
        <f>+Ingresos!R35/Reservas!R36</f>
        <v>120.60640196078431</v>
      </c>
      <c r="S38" s="14">
        <f>+Ingresos!S35/Reservas!S36</f>
        <v>53.830009487666032</v>
      </c>
      <c r="T38" s="14">
        <f>+Ingresos!T35/Reservas!T36</f>
        <v>44.780941176470598</v>
      </c>
      <c r="U38" s="14">
        <f>+Ingresos!U35/Reservas!U36</f>
        <v>22.246195445920307</v>
      </c>
      <c r="V38" s="14">
        <f>+Ingresos!V35/Reservas!V36</f>
        <v>54.163078567066954</v>
      </c>
    </row>
    <row r="39" spans="1:22" x14ac:dyDescent="0.3">
      <c r="B39" s="3"/>
      <c r="C39" s="16">
        <f>+SUM(C35:N35)/SUM(C36:N36)</f>
        <v>0.20041787206685954</v>
      </c>
      <c r="F39" s="3"/>
    </row>
    <row r="40" spans="1:22" x14ac:dyDescent="0.3">
      <c r="B40" s="3"/>
      <c r="F40" s="3"/>
      <c r="R40" s="16">
        <f>+R31/31</f>
        <v>0.32258064516129031</v>
      </c>
    </row>
    <row r="41" spans="1:22" x14ac:dyDescent="0.3">
      <c r="B41" s="3"/>
      <c r="F41" s="3"/>
    </row>
    <row r="42" spans="1:22" x14ac:dyDescent="0.3">
      <c r="B42" s="3"/>
      <c r="F42" s="3"/>
    </row>
    <row r="43" spans="1:22" x14ac:dyDescent="0.3">
      <c r="B43" s="3"/>
      <c r="F43" s="3"/>
    </row>
    <row r="44" spans="1:22" x14ac:dyDescent="0.3">
      <c r="B44" s="3"/>
      <c r="F44" s="3"/>
    </row>
    <row r="45" spans="1:22" x14ac:dyDescent="0.3">
      <c r="B45" s="3"/>
      <c r="F45" s="3"/>
    </row>
    <row r="46" spans="1:22" x14ac:dyDescent="0.3">
      <c r="B46" s="3"/>
      <c r="F46" s="3"/>
    </row>
    <row r="47" spans="1:22" x14ac:dyDescent="0.3">
      <c r="B47" s="3"/>
      <c r="F47" s="3"/>
    </row>
    <row r="48" spans="1:22" x14ac:dyDescent="0.3">
      <c r="B48" s="3"/>
      <c r="F48" s="3"/>
    </row>
    <row r="49" spans="2:6" x14ac:dyDescent="0.3">
      <c r="B49" s="3"/>
      <c r="F49" s="3"/>
    </row>
    <row r="50" spans="2:6" x14ac:dyDescent="0.3">
      <c r="B50" s="3"/>
      <c r="F50" s="3"/>
    </row>
    <row r="51" spans="2:6" x14ac:dyDescent="0.3">
      <c r="B51" s="3"/>
      <c r="F51" s="3"/>
    </row>
    <row r="52" spans="2:6" x14ac:dyDescent="0.3">
      <c r="B52" s="3"/>
      <c r="F52" s="3"/>
    </row>
    <row r="53" spans="2:6" x14ac:dyDescent="0.3">
      <c r="B53" s="3"/>
      <c r="F53" s="3"/>
    </row>
    <row r="54" spans="2:6" x14ac:dyDescent="0.3">
      <c r="B54" s="3"/>
      <c r="F54" s="3"/>
    </row>
    <row r="55" spans="2:6" x14ac:dyDescent="0.3">
      <c r="B55" s="3"/>
      <c r="F55" s="3"/>
    </row>
    <row r="56" spans="2:6" x14ac:dyDescent="0.3">
      <c r="B56" s="3"/>
      <c r="F56" s="3"/>
    </row>
    <row r="57" spans="2:6" x14ac:dyDescent="0.3">
      <c r="B57" s="3"/>
      <c r="F57" s="3"/>
    </row>
    <row r="58" spans="2:6" x14ac:dyDescent="0.3">
      <c r="B58" s="3"/>
      <c r="F58" s="3"/>
    </row>
    <row r="59" spans="2:6" x14ac:dyDescent="0.3">
      <c r="B59" s="3"/>
      <c r="F59" s="3"/>
    </row>
    <row r="60" spans="2:6" x14ac:dyDescent="0.3">
      <c r="B60" s="3"/>
      <c r="F60" s="3"/>
    </row>
    <row r="61" spans="2:6" x14ac:dyDescent="0.3">
      <c r="B61" s="3"/>
      <c r="F61" s="3"/>
    </row>
    <row r="62" spans="2:6" x14ac:dyDescent="0.3">
      <c r="B62" s="3"/>
      <c r="F62" s="3"/>
    </row>
    <row r="63" spans="2:6" x14ac:dyDescent="0.3">
      <c r="B63" s="3"/>
      <c r="F63" s="3"/>
    </row>
    <row r="64" spans="2:6" x14ac:dyDescent="0.3">
      <c r="B64" s="3"/>
      <c r="F64" s="3"/>
    </row>
    <row r="65" spans="2:6" x14ac:dyDescent="0.3">
      <c r="B65" s="3"/>
      <c r="F65" s="3"/>
    </row>
    <row r="66" spans="2:6" x14ac:dyDescent="0.3">
      <c r="B66" s="3"/>
      <c r="F66" s="3"/>
    </row>
    <row r="67" spans="2:6" x14ac:dyDescent="0.3">
      <c r="B67" s="3"/>
      <c r="F67" s="3"/>
    </row>
    <row r="68" spans="2:6" x14ac:dyDescent="0.3">
      <c r="B68" s="3"/>
      <c r="F68" s="3"/>
    </row>
    <row r="69" spans="2:6" x14ac:dyDescent="0.3">
      <c r="B69" s="3"/>
      <c r="F69" s="3"/>
    </row>
    <row r="70" spans="2:6" x14ac:dyDescent="0.3">
      <c r="B70" s="3"/>
      <c r="F70" s="3"/>
    </row>
    <row r="71" spans="2:6" x14ac:dyDescent="0.3">
      <c r="B71" s="3"/>
      <c r="F71" s="3"/>
    </row>
  </sheetData>
  <autoFilter ref="A1:V34" xr:uid="{00000000-0001-0000-0100-000000000000}">
    <sortState xmlns:xlrd2="http://schemas.microsoft.com/office/spreadsheetml/2017/richdata2" ref="A2:V34">
      <sortCondition ref="A1:A34"/>
    </sortState>
  </autoFilter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D786-AD95-4CC2-B3B8-46673C2B9755}">
  <dimension ref="A1:W36"/>
  <sheetViews>
    <sheetView topLeftCell="A23" workbookViewId="0">
      <selection activeCell="B34" sqref="B34"/>
    </sheetView>
  </sheetViews>
  <sheetFormatPr defaultRowHeight="14.4" x14ac:dyDescent="0.3"/>
  <cols>
    <col min="1" max="1" width="9.88671875" bestFit="1" customWidth="1"/>
    <col min="2" max="2" width="16.77734375" bestFit="1" customWidth="1"/>
    <col min="3" max="5" width="9" bestFit="1" customWidth="1"/>
    <col min="6" max="7" width="9.33203125" bestFit="1" customWidth="1"/>
    <col min="8" max="8" width="9" bestFit="1" customWidth="1"/>
    <col min="9" max="9" width="9.33203125" bestFit="1" customWidth="1"/>
    <col min="10" max="11" width="9" bestFit="1" customWidth="1"/>
    <col min="12" max="12" width="9.33203125" bestFit="1" customWidth="1"/>
    <col min="13" max="13" width="9" bestFit="1" customWidth="1"/>
    <col min="14" max="14" width="10.33203125" bestFit="1" customWidth="1"/>
    <col min="15" max="16" width="9" bestFit="1" customWidth="1"/>
    <col min="17" max="19" width="9.33203125" bestFit="1" customWidth="1"/>
    <col min="20" max="21" width="9" bestFit="1" customWidth="1"/>
  </cols>
  <sheetData>
    <row r="1" spans="1:23" x14ac:dyDescent="0.3">
      <c r="A1" s="1" t="s">
        <v>0</v>
      </c>
      <c r="B1" s="1" t="s">
        <v>28</v>
      </c>
      <c r="C1" s="11">
        <v>45292</v>
      </c>
      <c r="D1" s="11">
        <f>+EOMONTH(C1,0)+1</f>
        <v>45323</v>
      </c>
      <c r="E1" s="11">
        <f t="shared" ref="E1:U1" si="0">+EOMONTH(D1,0)+1</f>
        <v>45352</v>
      </c>
      <c r="F1" s="11">
        <f t="shared" si="0"/>
        <v>45383</v>
      </c>
      <c r="G1" s="11">
        <f t="shared" si="0"/>
        <v>45413</v>
      </c>
      <c r="H1" s="11">
        <f t="shared" si="0"/>
        <v>45444</v>
      </c>
      <c r="I1" s="11">
        <f t="shared" si="0"/>
        <v>45474</v>
      </c>
      <c r="J1" s="11">
        <f t="shared" si="0"/>
        <v>45505</v>
      </c>
      <c r="K1" s="11">
        <f t="shared" si="0"/>
        <v>45536</v>
      </c>
      <c r="L1" s="11">
        <f t="shared" si="0"/>
        <v>45566</v>
      </c>
      <c r="M1" s="11">
        <f t="shared" si="0"/>
        <v>45597</v>
      </c>
      <c r="N1" s="11">
        <f t="shared" si="0"/>
        <v>45627</v>
      </c>
      <c r="O1" s="11">
        <f t="shared" si="0"/>
        <v>45658</v>
      </c>
      <c r="P1" s="11">
        <f t="shared" si="0"/>
        <v>45689</v>
      </c>
      <c r="Q1" s="11">
        <f t="shared" si="0"/>
        <v>45717</v>
      </c>
      <c r="R1" s="11">
        <f t="shared" si="0"/>
        <v>45748</v>
      </c>
      <c r="S1" s="11">
        <f t="shared" si="0"/>
        <v>45778</v>
      </c>
      <c r="T1" s="11">
        <f t="shared" si="0"/>
        <v>45809</v>
      </c>
      <c r="U1" s="11">
        <f t="shared" si="0"/>
        <v>45839</v>
      </c>
      <c r="V1" t="s">
        <v>20</v>
      </c>
      <c r="W1" s="11">
        <f>+EOMONTH(U1,0)+1</f>
        <v>45870</v>
      </c>
    </row>
    <row r="2" spans="1:23" x14ac:dyDescent="0.3">
      <c r="A2" s="1">
        <v>1</v>
      </c>
      <c r="B2" s="2" t="s">
        <v>27</v>
      </c>
      <c r="C2" s="7">
        <f>+IFERROR(Ingresos!C2/Reservas!C2,0)</f>
        <v>0</v>
      </c>
      <c r="D2" s="7">
        <f>+IFERROR(Ingresos!D2/Reservas!D2,0)</f>
        <v>270.19</v>
      </c>
      <c r="E2" s="7">
        <f>+IFERROR(Ingresos!E2/Reservas!E2,0)</f>
        <v>204.60874999999999</v>
      </c>
      <c r="F2" s="7">
        <f>+IFERROR(Ingresos!F2/Reservas!F2,0)</f>
        <v>241.16</v>
      </c>
      <c r="G2" s="7">
        <f>+IFERROR(Ingresos!G2/Reservas!G2,0)</f>
        <v>231.25</v>
      </c>
      <c r="H2" s="7">
        <f>+IFERROR(Ingresos!H2/Reservas!H2,0)</f>
        <v>342.84666666666664</v>
      </c>
      <c r="I2" s="7">
        <f>+IFERROR(Ingresos!I2/Reservas!I2,0)</f>
        <v>228.92571428571429</v>
      </c>
      <c r="J2" s="7">
        <f>+IFERROR(Ingresos!J2/Reservas!J2,0)</f>
        <v>229.49571428571429</v>
      </c>
      <c r="K2" s="7">
        <f>+IFERROR(Ingresos!K2/Reservas!K2,0)</f>
        <v>184.93444444444447</v>
      </c>
      <c r="L2" s="7">
        <f>+IFERROR(Ingresos!L2/Reservas!L2,0)</f>
        <v>249.64333333333332</v>
      </c>
      <c r="M2" s="7">
        <f>+IFERROR(Ingresos!M2/Reservas!M2,0)</f>
        <v>180.52</v>
      </c>
      <c r="N2" s="7">
        <f>+IFERROR(Ingresos!N2/Reservas!N2,0)</f>
        <v>87.2</v>
      </c>
      <c r="O2" s="7">
        <f>+IFERROR(Ingresos!O2/Reservas!O2,0)</f>
        <v>8.9718750000000007</v>
      </c>
      <c r="P2" s="7">
        <f>+IFERROR(Ingresos!P2/Reservas!P2,0)</f>
        <v>207.22</v>
      </c>
      <c r="Q2" s="7">
        <f>+IFERROR(Ingresos!Q2/Reservas!Q2,0)</f>
        <v>2.0775000000000001</v>
      </c>
      <c r="R2" s="7">
        <f>+IFERROR(Ingresos!R2/Reservas!R2,0)</f>
        <v>58.99</v>
      </c>
      <c r="S2" s="7">
        <f>+IFERROR(Ingresos!S2/Reservas!S2,0)</f>
        <v>199.11</v>
      </c>
      <c r="T2" s="7">
        <f>+IFERROR(Ingresos!T2/Reservas!T2,0)</f>
        <v>241.685</v>
      </c>
      <c r="U2" s="7">
        <f>+IFERROR(Ingresos!U2/Reservas!U2,0)</f>
        <v>175.82</v>
      </c>
      <c r="V2" s="7">
        <f>+IFERROR(Ingresos!V2/Reservas!V2,0)</f>
        <v>147.94947368421055</v>
      </c>
    </row>
    <row r="3" spans="1:23" x14ac:dyDescent="0.3">
      <c r="A3" s="1">
        <v>2</v>
      </c>
      <c r="B3" s="2" t="s">
        <v>27</v>
      </c>
      <c r="C3" s="7">
        <f>+IFERROR(Ingresos!C3/Reservas!C3,0)</f>
        <v>212.94833333333335</v>
      </c>
      <c r="D3" s="7">
        <f>+IFERROR(Ingresos!D3/Reservas!D3,0)</f>
        <v>210.17500000000001</v>
      </c>
      <c r="E3" s="7">
        <f>+IFERROR(Ingresos!E3/Reservas!E3,0)</f>
        <v>215.92500000000001</v>
      </c>
      <c r="F3" s="7">
        <f>+IFERROR(Ingresos!F3/Reservas!F3,0)</f>
        <v>178.73333333333335</v>
      </c>
      <c r="G3" s="7">
        <f>+IFERROR(Ingresos!G3/Reservas!G3,0)</f>
        <v>220.22125</v>
      </c>
      <c r="H3" s="7">
        <f>+IFERROR(Ingresos!H3/Reservas!H3,0)</f>
        <v>243.13749999999999</v>
      </c>
      <c r="I3" s="7">
        <f>+IFERROR(Ingresos!I3/Reservas!I3,0)</f>
        <v>957.70166666666671</v>
      </c>
      <c r="J3" s="7">
        <f>+IFERROR(Ingresos!J3/Reservas!J3,0)</f>
        <v>228.55083333333334</v>
      </c>
      <c r="K3" s="7">
        <f>+IFERROR(Ingresos!K3/Reservas!K3,0)</f>
        <v>137.01374999999999</v>
      </c>
      <c r="L3" s="7">
        <f>+IFERROR(Ingresos!L3/Reservas!L3,0)</f>
        <v>228.34399999999999</v>
      </c>
      <c r="M3" s="7">
        <f>+IFERROR(Ingresos!M3/Reservas!M3,0)</f>
        <v>180.75</v>
      </c>
      <c r="N3" s="7">
        <f>+IFERROR(Ingresos!N3/Reservas!N3,0)</f>
        <v>54.370000000000005</v>
      </c>
      <c r="O3" s="7">
        <f>+IFERROR(Ingresos!O3/Reservas!O3,0)</f>
        <v>0</v>
      </c>
      <c r="P3" s="7">
        <f>+IFERROR(Ingresos!P3/Reservas!P3,0)</f>
        <v>176.1</v>
      </c>
      <c r="Q3" s="7">
        <f>+IFERROR(Ingresos!Q3/Reservas!Q3,0)</f>
        <v>34.095999999999997</v>
      </c>
      <c r="R3" s="7">
        <f>+IFERROR(Ingresos!R3/Reservas!R3,0)</f>
        <v>112.6</v>
      </c>
      <c r="S3" s="7">
        <f>+IFERROR(Ingresos!S3/Reservas!S3,0)</f>
        <v>207.02500000000001</v>
      </c>
      <c r="T3" s="7">
        <f>+IFERROR(Ingresos!T3/Reservas!T3,0)</f>
        <v>70.128571428571419</v>
      </c>
      <c r="U3" s="7">
        <f>+IFERROR(Ingresos!U3/Reservas!U3,0)</f>
        <v>0</v>
      </c>
      <c r="V3" s="7">
        <f>+IFERROR(Ingresos!V3/Reservas!V3,0)</f>
        <v>214.14326923076925</v>
      </c>
    </row>
    <row r="4" spans="1:23" x14ac:dyDescent="0.3">
      <c r="A4" s="1">
        <v>3</v>
      </c>
      <c r="B4" s="2" t="s">
        <v>27</v>
      </c>
      <c r="C4" s="7">
        <f>+IFERROR(Ingresos!C4/Reservas!C4,0)</f>
        <v>197.57428571428571</v>
      </c>
      <c r="D4" s="7">
        <f>+IFERROR(Ingresos!D4/Reservas!D4,0)</f>
        <v>359.51333333333332</v>
      </c>
      <c r="E4" s="7">
        <f>+IFERROR(Ingresos!E4/Reservas!E4,0)</f>
        <v>89.225454545454554</v>
      </c>
      <c r="F4" s="7">
        <f>+IFERROR(Ingresos!F4/Reservas!F4,0)</f>
        <v>217.45500000000001</v>
      </c>
      <c r="G4" s="7">
        <f>+IFERROR(Ingresos!G4/Reservas!G4,0)</f>
        <v>257.14909090909089</v>
      </c>
      <c r="H4" s="7">
        <f>+IFERROR(Ingresos!H4/Reservas!H4,0)</f>
        <v>320.35250000000002</v>
      </c>
      <c r="I4" s="7">
        <f>+IFERROR(Ingresos!I4/Reservas!I4,0)</f>
        <v>258.71571428571428</v>
      </c>
      <c r="J4" s="7">
        <f>+IFERROR(Ingresos!J4/Reservas!J4,0)</f>
        <v>188.92875000000001</v>
      </c>
      <c r="K4" s="7">
        <f>+IFERROR(Ingresos!K4/Reservas!K4,0)</f>
        <v>62.734999999999999</v>
      </c>
      <c r="L4" s="7">
        <f>+IFERROR(Ingresos!L4/Reservas!L4,0)</f>
        <v>284.09249999999997</v>
      </c>
      <c r="M4" s="7">
        <f>+IFERROR(Ingresos!M4/Reservas!M4,0)</f>
        <v>103.26555555555555</v>
      </c>
      <c r="N4" s="7">
        <f>+IFERROR(Ingresos!N4/Reservas!N4,0)</f>
        <v>148.7825</v>
      </c>
      <c r="O4" s="7">
        <f>+IFERROR(Ingresos!O4/Reservas!O4,0)</f>
        <v>83.974999999999994</v>
      </c>
      <c r="P4" s="7">
        <f>+IFERROR(Ingresos!P4/Reservas!P4,0)</f>
        <v>45.949333333333335</v>
      </c>
      <c r="Q4" s="7">
        <f>+IFERROR(Ingresos!Q4/Reservas!Q4,0)</f>
        <v>18.945555555555554</v>
      </c>
      <c r="R4" s="7">
        <f>+IFERROR(Ingresos!R4/Reservas!R4,0)</f>
        <v>169.77600000000001</v>
      </c>
      <c r="S4" s="7">
        <f>+IFERROR(Ingresos!S4/Reservas!S4,0)</f>
        <v>196.7</v>
      </c>
      <c r="T4" s="7">
        <f>+IFERROR(Ingresos!T4/Reservas!T4,0)</f>
        <v>199.28571428571428</v>
      </c>
      <c r="U4" s="7">
        <f>+IFERROR(Ingresos!U4/Reservas!U4,0)</f>
        <v>0</v>
      </c>
      <c r="V4" s="7">
        <f>+IFERROR(Ingresos!V4/Reservas!V4,0)</f>
        <v>163.49071428571426</v>
      </c>
    </row>
    <row r="5" spans="1:23" x14ac:dyDescent="0.3">
      <c r="A5" s="1">
        <v>4</v>
      </c>
      <c r="B5" s="2" t="s">
        <v>27</v>
      </c>
      <c r="C5" s="7">
        <f>+IFERROR(Ingresos!C5/Reservas!C5,0)</f>
        <v>207.33363636363637</v>
      </c>
      <c r="D5" s="7">
        <f>+IFERROR(Ingresos!D5/Reservas!D5,0)</f>
        <v>226.13249999999999</v>
      </c>
      <c r="E5" s="7">
        <f>+IFERROR(Ingresos!E5/Reservas!E5,0)</f>
        <v>200.64444444444445</v>
      </c>
      <c r="F5" s="7">
        <f>+IFERROR(Ingresos!F5/Reservas!F5,0)</f>
        <v>221.42666666666665</v>
      </c>
      <c r="G5" s="7">
        <f>+IFERROR(Ingresos!G5/Reservas!G5,0)</f>
        <v>223.685</v>
      </c>
      <c r="H5" s="7">
        <f>+IFERROR(Ingresos!H5/Reservas!H5,0)</f>
        <v>247.62800000000001</v>
      </c>
      <c r="I5" s="7">
        <f>+IFERROR(Ingresos!I5/Reservas!I5,0)</f>
        <v>247.90799999999999</v>
      </c>
      <c r="J5" s="7">
        <f>+IFERROR(Ingresos!J5/Reservas!J5,0)</f>
        <v>198.78199999999998</v>
      </c>
      <c r="K5" s="7">
        <f>+IFERROR(Ingresos!K5/Reservas!K5,0)</f>
        <v>6.6499999999999995</v>
      </c>
      <c r="L5" s="7">
        <f>+IFERROR(Ingresos!L5/Reservas!L5,0)</f>
        <v>284.09249999999997</v>
      </c>
      <c r="M5" s="7">
        <f>+IFERROR(Ingresos!M5/Reservas!M5,0)</f>
        <v>170.8125</v>
      </c>
      <c r="N5" s="7">
        <f>+IFERROR(Ingresos!N5/Reservas!N5,0)</f>
        <v>140.63499999999999</v>
      </c>
      <c r="O5" s="7">
        <f>+IFERROR(Ingresos!O5/Reservas!O5,0)</f>
        <v>97.936000000000007</v>
      </c>
      <c r="P5" s="7">
        <f>+IFERROR(Ingresos!P5/Reservas!P5,0)</f>
        <v>147.48166666666665</v>
      </c>
      <c r="Q5" s="7">
        <f>+IFERROR(Ingresos!Q5/Reservas!Q5,0)</f>
        <v>56.516666666666673</v>
      </c>
      <c r="R5" s="7">
        <f>+IFERROR(Ingresos!R5/Reservas!R5,0)</f>
        <v>140.4675</v>
      </c>
      <c r="S5" s="7">
        <f>+IFERROR(Ingresos!S5/Reservas!S5,0)</f>
        <v>203.82333333333335</v>
      </c>
      <c r="T5" s="7">
        <f>+IFERROR(Ingresos!T5/Reservas!T5,0)</f>
        <v>99.784285714285716</v>
      </c>
      <c r="U5" s="7">
        <f>+IFERROR(Ingresos!U5/Reservas!U5,0)</f>
        <v>166.44499999999999</v>
      </c>
      <c r="V5" s="7">
        <f>+IFERROR(Ingresos!V5/Reservas!V5,0)</f>
        <v>178.88472440944878</v>
      </c>
    </row>
    <row r="6" spans="1:23" x14ac:dyDescent="0.3">
      <c r="A6" s="1">
        <v>5</v>
      </c>
      <c r="B6" s="2" t="s">
        <v>27</v>
      </c>
      <c r="C6" s="7">
        <f>+IFERROR(Ingresos!C6/Reservas!C6,0)</f>
        <v>178.39</v>
      </c>
      <c r="D6" s="7">
        <f>+IFERROR(Ingresos!D6/Reservas!D6,0)</f>
        <v>0</v>
      </c>
      <c r="E6" s="7">
        <f>+IFERROR(Ingresos!E6/Reservas!E6,0)</f>
        <v>238.47199999999998</v>
      </c>
      <c r="F6" s="7">
        <f>+IFERROR(Ingresos!F6/Reservas!F6,0)</f>
        <v>262.82666666666665</v>
      </c>
      <c r="G6" s="7">
        <f>+IFERROR(Ingresos!G6/Reservas!G6,0)</f>
        <v>219.91374999999999</v>
      </c>
      <c r="H6" s="7">
        <f>+IFERROR(Ingresos!H6/Reservas!H6,0)</f>
        <v>241.55125000000001</v>
      </c>
      <c r="I6" s="7">
        <f>+IFERROR(Ingresos!I6/Reservas!I6,0)</f>
        <v>235.80100000000002</v>
      </c>
      <c r="J6" s="7">
        <f>+IFERROR(Ingresos!J6/Reservas!J6,0)</f>
        <v>238.02199999999999</v>
      </c>
      <c r="K6" s="7">
        <f>+IFERROR(Ingresos!K6/Reservas!K6,0)</f>
        <v>112.84666666666668</v>
      </c>
      <c r="L6" s="7">
        <f>+IFERROR(Ingresos!L6/Reservas!L6,0)</f>
        <v>284.09249999999997</v>
      </c>
      <c r="M6" s="7">
        <f>+IFERROR(Ingresos!M6/Reservas!M6,0)</f>
        <v>176.36500000000001</v>
      </c>
      <c r="N6" s="7">
        <f>+IFERROR(Ingresos!N6/Reservas!N6,0)</f>
        <v>134.11500000000001</v>
      </c>
      <c r="O6" s="7">
        <f>+IFERROR(Ingresos!O6/Reservas!O6,0)</f>
        <v>38.875</v>
      </c>
      <c r="P6" s="7">
        <f>+IFERROR(Ingresos!P6/Reservas!P6,0)</f>
        <v>97.594999999999999</v>
      </c>
      <c r="Q6" s="7">
        <f>+IFERROR(Ingresos!Q6/Reservas!Q6,0)</f>
        <v>33.808</v>
      </c>
      <c r="R6" s="7">
        <f>+IFERROR(Ingresos!R6/Reservas!R6,0)</f>
        <v>142.00200000000001</v>
      </c>
      <c r="S6" s="7">
        <f>+IFERROR(Ingresos!S6/Reservas!S6,0)</f>
        <v>207.20500000000001</v>
      </c>
      <c r="T6" s="7">
        <f>+IFERROR(Ingresos!T6/Reservas!T6,0)</f>
        <v>242.93</v>
      </c>
      <c r="U6" s="7">
        <f>+IFERROR(Ingresos!U6/Reservas!U6,0)</f>
        <v>0</v>
      </c>
      <c r="V6" s="7">
        <f>+IFERROR(Ingresos!V6/Reservas!V6,0)</f>
        <v>189.20059405940597</v>
      </c>
    </row>
    <row r="7" spans="1:23" x14ac:dyDescent="0.3">
      <c r="A7" s="1">
        <v>6</v>
      </c>
      <c r="B7" s="2" t="s">
        <v>27</v>
      </c>
      <c r="C7" s="7">
        <f>+IFERROR(Ingresos!C7/Reservas!C7,0)</f>
        <v>250.99142857142857</v>
      </c>
      <c r="D7" s="7">
        <f>+IFERROR(Ingresos!D7/Reservas!D7,0)</f>
        <v>213.70000000000002</v>
      </c>
      <c r="E7" s="7">
        <f>+IFERROR(Ingresos!E7/Reservas!E7,0)</f>
        <v>164.33</v>
      </c>
      <c r="F7" s="7">
        <f>+IFERROR(Ingresos!F7/Reservas!F7,0)</f>
        <v>253.32333333333332</v>
      </c>
      <c r="G7" s="7">
        <f>+IFERROR(Ingresos!G7/Reservas!G7,0)</f>
        <v>291.44687499999998</v>
      </c>
      <c r="H7" s="7">
        <f>+IFERROR(Ingresos!H7/Reservas!H7,0)</f>
        <v>321.86142857142858</v>
      </c>
      <c r="I7" s="7">
        <f>+IFERROR(Ingresos!I7/Reservas!I7,0)</f>
        <v>262.53714285714284</v>
      </c>
      <c r="J7" s="7">
        <f>+IFERROR(Ingresos!J7/Reservas!J7,0)</f>
        <v>245.64250000000001</v>
      </c>
      <c r="K7" s="7">
        <f>+IFERROR(Ingresos!K7/Reservas!K7,0)</f>
        <v>99.858000000000004</v>
      </c>
      <c r="L7" s="7">
        <f>+IFERROR(Ingresos!L7/Reservas!L7,0)</f>
        <v>272.83285714285711</v>
      </c>
      <c r="M7" s="7">
        <f>+IFERROR(Ingresos!M7/Reservas!M7,0)</f>
        <v>153.142</v>
      </c>
      <c r="N7" s="7">
        <f>+IFERROR(Ingresos!N7/Reservas!N7,0)</f>
        <v>131.15333333333334</v>
      </c>
      <c r="O7" s="7">
        <f>+IFERROR(Ingresos!O7/Reservas!O7,0)</f>
        <v>124.48333333333332</v>
      </c>
      <c r="P7" s="7">
        <f>+IFERROR(Ingresos!P7/Reservas!P7,0)</f>
        <v>153.21666666666667</v>
      </c>
      <c r="Q7" s="7">
        <f>+IFERROR(Ingresos!Q7/Reservas!Q7,0)</f>
        <v>20.4025</v>
      </c>
      <c r="R7" s="7">
        <f>+IFERROR(Ingresos!R7/Reservas!R7,0)</f>
        <v>200.45571428571429</v>
      </c>
      <c r="S7" s="7">
        <f>+IFERROR(Ingresos!S7/Reservas!S7,0)</f>
        <v>216.72857142857143</v>
      </c>
      <c r="T7" s="7">
        <f>+IFERROR(Ingresos!T7/Reservas!T7,0)</f>
        <v>167.60285714285715</v>
      </c>
      <c r="U7" s="7">
        <f>+IFERROR(Ingresos!U7/Reservas!U7,0)</f>
        <v>194.23666666666668</v>
      </c>
      <c r="V7" s="7">
        <f>+IFERROR(Ingresos!V7/Reservas!V7,0)</f>
        <v>200.85151079136685</v>
      </c>
    </row>
    <row r="8" spans="1:23" x14ac:dyDescent="0.3">
      <c r="A8" s="1">
        <v>7</v>
      </c>
      <c r="B8" s="2" t="s">
        <v>27</v>
      </c>
      <c r="C8" s="7">
        <f>+IFERROR(Ingresos!C8/Reservas!C8,0)</f>
        <v>217.63499999999999</v>
      </c>
      <c r="D8" s="7">
        <f>+IFERROR(Ingresos!D8/Reservas!D8,0)</f>
        <v>0</v>
      </c>
      <c r="E8" s="7">
        <f>+IFERROR(Ingresos!E8/Reservas!E8,0)</f>
        <v>186.02600000000001</v>
      </c>
      <c r="F8" s="7">
        <f>+IFERROR(Ingresos!F8/Reservas!F8,0)</f>
        <v>268.69</v>
      </c>
      <c r="G8" s="7">
        <f>+IFERROR(Ingresos!G8/Reservas!G8,0)</f>
        <v>251.696</v>
      </c>
      <c r="H8" s="7">
        <f>+IFERROR(Ingresos!H8/Reservas!H8,0)</f>
        <v>322.61250000000001</v>
      </c>
      <c r="I8" s="7">
        <f>+IFERROR(Ingresos!I8/Reservas!I8,0)</f>
        <v>231.99</v>
      </c>
      <c r="J8" s="7">
        <f>+IFERROR(Ingresos!J8/Reservas!J8,0)</f>
        <v>211.64555555555555</v>
      </c>
      <c r="K8" s="7">
        <f>+IFERROR(Ingresos!K8/Reservas!K8,0)</f>
        <v>150.25214285714287</v>
      </c>
      <c r="L8" s="7">
        <f>+IFERROR(Ingresos!L8/Reservas!L8,0)</f>
        <v>285.8175</v>
      </c>
      <c r="M8" s="7">
        <f>+IFERROR(Ingresos!M8/Reservas!M8,0)</f>
        <v>165.328</v>
      </c>
      <c r="N8" s="7">
        <f>+IFERROR(Ingresos!N8/Reservas!N8,0)</f>
        <v>155.07749999999999</v>
      </c>
      <c r="O8" s="7">
        <f>+IFERROR(Ingresos!O8/Reservas!O8,0)</f>
        <v>112.23833333333333</v>
      </c>
      <c r="P8" s="7">
        <f>+IFERROR(Ingresos!P8/Reservas!P8,0)</f>
        <v>145.16999999999999</v>
      </c>
      <c r="Q8" s="7">
        <f>+IFERROR(Ingresos!Q8/Reservas!Q8,0)</f>
        <v>69.489999999999995</v>
      </c>
      <c r="R8" s="7">
        <f>+IFERROR(Ingresos!R8/Reservas!R8,0)</f>
        <v>0</v>
      </c>
      <c r="S8" s="7">
        <f>+IFERROR(Ingresos!S8/Reservas!S8,0)</f>
        <v>0</v>
      </c>
      <c r="T8" s="7">
        <f>+IFERROR(Ingresos!T8/Reservas!T8,0)</f>
        <v>222.82499999999999</v>
      </c>
      <c r="U8" s="7">
        <f>+IFERROR(Ingresos!U8/Reservas!U8,0)</f>
        <v>134.41499999999999</v>
      </c>
      <c r="V8" s="7">
        <f>+IFERROR(Ingresos!V8/Reservas!V8,0)</f>
        <v>185.68105263157901</v>
      </c>
    </row>
    <row r="9" spans="1:23" x14ac:dyDescent="0.3">
      <c r="A9" s="1">
        <v>8</v>
      </c>
      <c r="B9" s="2" t="s">
        <v>27</v>
      </c>
      <c r="C9" s="7">
        <f>+IFERROR(Ingresos!C9/Reservas!C9,0)</f>
        <v>94.94</v>
      </c>
      <c r="D9" s="7">
        <f>+IFERROR(Ingresos!D9/Reservas!D9,0)</f>
        <v>215.43</v>
      </c>
      <c r="E9" s="7">
        <f>+IFERROR(Ingresos!E9/Reservas!E9,0)</f>
        <v>197.29400000000001</v>
      </c>
      <c r="F9" s="7">
        <f>+IFERROR(Ingresos!F9/Reservas!F9,0)</f>
        <v>254.50333333333333</v>
      </c>
      <c r="G9" s="7">
        <f>+IFERROR(Ingresos!G9/Reservas!G9,0)</f>
        <v>265.31900000000002</v>
      </c>
      <c r="H9" s="7">
        <f>+IFERROR(Ingresos!H9/Reservas!H9,0)</f>
        <v>319.7475</v>
      </c>
      <c r="I9" s="7">
        <f>+IFERROR(Ingresos!I9/Reservas!I9,0)</f>
        <v>267.51749999999998</v>
      </c>
      <c r="J9" s="7">
        <f>+IFERROR(Ingresos!J9/Reservas!J9,0)</f>
        <v>221.5</v>
      </c>
      <c r="K9" s="7">
        <f>+IFERROR(Ingresos!K9/Reservas!K9,0)</f>
        <v>112.76444444444445</v>
      </c>
      <c r="L9" s="7">
        <f>+IFERROR(Ingresos!L9/Reservas!L9,0)</f>
        <v>306.16666666666669</v>
      </c>
      <c r="M9" s="7">
        <f>+IFERROR(Ingresos!M9/Reservas!M9,0)</f>
        <v>196.4975</v>
      </c>
      <c r="N9" s="7">
        <f>+IFERROR(Ingresos!N9/Reservas!N9,0)</f>
        <v>174.63</v>
      </c>
      <c r="O9" s="7">
        <f>+IFERROR(Ingresos!O9/Reservas!O9,0)</f>
        <v>0</v>
      </c>
      <c r="P9" s="7">
        <f>+IFERROR(Ingresos!P9/Reservas!P9,0)</f>
        <v>143.84666666666666</v>
      </c>
      <c r="Q9" s="7">
        <f>+IFERROR(Ingresos!Q9/Reservas!Q9,0)</f>
        <v>30.283999999999999</v>
      </c>
      <c r="R9" s="7">
        <f>+IFERROR(Ingresos!R9/Reservas!R9,0)</f>
        <v>0</v>
      </c>
      <c r="S9" s="7">
        <f>+IFERROR(Ingresos!S9/Reservas!S9,0)</f>
        <v>0</v>
      </c>
      <c r="T9" s="7">
        <f>+IFERROR(Ingresos!T9/Reservas!T9,0)</f>
        <v>210.97499999999999</v>
      </c>
      <c r="U9" s="7">
        <f>+IFERROR(Ingresos!U9/Reservas!U9,0)</f>
        <v>175.74799999999999</v>
      </c>
      <c r="V9" s="7">
        <f>+IFERROR(Ingresos!V9/Reservas!V9,0)</f>
        <v>192.18631578947367</v>
      </c>
    </row>
    <row r="10" spans="1:23" x14ac:dyDescent="0.3">
      <c r="A10" s="1">
        <v>9</v>
      </c>
      <c r="B10" s="2" t="s">
        <v>27</v>
      </c>
      <c r="C10" s="7">
        <f>+IFERROR(Ingresos!C10/Reservas!C10,0)</f>
        <v>0</v>
      </c>
      <c r="D10" s="7">
        <f>+IFERROR(Ingresos!D10/Reservas!D10,0)</f>
        <v>243.20333333333335</v>
      </c>
      <c r="E10" s="7">
        <f>+IFERROR(Ingresos!E10/Reservas!E10,0)</f>
        <v>204.55666666666664</v>
      </c>
      <c r="F10" s="7">
        <f>+IFERROR(Ingresos!F10/Reservas!F10,0)</f>
        <v>250.834</v>
      </c>
      <c r="G10" s="7">
        <f>+IFERROR(Ingresos!G10/Reservas!G10,0)</f>
        <v>281.56375000000003</v>
      </c>
      <c r="H10" s="7">
        <f>+IFERROR(Ingresos!H10/Reservas!H10,0)</f>
        <v>342.79666666666668</v>
      </c>
      <c r="I10" s="7">
        <f>+IFERROR(Ingresos!I10/Reservas!I10,0)</f>
        <v>267.51749999999998</v>
      </c>
      <c r="J10" s="7">
        <f>+IFERROR(Ingresos!J10/Reservas!J10,0)</f>
        <v>211.51</v>
      </c>
      <c r="K10" s="7">
        <f>+IFERROR(Ingresos!K10/Reservas!K10,0)</f>
        <v>170.58230769230769</v>
      </c>
      <c r="L10" s="7">
        <f>+IFERROR(Ingresos!L10/Reservas!L10,0)</f>
        <v>224.27583333333334</v>
      </c>
      <c r="M10" s="7">
        <f>+IFERROR(Ingresos!M10/Reservas!M10,0)</f>
        <v>0</v>
      </c>
      <c r="N10" s="7">
        <f>+IFERROR(Ingresos!N10/Reservas!N10,0)</f>
        <v>58.805263157894736</v>
      </c>
      <c r="O10" s="7">
        <f>+IFERROR(Ingresos!O10/Reservas!O10,0)</f>
        <v>0</v>
      </c>
      <c r="P10" s="7">
        <f>+IFERROR(Ingresos!P10/Reservas!P10,0)</f>
        <v>0</v>
      </c>
      <c r="Q10" s="7">
        <f>+IFERROR(Ingresos!Q10/Reservas!Q10,0)</f>
        <v>29.945999999999998</v>
      </c>
      <c r="R10" s="7">
        <f>+IFERROR(Ingresos!R10/Reservas!R10,0)</f>
        <v>0</v>
      </c>
      <c r="S10" s="7">
        <f>+IFERROR(Ingresos!S10/Reservas!S10,0)</f>
        <v>202.19800000000001</v>
      </c>
      <c r="T10" s="7">
        <f>+IFERROR(Ingresos!T10/Reservas!T10,0)</f>
        <v>197.03</v>
      </c>
      <c r="U10" s="7">
        <f>+IFERROR(Ingresos!U10/Reservas!U10,0)</f>
        <v>164</v>
      </c>
      <c r="V10" s="7">
        <f>+IFERROR(Ingresos!V10/Reservas!V10,0)</f>
        <v>118.62923566878982</v>
      </c>
    </row>
    <row r="11" spans="1:23" x14ac:dyDescent="0.3">
      <c r="A11" s="1">
        <v>10</v>
      </c>
      <c r="B11" s="2" t="s">
        <v>27</v>
      </c>
      <c r="C11" s="7">
        <f>+IFERROR(Ingresos!C11/Reservas!C11,0)</f>
        <v>0</v>
      </c>
      <c r="D11" s="7">
        <f>+IFERROR(Ingresos!D11/Reservas!D11,0)</f>
        <v>0</v>
      </c>
      <c r="E11" s="7">
        <f>+IFERROR(Ingresos!E11/Reservas!E11,0)</f>
        <v>0</v>
      </c>
      <c r="F11" s="7">
        <f>+IFERROR(Ingresos!F11/Reservas!F11,0)</f>
        <v>0</v>
      </c>
      <c r="G11" s="7">
        <f>+IFERROR(Ingresos!G11/Reservas!G11,0)</f>
        <v>0</v>
      </c>
      <c r="H11" s="7">
        <f>+IFERROR(Ingresos!H11/Reservas!H11,0)</f>
        <v>0</v>
      </c>
      <c r="I11" s="7">
        <f>+IFERROR(Ingresos!I11/Reservas!I11,0)</f>
        <v>267.51749999999998</v>
      </c>
      <c r="J11" s="7">
        <f>+IFERROR(Ingresos!J11/Reservas!J11,0)</f>
        <v>241.352</v>
      </c>
      <c r="K11" s="7">
        <f>+IFERROR(Ingresos!K11/Reservas!K11,0)</f>
        <v>226.49666666666667</v>
      </c>
      <c r="L11" s="7">
        <f>+IFERROR(Ingresos!L11/Reservas!L11,0)</f>
        <v>38.270833333333336</v>
      </c>
      <c r="M11" s="7">
        <f>+IFERROR(Ingresos!M11/Reservas!M11,0)</f>
        <v>0</v>
      </c>
      <c r="N11" s="7">
        <f>+IFERROR(Ingresos!N11/Reservas!N11,0)</f>
        <v>0</v>
      </c>
      <c r="O11" s="7">
        <f>+IFERROR(Ingresos!O11/Reservas!O11,0)</f>
        <v>0</v>
      </c>
      <c r="P11" s="7">
        <f>+IFERROR(Ingresos!P11/Reservas!P11,0)</f>
        <v>0</v>
      </c>
      <c r="Q11" s="7">
        <f>+IFERROR(Ingresos!Q11/Reservas!Q11,0)</f>
        <v>0</v>
      </c>
      <c r="R11" s="7">
        <f>+IFERROR(Ingresos!R11/Reservas!R11,0)</f>
        <v>0</v>
      </c>
      <c r="S11" s="7">
        <f>+IFERROR(Ingresos!S11/Reservas!S11,0)</f>
        <v>0</v>
      </c>
      <c r="T11" s="7">
        <f>+IFERROR(Ingresos!T11/Reservas!T11,0)</f>
        <v>241.685</v>
      </c>
      <c r="U11" s="7">
        <f>+IFERROR(Ingresos!U11/Reservas!U11,0)</f>
        <v>0</v>
      </c>
      <c r="V11" s="7">
        <f>+IFERROR(Ingresos!V11/Reservas!V11,0)</f>
        <v>69.187861635220131</v>
      </c>
    </row>
    <row r="12" spans="1:23" x14ac:dyDescent="0.3">
      <c r="A12" s="1">
        <v>11</v>
      </c>
      <c r="B12" s="2" t="s">
        <v>27</v>
      </c>
      <c r="C12" s="7">
        <f>+IFERROR(Ingresos!C12/Reservas!C12,0)</f>
        <v>224.70666666666668</v>
      </c>
      <c r="D12" s="7">
        <f>+IFERROR(Ingresos!D12/Reservas!D12,0)</f>
        <v>262.654</v>
      </c>
      <c r="E12" s="7">
        <f>+IFERROR(Ingresos!E12/Reservas!E12,0)</f>
        <v>188.685</v>
      </c>
      <c r="F12" s="7">
        <f>+IFERROR(Ingresos!F12/Reservas!F12,0)</f>
        <v>290.94400000000002</v>
      </c>
      <c r="G12" s="7">
        <f>+IFERROR(Ingresos!G12/Reservas!G12,0)</f>
        <v>270.88909090909095</v>
      </c>
      <c r="H12" s="7">
        <f>+IFERROR(Ingresos!H12/Reservas!H12,0)</f>
        <v>296.50857142857143</v>
      </c>
      <c r="I12" s="7">
        <f>+IFERROR(Ingresos!I12/Reservas!I12,0)</f>
        <v>253.255</v>
      </c>
      <c r="J12" s="7">
        <f>+IFERROR(Ingresos!J12/Reservas!J12,0)</f>
        <v>190.66444444444446</v>
      </c>
      <c r="K12" s="7">
        <f>+IFERROR(Ingresos!K12/Reservas!K12,0)</f>
        <v>128.25299999999999</v>
      </c>
      <c r="L12" s="7">
        <f>+IFERROR(Ingresos!L12/Reservas!L12,0)</f>
        <v>306.16666666666669</v>
      </c>
      <c r="M12" s="7">
        <f>+IFERROR(Ingresos!M12/Reservas!M12,0)</f>
        <v>165.23374999999999</v>
      </c>
      <c r="N12" s="7">
        <f>+IFERROR(Ingresos!N12/Reservas!N12,0)</f>
        <v>138.49285714285716</v>
      </c>
      <c r="O12" s="7">
        <f>+IFERROR(Ingresos!O12/Reservas!O12,0)</f>
        <v>89.761428571428581</v>
      </c>
      <c r="P12" s="7">
        <f>+IFERROR(Ingresos!P12/Reservas!P12,0)</f>
        <v>160.95333333333335</v>
      </c>
      <c r="Q12" s="7">
        <f>+IFERROR(Ingresos!Q12/Reservas!Q12,0)</f>
        <v>55.338333333333331</v>
      </c>
      <c r="R12" s="7">
        <f>+IFERROR(Ingresos!R12/Reservas!R12,0)</f>
        <v>199.22333333333333</v>
      </c>
      <c r="S12" s="7">
        <f>+IFERROR(Ingresos!S12/Reservas!S12,0)</f>
        <v>200.208</v>
      </c>
      <c r="T12" s="7">
        <f>+IFERROR(Ingresos!T12/Reservas!T12,0)</f>
        <v>234.14714285714285</v>
      </c>
      <c r="U12" s="7">
        <f>+IFERROR(Ingresos!U12/Reservas!U12,0)</f>
        <v>212.97</v>
      </c>
      <c r="V12" s="7">
        <f>+IFERROR(Ingresos!V12/Reservas!V12,0)</f>
        <v>198.50921052631577</v>
      </c>
    </row>
    <row r="13" spans="1:23" x14ac:dyDescent="0.3">
      <c r="A13" s="1">
        <v>12</v>
      </c>
      <c r="B13" s="2" t="s">
        <v>22</v>
      </c>
      <c r="C13" s="7">
        <f>+IFERROR(Ingresos!C13/Reservas!C13,0)</f>
        <v>250.23500000000001</v>
      </c>
      <c r="D13" s="7">
        <f>+IFERROR(Ingresos!D13/Reservas!D13,0)</f>
        <v>0</v>
      </c>
      <c r="E13" s="7">
        <f>+IFERROR(Ingresos!E13/Reservas!E13,0)</f>
        <v>241.464</v>
      </c>
      <c r="F13" s="7">
        <f>+IFERROR(Ingresos!F13/Reservas!F13,0)</f>
        <v>259</v>
      </c>
      <c r="G13" s="7">
        <f>+IFERROR(Ingresos!G13/Reservas!G13,0)</f>
        <v>235.04499999999999</v>
      </c>
      <c r="H13" s="7">
        <f>+IFERROR(Ingresos!H13/Reservas!H13,0)</f>
        <v>390.98</v>
      </c>
      <c r="I13" s="7">
        <f>+IFERROR(Ingresos!I13/Reservas!I13,0)</f>
        <v>268.55772727272728</v>
      </c>
      <c r="J13" s="7">
        <f>+IFERROR(Ingresos!J13/Reservas!J13,0)</f>
        <v>247.79333333333332</v>
      </c>
      <c r="K13" s="7">
        <f>+IFERROR(Ingresos!K13/Reservas!K13,0)</f>
        <v>238.58666666666667</v>
      </c>
      <c r="L13" s="7">
        <f>+IFERROR(Ingresos!L13/Reservas!L13,0)</f>
        <v>295.46333333333331</v>
      </c>
      <c r="M13" s="7">
        <f>+IFERROR(Ingresos!M13/Reservas!M13,0)</f>
        <v>54.087142857142858</v>
      </c>
      <c r="N13" s="7">
        <f>+IFERROR(Ingresos!N13/Reservas!N13,0)</f>
        <v>201.38333333333333</v>
      </c>
      <c r="O13" s="7">
        <f>+IFERROR(Ingresos!O13/Reservas!O13,0)</f>
        <v>162.61000000000001</v>
      </c>
      <c r="P13" s="7">
        <f>+IFERROR(Ingresos!P13/Reservas!P13,0)</f>
        <v>220.61</v>
      </c>
      <c r="Q13" s="7">
        <f>+IFERROR(Ingresos!Q13/Reservas!Q13,0)</f>
        <v>83.965714285714284</v>
      </c>
      <c r="R13" s="7">
        <f>+IFERROR(Ingresos!R13/Reservas!R13,0)</f>
        <v>0</v>
      </c>
      <c r="S13" s="7">
        <f>+IFERROR(Ingresos!S13/Reservas!S13,0)</f>
        <v>175.59300000000002</v>
      </c>
      <c r="T13" s="7">
        <f>+IFERROR(Ingresos!T13/Reservas!T13,0)</f>
        <v>62.156428571428577</v>
      </c>
      <c r="U13" s="7">
        <f>+IFERROR(Ingresos!U13/Reservas!U13,0)</f>
        <v>290.1925</v>
      </c>
      <c r="V13" s="7">
        <f>+IFERROR(Ingresos!V13/Reservas!V13,0)</f>
        <v>201.28941176470587</v>
      </c>
    </row>
    <row r="14" spans="1:23" x14ac:dyDescent="0.3">
      <c r="A14" s="1">
        <v>13</v>
      </c>
      <c r="B14" s="2" t="s">
        <v>22</v>
      </c>
      <c r="C14" s="7">
        <f>+IFERROR(Ingresos!C14/Reservas!C14,0)</f>
        <v>214.61</v>
      </c>
      <c r="D14" s="7">
        <f>+IFERROR(Ingresos!D14/Reservas!D14,0)</f>
        <v>237.5</v>
      </c>
      <c r="E14" s="7">
        <f>+IFERROR(Ingresos!E14/Reservas!E14,0)</f>
        <v>225.41499999999999</v>
      </c>
      <c r="F14" s="7">
        <f>+IFERROR(Ingresos!F14/Reservas!F14,0)</f>
        <v>251.49428571428572</v>
      </c>
      <c r="G14" s="7">
        <f>+IFERROR(Ingresos!G14/Reservas!G14,0)</f>
        <v>277.49</v>
      </c>
      <c r="H14" s="7">
        <f>+IFERROR(Ingresos!H14/Reservas!H14,0)</f>
        <v>296.48500000000001</v>
      </c>
      <c r="I14" s="7">
        <f>+IFERROR(Ingresos!I14/Reservas!I14,0)</f>
        <v>287.15249999999997</v>
      </c>
      <c r="J14" s="7">
        <f>+IFERROR(Ingresos!J14/Reservas!J14,0)</f>
        <v>169.27500000000001</v>
      </c>
      <c r="K14" s="7">
        <f>+IFERROR(Ingresos!K14/Reservas!K14,0)</f>
        <v>260.39800000000002</v>
      </c>
      <c r="L14" s="7">
        <f>+IFERROR(Ingresos!L14/Reservas!L14,0)</f>
        <v>247.01799999999997</v>
      </c>
      <c r="M14" s="7">
        <f>+IFERROR(Ingresos!M14/Reservas!M14,0)</f>
        <v>196.36750000000001</v>
      </c>
      <c r="N14" s="7">
        <f>+IFERROR(Ingresos!N14/Reservas!N14,0)</f>
        <v>147.77000000000001</v>
      </c>
      <c r="O14" s="7">
        <f>+IFERROR(Ingresos!O14/Reservas!O14,0)</f>
        <v>187.36</v>
      </c>
      <c r="P14" s="7">
        <f>+IFERROR(Ingresos!P14/Reservas!P14,0)</f>
        <v>0.65500000000000003</v>
      </c>
      <c r="Q14" s="7">
        <f>+IFERROR(Ingresos!Q14/Reservas!Q14,0)</f>
        <v>22.026666666666667</v>
      </c>
      <c r="R14" s="7">
        <f>+IFERROR(Ingresos!R14/Reservas!R14,0)</f>
        <v>232.14666666666668</v>
      </c>
      <c r="S14" s="7">
        <f>+IFERROR(Ingresos!S14/Reservas!S14,0)</f>
        <v>168.49142857142857</v>
      </c>
      <c r="T14" s="7">
        <f>+IFERROR(Ingresos!T14/Reservas!T14,0)</f>
        <v>250.4</v>
      </c>
      <c r="U14" s="7">
        <f>+IFERROR(Ingresos!U14/Reservas!U14,0)</f>
        <v>0</v>
      </c>
      <c r="V14" s="7">
        <f>+IFERROR(Ingresos!V14/Reservas!V14,0)</f>
        <v>179.44252525252523</v>
      </c>
    </row>
    <row r="15" spans="1:23" x14ac:dyDescent="0.3">
      <c r="A15" s="1">
        <v>14</v>
      </c>
      <c r="B15" s="2" t="s">
        <v>22</v>
      </c>
      <c r="C15" s="7">
        <f>+IFERROR(Ingresos!C15/Reservas!C15,0)</f>
        <v>214.3</v>
      </c>
      <c r="D15" s="7">
        <f>+IFERROR(Ingresos!D15/Reservas!D15,0)</f>
        <v>0</v>
      </c>
      <c r="E15" s="7">
        <f>+IFERROR(Ingresos!E15/Reservas!E15,0)</f>
        <v>236.51599999999999</v>
      </c>
      <c r="F15" s="7">
        <f>+IFERROR(Ingresos!F15/Reservas!F15,0)</f>
        <v>105.71499999999999</v>
      </c>
      <c r="G15" s="7">
        <f>+IFERROR(Ingresos!G15/Reservas!G15,0)</f>
        <v>254.35333333333332</v>
      </c>
      <c r="H15" s="7">
        <f>+IFERROR(Ingresos!H15/Reservas!H15,0)</f>
        <v>181.22125</v>
      </c>
      <c r="I15" s="7">
        <f>+IFERROR(Ingresos!I15/Reservas!I15,0)</f>
        <v>277.8</v>
      </c>
      <c r="J15" s="7">
        <f>+IFERROR(Ingresos!J15/Reservas!J15,0)</f>
        <v>228.75583333333336</v>
      </c>
      <c r="K15" s="7">
        <f>+IFERROR(Ingresos!K15/Reservas!K15,0)</f>
        <v>259.90199999999999</v>
      </c>
      <c r="L15" s="7">
        <f>+IFERROR(Ingresos!L15/Reservas!L15,0)</f>
        <v>130.86833333333334</v>
      </c>
      <c r="M15" s="7">
        <f>+IFERROR(Ingresos!M15/Reservas!M15,0)</f>
        <v>73.141111111111115</v>
      </c>
      <c r="N15" s="7">
        <f>+IFERROR(Ingresos!N15/Reservas!N15,0)</f>
        <v>84.484999999999999</v>
      </c>
      <c r="O15" s="7">
        <f>+IFERROR(Ingresos!O15/Reservas!O15,0)</f>
        <v>57.199999999999996</v>
      </c>
      <c r="P15" s="7">
        <f>+IFERROR(Ingresos!P15/Reservas!P15,0)</f>
        <v>49.024000000000001</v>
      </c>
      <c r="Q15" s="7">
        <f>+IFERROR(Ingresos!Q15/Reservas!Q15,0)</f>
        <v>56.424285714285716</v>
      </c>
      <c r="R15" s="7">
        <f>+IFERROR(Ingresos!R15/Reservas!R15,0)</f>
        <v>24.37</v>
      </c>
      <c r="S15" s="7">
        <f>+IFERROR(Ingresos!S15/Reservas!S15,0)</f>
        <v>144.94125</v>
      </c>
      <c r="T15" s="7">
        <f>+IFERROR(Ingresos!T15/Reservas!T15,0)</f>
        <v>116.94875</v>
      </c>
      <c r="U15" s="7">
        <f>+IFERROR(Ingresos!U15/Reservas!U15,0)</f>
        <v>129.30666666666667</v>
      </c>
      <c r="V15" s="7">
        <f>+IFERROR(Ingresos!V15/Reservas!V15,0)</f>
        <v>139.37641025641025</v>
      </c>
    </row>
    <row r="16" spans="1:23" x14ac:dyDescent="0.3">
      <c r="A16" s="1">
        <v>15</v>
      </c>
      <c r="B16" s="2" t="s">
        <v>22</v>
      </c>
      <c r="C16" s="7">
        <f>+IFERROR(Ingresos!C16/Reservas!C16,0)</f>
        <v>214.35</v>
      </c>
      <c r="D16" s="7">
        <f>+IFERROR(Ingresos!D16/Reservas!D16,0)</f>
        <v>0</v>
      </c>
      <c r="E16" s="7">
        <f>+IFERROR(Ingresos!E16/Reservas!E16,0)</f>
        <v>258.60124999999999</v>
      </c>
      <c r="F16" s="7">
        <f>+IFERROR(Ingresos!F16/Reservas!F16,0)</f>
        <v>99.95</v>
      </c>
      <c r="G16" s="7">
        <f>+IFERROR(Ingresos!G16/Reservas!G16,0)</f>
        <v>284.84142857142859</v>
      </c>
      <c r="H16" s="7">
        <f>+IFERROR(Ingresos!H16/Reservas!H16,0)</f>
        <v>264.86666666666667</v>
      </c>
      <c r="I16" s="7">
        <f>+IFERROR(Ingresos!I16/Reservas!I16,0)</f>
        <v>292.12833333333333</v>
      </c>
      <c r="J16" s="7">
        <f>+IFERROR(Ingresos!J16/Reservas!J16,0)</f>
        <v>224.35555555555555</v>
      </c>
      <c r="K16" s="7">
        <f>+IFERROR(Ingresos!K16/Reservas!K16,0)</f>
        <v>250.03111111111113</v>
      </c>
      <c r="L16" s="7">
        <f>+IFERROR(Ingresos!L16/Reservas!L16,0)</f>
        <v>331.71499999999997</v>
      </c>
      <c r="M16" s="7">
        <f>+IFERROR(Ingresos!M16/Reservas!M16,0)</f>
        <v>227.23500000000001</v>
      </c>
      <c r="N16" s="7">
        <f>+IFERROR(Ingresos!N16/Reservas!N16,0)</f>
        <v>196.655</v>
      </c>
      <c r="O16" s="7">
        <f>+IFERROR(Ingresos!O16/Reservas!O16,0)</f>
        <v>75.284999999999997</v>
      </c>
      <c r="P16" s="7">
        <f>+IFERROR(Ingresos!P16/Reservas!P16,0)</f>
        <v>186.29</v>
      </c>
      <c r="Q16" s="7">
        <f>+IFERROR(Ingresos!Q16/Reservas!Q16,0)</f>
        <v>84.135000000000005</v>
      </c>
      <c r="R16" s="7">
        <f>+IFERROR(Ingresos!R16/Reservas!R16,0)</f>
        <v>184.66</v>
      </c>
      <c r="S16" s="7">
        <f>+IFERROR(Ingresos!S16/Reservas!S16,0)</f>
        <v>220.19363636363639</v>
      </c>
      <c r="T16" s="7">
        <f>+IFERROR(Ingresos!T16/Reservas!T16,0)</f>
        <v>241.685</v>
      </c>
      <c r="U16" s="7">
        <f>+IFERROR(Ingresos!U16/Reservas!U16,0)</f>
        <v>101.5325</v>
      </c>
      <c r="V16" s="7">
        <f>+IFERROR(Ingresos!V16/Reservas!V16,0)</f>
        <v>210.04178217821783</v>
      </c>
    </row>
    <row r="17" spans="1:22" x14ac:dyDescent="0.3">
      <c r="A17" s="1">
        <v>16</v>
      </c>
      <c r="B17" s="2" t="s">
        <v>22</v>
      </c>
      <c r="C17" s="7">
        <f>+IFERROR(Ingresos!C17/Reservas!C17,0)</f>
        <v>0</v>
      </c>
      <c r="D17" s="7">
        <f>+IFERROR(Ingresos!D17/Reservas!D17,0)</f>
        <v>0</v>
      </c>
      <c r="E17" s="7">
        <f>+IFERROR(Ingresos!E17/Reservas!E17,0)</f>
        <v>286.08299999999997</v>
      </c>
      <c r="F17" s="7">
        <f>+IFERROR(Ingresos!F17/Reservas!F17,0)</f>
        <v>269.98624999999998</v>
      </c>
      <c r="G17" s="7">
        <f>+IFERROR(Ingresos!G17/Reservas!G17,0)</f>
        <v>278.36500000000001</v>
      </c>
      <c r="H17" s="7">
        <f>+IFERROR(Ingresos!H17/Reservas!H17,0)</f>
        <v>325.846</v>
      </c>
      <c r="I17" s="7">
        <f>+IFERROR(Ingresos!I17/Reservas!I17,0)</f>
        <v>243.35</v>
      </c>
      <c r="J17" s="7">
        <f>+IFERROR(Ingresos!J17/Reservas!J17,0)</f>
        <v>223.95857142857145</v>
      </c>
      <c r="K17" s="7">
        <f>+IFERROR(Ingresos!K17/Reservas!K17,0)</f>
        <v>81.108333333333334</v>
      </c>
      <c r="L17" s="7">
        <f>+IFERROR(Ingresos!L17/Reservas!L17,0)</f>
        <v>244.98285714285717</v>
      </c>
      <c r="M17" s="7">
        <f>+IFERROR(Ingresos!M17/Reservas!M17,0)</f>
        <v>226.28</v>
      </c>
      <c r="N17" s="7">
        <f>+IFERROR(Ingresos!N17/Reservas!N17,0)</f>
        <v>162.04249999999999</v>
      </c>
      <c r="O17" s="7">
        <f>+IFERROR(Ingresos!O17/Reservas!O17,0)</f>
        <v>61.876666666666665</v>
      </c>
      <c r="P17" s="7">
        <f>+IFERROR(Ingresos!P17/Reservas!P17,0)</f>
        <v>183.6</v>
      </c>
      <c r="Q17" s="7">
        <f>+IFERROR(Ingresos!Q17/Reservas!Q17,0)</f>
        <v>73.868571428571428</v>
      </c>
      <c r="R17" s="7">
        <f>+IFERROR(Ingresos!R17/Reservas!R17,0)</f>
        <v>2321.81</v>
      </c>
      <c r="S17" s="7">
        <f>+IFERROR(Ingresos!S17/Reservas!S17,0)</f>
        <v>233.93</v>
      </c>
      <c r="T17" s="7">
        <f>+IFERROR(Ingresos!T17/Reservas!T17,0)</f>
        <v>213.68</v>
      </c>
      <c r="U17" s="7">
        <f>+IFERROR(Ingresos!U17/Reservas!U17,0)</f>
        <v>99.737142857142857</v>
      </c>
      <c r="V17" s="7">
        <f>+IFERROR(Ingresos!V17/Reservas!V17,0)</f>
        <v>254.21010204081628</v>
      </c>
    </row>
    <row r="18" spans="1:22" x14ac:dyDescent="0.3">
      <c r="A18" s="1">
        <v>17</v>
      </c>
      <c r="B18" s="2" t="s">
        <v>22</v>
      </c>
      <c r="C18" s="7">
        <f>+IFERROR(Ingresos!C18/Reservas!C18,0)</f>
        <v>0</v>
      </c>
      <c r="D18" s="7">
        <f>+IFERROR(Ingresos!D18/Reservas!D18,0)</f>
        <v>0</v>
      </c>
      <c r="E18" s="7">
        <f>+IFERROR(Ingresos!E18/Reservas!E18,0)</f>
        <v>0</v>
      </c>
      <c r="F18" s="7">
        <f>+IFERROR(Ingresos!F18/Reservas!F18,0)</f>
        <v>19.05</v>
      </c>
      <c r="G18" s="7">
        <f>+IFERROR(Ingresos!G18/Reservas!G18,0)</f>
        <v>357.11250000000001</v>
      </c>
      <c r="H18" s="7">
        <f>+IFERROR(Ingresos!H18/Reservas!H18,0)</f>
        <v>390.98</v>
      </c>
      <c r="I18" s="7">
        <f>+IFERROR(Ingresos!I18/Reservas!I18,0)</f>
        <v>343.58</v>
      </c>
      <c r="J18" s="7">
        <f>+IFERROR(Ingresos!J18/Reservas!J18,0)</f>
        <v>234.20666666666668</v>
      </c>
      <c r="K18" s="7">
        <f>+IFERROR(Ingresos!K18/Reservas!K18,0)</f>
        <v>252.62399999999997</v>
      </c>
      <c r="L18" s="7">
        <f>+IFERROR(Ingresos!L18/Reservas!L18,0)</f>
        <v>298.322</v>
      </c>
      <c r="M18" s="7">
        <f>+IFERROR(Ingresos!M18/Reservas!M18,0)</f>
        <v>258.66000000000003</v>
      </c>
      <c r="N18" s="7">
        <f>+IFERROR(Ingresos!N18/Reservas!N18,0)</f>
        <v>0</v>
      </c>
      <c r="O18" s="7">
        <f>+IFERROR(Ingresos!O18/Reservas!O18,0)</f>
        <v>157.47999999999999</v>
      </c>
      <c r="P18" s="7">
        <f>+IFERROR(Ingresos!P18/Reservas!P18,0)</f>
        <v>186.26</v>
      </c>
      <c r="Q18" s="7">
        <f>+IFERROR(Ingresos!Q18/Reservas!Q18,0)</f>
        <v>54.991666666666667</v>
      </c>
      <c r="R18" s="7">
        <f>+IFERROR(Ingresos!R18/Reservas!R18,0)</f>
        <v>0</v>
      </c>
      <c r="S18" s="7">
        <f>+IFERROR(Ingresos!S18/Reservas!S18,0)</f>
        <v>236.05</v>
      </c>
      <c r="T18" s="7">
        <f>+IFERROR(Ingresos!T18/Reservas!T18,0)</f>
        <v>276.35666666666668</v>
      </c>
      <c r="U18" s="7">
        <f>+IFERROR(Ingresos!U18/Reservas!U18,0)</f>
        <v>0</v>
      </c>
      <c r="V18" s="7">
        <f>+IFERROR(Ingresos!V18/Reservas!V18,0)</f>
        <v>229.17955555555557</v>
      </c>
    </row>
    <row r="19" spans="1:22" x14ac:dyDescent="0.3">
      <c r="A19" s="1">
        <v>18</v>
      </c>
      <c r="B19" s="2" t="s">
        <v>22</v>
      </c>
      <c r="C19" s="7">
        <f>+IFERROR(Ingresos!C19/Reservas!C19,0)</f>
        <v>259.95999999999998</v>
      </c>
      <c r="D19" s="7">
        <f>+IFERROR(Ingresos!D19/Reservas!D19,0)</f>
        <v>0</v>
      </c>
      <c r="E19" s="7">
        <f>+IFERROR(Ingresos!E19/Reservas!E19,0)</f>
        <v>209.16909090909093</v>
      </c>
      <c r="F19" s="7">
        <f>+IFERROR(Ingresos!F19/Reservas!F19,0)</f>
        <v>66.320000000000007</v>
      </c>
      <c r="G19" s="7">
        <f>+IFERROR(Ingresos!G19/Reservas!G19,0)</f>
        <v>287.11750000000001</v>
      </c>
      <c r="H19" s="7">
        <f>+IFERROR(Ingresos!H19/Reservas!H19,0)</f>
        <v>336.64749999999998</v>
      </c>
      <c r="I19" s="7">
        <f>+IFERROR(Ingresos!I19/Reservas!I19,0)</f>
        <v>244.9</v>
      </c>
      <c r="J19" s="7">
        <f>+IFERROR(Ingresos!J19/Reservas!J19,0)</f>
        <v>185.75399999999999</v>
      </c>
      <c r="K19" s="7">
        <f>+IFERROR(Ingresos!K19/Reservas!K19,0)</f>
        <v>49.56</v>
      </c>
      <c r="L19" s="7">
        <f>+IFERROR(Ingresos!L19/Reservas!L19,0)</f>
        <v>261.73666666666668</v>
      </c>
      <c r="M19" s="7">
        <f>+IFERROR(Ingresos!M19/Reservas!M19,0)</f>
        <v>0</v>
      </c>
      <c r="N19" s="7">
        <f>+IFERROR(Ingresos!N19/Reservas!N19,0)</f>
        <v>196.41</v>
      </c>
      <c r="O19" s="7">
        <f>+IFERROR(Ingresos!O19/Reservas!O19,0)</f>
        <v>226.2225</v>
      </c>
      <c r="P19" s="7">
        <f>+IFERROR(Ingresos!P19/Reservas!P19,0)</f>
        <v>185.44499999999999</v>
      </c>
      <c r="Q19" s="7">
        <f>+IFERROR(Ingresos!Q19/Reservas!Q19,0)</f>
        <v>106.52000000000001</v>
      </c>
      <c r="R19" s="7">
        <f>+IFERROR(Ingresos!R19/Reservas!R19,0)</f>
        <v>236.84</v>
      </c>
      <c r="S19" s="7">
        <f>+IFERROR(Ingresos!S19/Reservas!S19,0)</f>
        <v>219</v>
      </c>
      <c r="T19" s="7">
        <f>+IFERROR(Ingresos!T19/Reservas!T19,0)</f>
        <v>259.08999999999997</v>
      </c>
      <c r="U19" s="7">
        <f>+IFERROR(Ingresos!U19/Reservas!U19,0)</f>
        <v>0</v>
      </c>
      <c r="V19" s="7">
        <f>+IFERROR(Ingresos!V19/Reservas!V19,0)</f>
        <v>182.7312676056338</v>
      </c>
    </row>
    <row r="20" spans="1:22" x14ac:dyDescent="0.3">
      <c r="A20" s="1">
        <v>19</v>
      </c>
      <c r="B20" s="2" t="s">
        <v>22</v>
      </c>
      <c r="C20" s="7">
        <f>+IFERROR(Ingresos!C20/Reservas!C20,0)</f>
        <v>0</v>
      </c>
      <c r="D20" s="7">
        <f>+IFERROR(Ingresos!D20/Reservas!D20,0)</f>
        <v>0</v>
      </c>
      <c r="E20" s="7">
        <f>+IFERROR(Ingresos!E20/Reservas!E20,0)</f>
        <v>0</v>
      </c>
      <c r="F20" s="7">
        <f>+IFERROR(Ingresos!F20/Reservas!F20,0)</f>
        <v>0</v>
      </c>
      <c r="G20" s="7">
        <f>+IFERROR(Ingresos!G20/Reservas!G20,0)</f>
        <v>0</v>
      </c>
      <c r="H20" s="7">
        <f>+IFERROR(Ingresos!H20/Reservas!H20,0)</f>
        <v>0</v>
      </c>
      <c r="I20" s="7">
        <f>+IFERROR(Ingresos!I20/Reservas!I20,0)</f>
        <v>0</v>
      </c>
      <c r="J20" s="7">
        <f>+IFERROR(Ingresos!J20/Reservas!J20,0)</f>
        <v>0</v>
      </c>
      <c r="K20" s="7">
        <f>+IFERROR(Ingresos!K20/Reservas!K20,0)</f>
        <v>0</v>
      </c>
      <c r="L20" s="7">
        <f>+IFERROR(Ingresos!L20/Reservas!L20,0)</f>
        <v>0</v>
      </c>
      <c r="M20" s="7">
        <f>+IFERROR(Ingresos!M20/Reservas!M20,0)</f>
        <v>0</v>
      </c>
      <c r="N20" s="7">
        <f>+IFERROR(Ingresos!N20/Reservas!N20,0)</f>
        <v>0</v>
      </c>
      <c r="O20" s="7">
        <f>+IFERROR(Ingresos!O20/Reservas!O20,0)</f>
        <v>0</v>
      </c>
      <c r="P20" s="7">
        <f>+IFERROR(Ingresos!P20/Reservas!P20,0)</f>
        <v>0</v>
      </c>
      <c r="Q20" s="7">
        <f>+IFERROR(Ingresos!Q20/Reservas!Q20,0)</f>
        <v>0</v>
      </c>
      <c r="R20" s="7">
        <f>+IFERROR(Ingresos!R20/Reservas!R20,0)</f>
        <v>0</v>
      </c>
      <c r="S20" s="7">
        <f>+IFERROR(Ingresos!S20/Reservas!S20,0)</f>
        <v>0</v>
      </c>
      <c r="T20" s="7">
        <f>+IFERROR(Ingresos!T20/Reservas!T20,0)</f>
        <v>0</v>
      </c>
      <c r="U20" s="7">
        <f>+IFERROR(Ingresos!U20/Reservas!U20,0)</f>
        <v>0</v>
      </c>
      <c r="V20" s="7">
        <f>+IFERROR(Ingresos!V20/Reservas!V20,0)</f>
        <v>0</v>
      </c>
    </row>
    <row r="21" spans="1:22" x14ac:dyDescent="0.3">
      <c r="A21" s="1">
        <v>20</v>
      </c>
      <c r="B21" s="2" t="s">
        <v>21</v>
      </c>
      <c r="C21" s="7">
        <f>+IFERROR(Ingresos!C21/Reservas!C21,0)</f>
        <v>320.38749999999999</v>
      </c>
      <c r="D21" s="7">
        <f>+IFERROR(Ingresos!D21/Reservas!D21,0)</f>
        <v>357.47199999999998</v>
      </c>
      <c r="E21" s="7">
        <f>+IFERROR(Ingresos!E21/Reservas!E21,0)</f>
        <v>259.65714285714284</v>
      </c>
      <c r="F21" s="7">
        <f>+IFERROR(Ingresos!F21/Reservas!F21,0)</f>
        <v>278.3857142857143</v>
      </c>
      <c r="G21" s="7">
        <f>+IFERROR(Ingresos!G21/Reservas!G21,0)</f>
        <v>296.07833333333332</v>
      </c>
      <c r="H21" s="7">
        <f>+IFERROR(Ingresos!H21/Reservas!H21,0)</f>
        <v>313.33333333333331</v>
      </c>
      <c r="I21" s="7">
        <f>+IFERROR(Ingresos!I21/Reservas!I21,0)</f>
        <v>294.82</v>
      </c>
      <c r="J21" s="7">
        <f>+IFERROR(Ingresos!J21/Reservas!J21,0)</f>
        <v>296.25799999999998</v>
      </c>
      <c r="K21" s="7">
        <f>+IFERROR(Ingresos!K21/Reservas!K21,0)</f>
        <v>177.47666666666666</v>
      </c>
      <c r="L21" s="7">
        <f>+IFERROR(Ingresos!L21/Reservas!L21,0)</f>
        <v>269.06437499999998</v>
      </c>
      <c r="M21" s="7">
        <f>+IFERROR(Ingresos!M21/Reservas!M21,0)</f>
        <v>219.77</v>
      </c>
      <c r="N21" s="7">
        <f>+IFERROR(Ingresos!N21/Reservas!N21,0)</f>
        <v>193.71444444444444</v>
      </c>
      <c r="O21" s="7">
        <f>+IFERROR(Ingresos!O21/Reservas!O21,0)</f>
        <v>119.765</v>
      </c>
      <c r="P21" s="7">
        <f>+IFERROR(Ingresos!P21/Reservas!P21,0)</f>
        <v>97.815714285714293</v>
      </c>
      <c r="Q21" s="7">
        <f>+IFERROR(Ingresos!Q21/Reservas!Q21,0)</f>
        <v>1669.1375</v>
      </c>
      <c r="R21" s="7">
        <f>+IFERROR(Ingresos!R21/Reservas!R21,0)</f>
        <v>237.405</v>
      </c>
      <c r="S21" s="7">
        <f>+IFERROR(Ingresos!S21/Reservas!S21,0)</f>
        <v>263.75133333333332</v>
      </c>
      <c r="T21" s="7">
        <f>+IFERROR(Ingresos!T21/Reservas!T21,0)</f>
        <v>267.80785714285713</v>
      </c>
      <c r="U21" s="7">
        <f>+IFERROR(Ingresos!U21/Reservas!U21,0)</f>
        <v>246.61857142857141</v>
      </c>
      <c r="V21" s="7">
        <f>+IFERROR(Ingresos!V21/Reservas!V21,0)</f>
        <v>315.79461988304092</v>
      </c>
    </row>
    <row r="22" spans="1:22" x14ac:dyDescent="0.3">
      <c r="A22" s="1">
        <v>21</v>
      </c>
      <c r="B22" s="2" t="s">
        <v>21</v>
      </c>
      <c r="C22" s="7">
        <f>+IFERROR(Ingresos!C22/Reservas!C22,0)</f>
        <v>184.01</v>
      </c>
      <c r="D22" s="7">
        <f>+IFERROR(Ingresos!D22/Reservas!D22,0)</f>
        <v>289.86</v>
      </c>
      <c r="E22" s="7">
        <f>+IFERROR(Ingresos!E22/Reservas!E22,0)</f>
        <v>283.83375000000001</v>
      </c>
      <c r="F22" s="7">
        <f>+IFERROR(Ingresos!F22/Reservas!F22,0)</f>
        <v>296.70625000000001</v>
      </c>
      <c r="G22" s="7">
        <f>+IFERROR(Ingresos!G22/Reservas!G22,0)</f>
        <v>188.47888888888889</v>
      </c>
      <c r="H22" s="7">
        <f>+IFERROR(Ingresos!H22/Reservas!H22,0)</f>
        <v>319.89499999999998</v>
      </c>
      <c r="I22" s="7">
        <f>+IFERROR(Ingresos!I22/Reservas!I22,0)</f>
        <v>396.36599999999999</v>
      </c>
      <c r="J22" s="7">
        <f>+IFERROR(Ingresos!J22/Reservas!J22,0)</f>
        <v>286.83375000000001</v>
      </c>
      <c r="K22" s="7">
        <f>+IFERROR(Ingresos!K22/Reservas!K22,0)</f>
        <v>294.61666666666667</v>
      </c>
      <c r="L22" s="7">
        <f>+IFERROR(Ingresos!L22/Reservas!L22,0)</f>
        <v>291.2885714285714</v>
      </c>
      <c r="M22" s="7">
        <f>+IFERROR(Ingresos!M22/Reservas!M22,0)</f>
        <v>244.75428571428571</v>
      </c>
      <c r="N22" s="7">
        <f>+IFERROR(Ingresos!N22/Reservas!N22,0)</f>
        <v>132.97499999999999</v>
      </c>
      <c r="O22" s="7">
        <f>+IFERROR(Ingresos!O22/Reservas!O22,0)</f>
        <v>192.495</v>
      </c>
      <c r="P22" s="7">
        <f>+IFERROR(Ingresos!P22/Reservas!P22,0)</f>
        <v>213.25799999999998</v>
      </c>
      <c r="Q22" s="7">
        <f>+IFERROR(Ingresos!Q22/Reservas!Q22,0)</f>
        <v>47.36</v>
      </c>
      <c r="R22" s="7">
        <f>+IFERROR(Ingresos!R22/Reservas!R22,0)</f>
        <v>226.67666666666665</v>
      </c>
      <c r="S22" s="7">
        <f>+IFERROR(Ingresos!S22/Reservas!S22,0)</f>
        <v>293.18</v>
      </c>
      <c r="T22" s="7">
        <f>+IFERROR(Ingresos!T22/Reservas!T22,0)</f>
        <v>186.75399999999999</v>
      </c>
      <c r="U22" s="7">
        <f>+IFERROR(Ingresos!U22/Reservas!U22,0)</f>
        <v>253.46999999999997</v>
      </c>
      <c r="V22" s="7">
        <f>+IFERROR(Ingresos!V22/Reservas!V22,0)</f>
        <v>252.16641025641024</v>
      </c>
    </row>
    <row r="23" spans="1:22" x14ac:dyDescent="0.3">
      <c r="A23" s="1">
        <v>22</v>
      </c>
      <c r="B23" s="2" t="s">
        <v>21</v>
      </c>
      <c r="C23" s="7">
        <f>+IFERROR(Ingresos!C23/Reservas!C23,0)</f>
        <v>258.322</v>
      </c>
      <c r="D23" s="7">
        <f>+IFERROR(Ingresos!D23/Reservas!D23,0)</f>
        <v>247.45750000000001</v>
      </c>
      <c r="E23" s="7">
        <f>+IFERROR(Ingresos!E23/Reservas!E23,0)</f>
        <v>256.2</v>
      </c>
      <c r="F23" s="7">
        <f>+IFERROR(Ingresos!F23/Reservas!F23,0)</f>
        <v>313.37285714285719</v>
      </c>
      <c r="G23" s="7">
        <f>+IFERROR(Ingresos!G23/Reservas!G23,0)</f>
        <v>246.55</v>
      </c>
      <c r="H23" s="7">
        <f>+IFERROR(Ingresos!H23/Reservas!H23,0)</f>
        <v>316.51749999999998</v>
      </c>
      <c r="I23" s="7">
        <f>+IFERROR(Ingresos!I23/Reservas!I23,0)</f>
        <v>306.98400000000004</v>
      </c>
      <c r="J23" s="7">
        <f>+IFERROR(Ingresos!J23/Reservas!J23,0)</f>
        <v>372.51499999999999</v>
      </c>
      <c r="K23" s="7">
        <f>+IFERROR(Ingresos!K23/Reservas!K23,0)</f>
        <v>292.52499999999998</v>
      </c>
      <c r="L23" s="7">
        <f>+IFERROR(Ingresos!L23/Reservas!L23,0)</f>
        <v>292.815</v>
      </c>
      <c r="M23" s="7">
        <f>+IFERROR(Ingresos!M23/Reservas!M23,0)</f>
        <v>240.42</v>
      </c>
      <c r="N23" s="7">
        <f>+IFERROR(Ingresos!N23/Reservas!N23,0)</f>
        <v>178.01</v>
      </c>
      <c r="O23" s="7">
        <f>+IFERROR(Ingresos!O23/Reservas!O23,0)</f>
        <v>185.81400000000002</v>
      </c>
      <c r="P23" s="7">
        <f>+IFERROR(Ingresos!P23/Reservas!P23,0)</f>
        <v>210.19000000000003</v>
      </c>
      <c r="Q23" s="7">
        <f>+IFERROR(Ingresos!Q23/Reservas!Q23,0)</f>
        <v>149.02857142857144</v>
      </c>
      <c r="R23" s="7">
        <f>+IFERROR(Ingresos!R23/Reservas!R23,0)</f>
        <v>257.22750000000002</v>
      </c>
      <c r="S23" s="7">
        <f>+IFERROR(Ingresos!S23/Reservas!S23,0)</f>
        <v>317.15571428571428</v>
      </c>
      <c r="T23" s="7">
        <f>+IFERROR(Ingresos!T23/Reservas!T23,0)</f>
        <v>265.12833333333333</v>
      </c>
      <c r="U23" s="7">
        <f>+IFERROR(Ingresos!U23/Reservas!U23,0)</f>
        <v>278.53666666666669</v>
      </c>
      <c r="V23" s="7">
        <f>+IFERROR(Ingresos!V23/Reservas!V23,0)</f>
        <v>261.56535433070866</v>
      </c>
    </row>
    <row r="24" spans="1:22" x14ac:dyDescent="0.3">
      <c r="A24" s="1">
        <v>23</v>
      </c>
      <c r="B24" s="2" t="s">
        <v>21</v>
      </c>
      <c r="C24" s="7">
        <f>+IFERROR(Ingresos!C24/Reservas!C24,0)</f>
        <v>262.464</v>
      </c>
      <c r="D24" s="7">
        <f>+IFERROR(Ingresos!D24/Reservas!D24,0)</f>
        <v>320.57499999999999</v>
      </c>
      <c r="E24" s="7">
        <f>+IFERROR(Ingresos!E24/Reservas!E24,0)</f>
        <v>0</v>
      </c>
      <c r="F24" s="7">
        <f>+IFERROR(Ingresos!F24/Reservas!F24,0)</f>
        <v>249.02875</v>
      </c>
      <c r="G24" s="7">
        <f>+IFERROR(Ingresos!G24/Reservas!G24,0)</f>
        <v>286.73899999999998</v>
      </c>
      <c r="H24" s="7">
        <f>+IFERROR(Ingresos!H24/Reservas!H24,0)</f>
        <v>355.78</v>
      </c>
      <c r="I24" s="7">
        <f>+IFERROR(Ingresos!I24/Reservas!I24,0)</f>
        <v>281.46625</v>
      </c>
      <c r="J24" s="7">
        <f>+IFERROR(Ingresos!J24/Reservas!J24,0)</f>
        <v>251.87111111111113</v>
      </c>
      <c r="K24" s="7">
        <f>+IFERROR(Ingresos!K24/Reservas!K24,0)</f>
        <v>287.14</v>
      </c>
      <c r="L24" s="7">
        <f>+IFERROR(Ingresos!L24/Reservas!L24,0)</f>
        <v>361.96499999999997</v>
      </c>
      <c r="M24" s="7">
        <f>+IFERROR(Ingresos!M24/Reservas!M24,0)</f>
        <v>245.35249999999999</v>
      </c>
      <c r="N24" s="7">
        <f>+IFERROR(Ingresos!N24/Reservas!N24,0)</f>
        <v>192.43</v>
      </c>
      <c r="O24" s="7">
        <f>+IFERROR(Ingresos!O24/Reservas!O24,0)</f>
        <v>158.82499999999999</v>
      </c>
      <c r="P24" s="7">
        <f>+IFERROR(Ingresos!P24/Reservas!P24,0)</f>
        <v>216.93600000000001</v>
      </c>
      <c r="Q24" s="7">
        <f>+IFERROR(Ingresos!Q24/Reservas!Q24,0)</f>
        <v>104.56857142857143</v>
      </c>
      <c r="R24" s="7">
        <f>+IFERROR(Ingresos!R24/Reservas!R24,0)</f>
        <v>276.20999999999998</v>
      </c>
      <c r="S24" s="7">
        <f>+IFERROR(Ingresos!S24/Reservas!S24,0)</f>
        <v>227.35</v>
      </c>
      <c r="T24" s="7">
        <f>+IFERROR(Ingresos!T24/Reservas!T24,0)</f>
        <v>289.57333333333332</v>
      </c>
      <c r="U24" s="7">
        <f>+IFERROR(Ingresos!U24/Reservas!U24,0)</f>
        <v>233.23333333333335</v>
      </c>
      <c r="V24" s="7">
        <f>+IFERROR(Ingresos!V24/Reservas!V24,0)</f>
        <v>253.65160000000003</v>
      </c>
    </row>
    <row r="25" spans="1:22" x14ac:dyDescent="0.3">
      <c r="A25" s="4">
        <v>24</v>
      </c>
      <c r="B25" s="5" t="s">
        <v>21</v>
      </c>
      <c r="C25" s="7">
        <f>+IFERROR(Ingresos!C25/Reservas!C25,0)</f>
        <v>231.75833333333333</v>
      </c>
      <c r="D25" s="7">
        <f>+IFERROR(Ingresos!D25/Reservas!D25,0)</f>
        <v>237.84699999999998</v>
      </c>
      <c r="E25" s="7">
        <f>+IFERROR(Ingresos!E25/Reservas!E25,0)</f>
        <v>265.97888888888889</v>
      </c>
      <c r="F25" s="7">
        <f>+IFERROR(Ingresos!F25/Reservas!F25,0)</f>
        <v>1091.9766666666667</v>
      </c>
      <c r="G25" s="7">
        <f>+IFERROR(Ingresos!G25/Reservas!G25,0)</f>
        <v>313.24624999999997</v>
      </c>
      <c r="H25" s="7">
        <f>+IFERROR(Ingresos!H25/Reservas!H25,0)</f>
        <v>467.65499999999997</v>
      </c>
      <c r="I25" s="7">
        <f>+IFERROR(Ingresos!I25/Reservas!I25,0)</f>
        <v>294.46833333333331</v>
      </c>
      <c r="J25" s="7">
        <f>+IFERROR(Ingresos!J25/Reservas!J25,0)</f>
        <v>267.95999999999998</v>
      </c>
      <c r="K25" s="7">
        <f>+IFERROR(Ingresos!K25/Reservas!K25,0)</f>
        <v>275.32299999999998</v>
      </c>
      <c r="L25" s="7">
        <f>+IFERROR(Ingresos!L25/Reservas!L25,0)</f>
        <v>359.79583333333335</v>
      </c>
      <c r="M25" s="7">
        <f>+IFERROR(Ingresos!M25/Reservas!M25,0)</f>
        <v>258.7923076923077</v>
      </c>
      <c r="N25" s="7">
        <f>+IFERROR(Ingresos!N25/Reservas!N25,0)</f>
        <v>194.71</v>
      </c>
      <c r="O25" s="7">
        <f>+IFERROR(Ingresos!O25/Reservas!O25,0)</f>
        <v>163.22833333333332</v>
      </c>
      <c r="P25" s="7">
        <f>+IFERROR(Ingresos!P25/Reservas!P25,0)</f>
        <v>182.42083333333335</v>
      </c>
      <c r="Q25" s="7">
        <f>+IFERROR(Ingresos!Q25/Reservas!Q25,0)</f>
        <v>118.25999999999999</v>
      </c>
      <c r="R25" s="7">
        <f>+IFERROR(Ingresos!R25/Reservas!R25,0)</f>
        <v>224.45111111111112</v>
      </c>
      <c r="S25" s="7">
        <f>+IFERROR(Ingresos!S25/Reservas!S25,0)</f>
        <v>300.78466666666668</v>
      </c>
      <c r="T25" s="7">
        <f>+IFERROR(Ingresos!T25/Reservas!T25,0)</f>
        <v>223.72307692307692</v>
      </c>
      <c r="U25" s="7">
        <f>+IFERROR(Ingresos!U25/Reservas!U25,0)</f>
        <v>250.53874999999999</v>
      </c>
      <c r="V25" s="7">
        <f>+IFERROR(Ingresos!V25/Reservas!V25,0)</f>
        <v>300.27072538860108</v>
      </c>
    </row>
    <row r="26" spans="1:22" x14ac:dyDescent="0.3">
      <c r="A26" s="1">
        <v>25</v>
      </c>
      <c r="B26" s="2" t="s">
        <v>21</v>
      </c>
      <c r="C26" s="7">
        <f>+IFERROR(Ingresos!C26/Reservas!C26,0)</f>
        <v>184.01</v>
      </c>
      <c r="D26" s="7">
        <f>+IFERROR(Ingresos!D26/Reservas!D26,0)</f>
        <v>281.54000000000002</v>
      </c>
      <c r="E26" s="7">
        <f>+IFERROR(Ingresos!E26/Reservas!E26,0)</f>
        <v>291.33000000000004</v>
      </c>
      <c r="F26" s="7">
        <f>+IFERROR(Ingresos!F26/Reservas!F26,0)</f>
        <v>243.0888888888889</v>
      </c>
      <c r="G26" s="7">
        <f>+IFERROR(Ingresos!G26/Reservas!G26,0)</f>
        <v>184.70400000000001</v>
      </c>
      <c r="H26" s="7">
        <f>+IFERROR(Ingresos!H26/Reservas!H26,0)</f>
        <v>386.34428571428572</v>
      </c>
      <c r="I26" s="7">
        <f>+IFERROR(Ingresos!I26/Reservas!I26,0)</f>
        <v>314.87</v>
      </c>
      <c r="J26" s="7">
        <f>+IFERROR(Ingresos!J26/Reservas!J26,0)</f>
        <v>290.245</v>
      </c>
      <c r="K26" s="7">
        <f>+IFERROR(Ingresos!K26/Reservas!K26,0)</f>
        <v>280.77714285714285</v>
      </c>
      <c r="L26" s="7">
        <f>+IFERROR(Ingresos!L26/Reservas!L26,0)</f>
        <v>297.41166666666669</v>
      </c>
      <c r="M26" s="7">
        <f>+IFERROR(Ingresos!M26/Reservas!M26,0)</f>
        <v>227.50444444444443</v>
      </c>
      <c r="N26" s="7">
        <f>+IFERROR(Ingresos!N26/Reservas!N26,0)</f>
        <v>189.1</v>
      </c>
      <c r="O26" s="7">
        <f>+IFERROR(Ingresos!O26/Reservas!O26,0)</f>
        <v>110.806</v>
      </c>
      <c r="P26" s="7">
        <f>+IFERROR(Ingresos!P26/Reservas!P26,0)</f>
        <v>224.39499999999998</v>
      </c>
      <c r="Q26" s="7">
        <f>+IFERROR(Ingresos!Q26/Reservas!Q26,0)</f>
        <v>86.746250000000003</v>
      </c>
      <c r="R26" s="7">
        <f>+IFERROR(Ingresos!R26/Reservas!R26,0)</f>
        <v>268.892</v>
      </c>
      <c r="S26" s="7">
        <f>+IFERROR(Ingresos!S26/Reservas!S26,0)</f>
        <v>258.274</v>
      </c>
      <c r="T26" s="7">
        <f>+IFERROR(Ingresos!T26/Reservas!T26,0)</f>
        <v>276.76</v>
      </c>
      <c r="U26" s="7">
        <f>+IFERROR(Ingresos!U26/Reservas!U26,0)</f>
        <v>270.80500000000001</v>
      </c>
      <c r="V26" s="7">
        <f>+IFERROR(Ingresos!V26/Reservas!V26,0)</f>
        <v>241.57972727272724</v>
      </c>
    </row>
    <row r="27" spans="1:22" x14ac:dyDescent="0.3">
      <c r="A27" s="1">
        <v>26</v>
      </c>
      <c r="B27" s="2" t="s">
        <v>21</v>
      </c>
      <c r="C27" s="7">
        <f>+IFERROR(Ingresos!C27/Reservas!C27,0)</f>
        <v>186.102</v>
      </c>
      <c r="D27" s="7">
        <f>+IFERROR(Ingresos!D27/Reservas!D27,0)</f>
        <v>266.97000000000003</v>
      </c>
      <c r="E27" s="7">
        <f>+IFERROR(Ingresos!E27/Reservas!E27,0)</f>
        <v>284.10857142857145</v>
      </c>
      <c r="F27" s="7">
        <f>+IFERROR(Ingresos!F27/Reservas!F27,0)</f>
        <v>288.88222222222225</v>
      </c>
      <c r="G27" s="7">
        <f>+IFERROR(Ingresos!G27/Reservas!G27,0)</f>
        <v>179.48000000000002</v>
      </c>
      <c r="H27" s="7">
        <f>+IFERROR(Ingresos!H27/Reservas!H27,0)</f>
        <v>349.82833333333332</v>
      </c>
      <c r="I27" s="7">
        <f>+IFERROR(Ingresos!I27/Reservas!I27,0)</f>
        <v>302.57499999999999</v>
      </c>
      <c r="J27" s="7">
        <f>+IFERROR(Ingresos!J27/Reservas!J27,0)</f>
        <v>334.62833333333333</v>
      </c>
      <c r="K27" s="7">
        <f>+IFERROR(Ingresos!K27/Reservas!K27,0)</f>
        <v>290.005</v>
      </c>
      <c r="L27" s="7">
        <f>+IFERROR(Ingresos!L27/Reservas!L27,0)</f>
        <v>308.26499999999999</v>
      </c>
      <c r="M27" s="7">
        <f>+IFERROR(Ingresos!M27/Reservas!M27,0)</f>
        <v>222.22</v>
      </c>
      <c r="N27" s="7">
        <f>+IFERROR(Ingresos!N27/Reservas!N27,0)</f>
        <v>181.26</v>
      </c>
      <c r="O27" s="7">
        <f>+IFERROR(Ingresos!O27/Reservas!O27,0)</f>
        <v>164.25666666666666</v>
      </c>
      <c r="P27" s="7">
        <f>+IFERROR(Ingresos!P27/Reservas!P27,0)</f>
        <v>149.37666666666667</v>
      </c>
      <c r="Q27" s="7">
        <f>+IFERROR(Ingresos!Q27/Reservas!Q27,0)</f>
        <v>1.835</v>
      </c>
      <c r="R27" s="7">
        <f>+IFERROR(Ingresos!R27/Reservas!R27,0)</f>
        <v>197.55</v>
      </c>
      <c r="S27" s="7">
        <f>+IFERROR(Ingresos!S27/Reservas!S27,0)</f>
        <v>296.1925</v>
      </c>
      <c r="T27" s="7">
        <f>+IFERROR(Ingresos!T27/Reservas!T27,0)</f>
        <v>268.86399999999998</v>
      </c>
      <c r="U27" s="7">
        <f>+IFERROR(Ingresos!U27/Reservas!U27,0)</f>
        <v>223.93333333333331</v>
      </c>
      <c r="V27" s="7">
        <f>+IFERROR(Ingresos!V27/Reservas!V27,0)</f>
        <v>245.36134615384617</v>
      </c>
    </row>
    <row r="28" spans="1:22" x14ac:dyDescent="0.3">
      <c r="A28" s="1">
        <v>27</v>
      </c>
      <c r="B28" s="2" t="s">
        <v>21</v>
      </c>
      <c r="C28" s="7">
        <f>+IFERROR(Ingresos!C28/Reservas!C28,0)</f>
        <v>112.92</v>
      </c>
      <c r="D28" s="7">
        <f>+IFERROR(Ingresos!D28/Reservas!D28,0)</f>
        <v>182.39714285714285</v>
      </c>
      <c r="E28" s="7">
        <f>+IFERROR(Ingresos!E28/Reservas!E28,0)</f>
        <v>231.58777777777777</v>
      </c>
      <c r="F28" s="7">
        <f>+IFERROR(Ingresos!F28/Reservas!F28,0)</f>
        <v>849.13250000000005</v>
      </c>
      <c r="G28" s="7">
        <f>+IFERROR(Ingresos!G28/Reservas!G28,0)</f>
        <v>218.53090909090909</v>
      </c>
      <c r="H28" s="7">
        <f>+IFERROR(Ingresos!H28/Reservas!H28,0)</f>
        <v>347.41199999999998</v>
      </c>
      <c r="I28" s="7">
        <f>+IFERROR(Ingresos!I28/Reservas!I28,0)</f>
        <v>244.52</v>
      </c>
      <c r="J28" s="7">
        <f>+IFERROR(Ingresos!J28/Reservas!J28,0)</f>
        <v>212.74666666666667</v>
      </c>
      <c r="K28" s="7">
        <f>+IFERROR(Ingresos!K28/Reservas!K28,0)</f>
        <v>270.67111111111109</v>
      </c>
      <c r="L28" s="7">
        <f>+IFERROR(Ingresos!L28/Reservas!L28,0)</f>
        <v>250.32</v>
      </c>
      <c r="M28" s="7">
        <f>+IFERROR(Ingresos!M28/Reservas!M28,0)</f>
        <v>324.47571428571428</v>
      </c>
      <c r="N28" s="7">
        <f>+IFERROR(Ingresos!N28/Reservas!N28,0)</f>
        <v>206.86333333333334</v>
      </c>
      <c r="O28" s="7">
        <f>+IFERROR(Ingresos!O28/Reservas!O28,0)</f>
        <v>60.943333333333335</v>
      </c>
      <c r="P28" s="7">
        <f>+IFERROR(Ingresos!P28/Reservas!P28,0)</f>
        <v>209.54</v>
      </c>
      <c r="Q28" s="7">
        <f>+IFERROR(Ingresos!Q28/Reservas!Q28,0)</f>
        <v>1.835</v>
      </c>
      <c r="R28" s="7">
        <f>+IFERROR(Ingresos!R28/Reservas!R28,0)</f>
        <v>285.31799999999998</v>
      </c>
      <c r="S28" s="7">
        <f>+IFERROR(Ingresos!S28/Reservas!S28,0)</f>
        <v>271.17444444444448</v>
      </c>
      <c r="T28" s="7">
        <f>+IFERROR(Ingresos!T28/Reservas!T28,0)</f>
        <v>262.44749999999999</v>
      </c>
      <c r="U28" s="7">
        <f>+IFERROR(Ingresos!U28/Reservas!U28,0)</f>
        <v>206.82</v>
      </c>
      <c r="V28" s="7">
        <f>+IFERROR(Ingresos!V28/Reservas!V28,0)</f>
        <v>275.65600000000001</v>
      </c>
    </row>
    <row r="29" spans="1:22" x14ac:dyDescent="0.3">
      <c r="A29" s="1">
        <v>28</v>
      </c>
      <c r="B29" s="2" t="s">
        <v>21</v>
      </c>
      <c r="C29" s="7">
        <f>+IFERROR(Ingresos!C29/Reservas!C29,0)</f>
        <v>335.86666666666667</v>
      </c>
      <c r="D29" s="7">
        <f>+IFERROR(Ingresos!D29/Reservas!D29,0)</f>
        <v>315.52</v>
      </c>
      <c r="E29" s="7">
        <f>+IFERROR(Ingresos!E29/Reservas!E29,0)</f>
        <v>290.29499999999996</v>
      </c>
      <c r="F29" s="7">
        <f>+IFERROR(Ingresos!F29/Reservas!F29,0)</f>
        <v>203.25333333333333</v>
      </c>
      <c r="G29" s="7">
        <f>+IFERROR(Ingresos!G29/Reservas!G29,0)</f>
        <v>896.68142857142868</v>
      </c>
      <c r="H29" s="7">
        <f>+IFERROR(Ingresos!H29/Reservas!H29,0)</f>
        <v>356.71</v>
      </c>
      <c r="I29" s="7">
        <f>+IFERROR(Ingresos!I29/Reservas!I29,0)</f>
        <v>302.91000000000003</v>
      </c>
      <c r="J29" s="7">
        <f>+IFERROR(Ingresos!J29/Reservas!J29,0)</f>
        <v>294.54250000000002</v>
      </c>
      <c r="K29" s="7">
        <f>+IFERROR(Ingresos!K29/Reservas!K29,0)</f>
        <v>266.44818181818181</v>
      </c>
      <c r="L29" s="7">
        <f>+IFERROR(Ingresos!L29/Reservas!L29,0)</f>
        <v>268.11076923076922</v>
      </c>
      <c r="M29" s="7">
        <f>+IFERROR(Ingresos!M29/Reservas!M29,0)</f>
        <v>220.465</v>
      </c>
      <c r="N29" s="7">
        <f>+IFERROR(Ingresos!N29/Reservas!N29,0)</f>
        <v>186.62888888888889</v>
      </c>
      <c r="O29" s="7">
        <f>+IFERROR(Ingresos!O29/Reservas!O29,0)</f>
        <v>106.21</v>
      </c>
      <c r="P29" s="7">
        <f>+IFERROR(Ingresos!P29/Reservas!P29,0)</f>
        <v>78.594999999999999</v>
      </c>
      <c r="Q29" s="7">
        <f>+IFERROR(Ingresos!Q29/Reservas!Q29,0)</f>
        <v>113.85250000000001</v>
      </c>
      <c r="R29" s="7">
        <f>+IFERROR(Ingresos!R29/Reservas!R29,0)</f>
        <v>207.86500000000001</v>
      </c>
      <c r="S29" s="7">
        <f>+IFERROR(Ingresos!S29/Reservas!S29,0)</f>
        <v>298.63142857142856</v>
      </c>
      <c r="T29" s="7">
        <f>+IFERROR(Ingresos!T29/Reservas!T29,0)</f>
        <v>200.02818181818182</v>
      </c>
      <c r="U29" s="7">
        <f>+IFERROR(Ingresos!U29/Reservas!U29,0)</f>
        <v>245.90666666666667</v>
      </c>
      <c r="V29" s="7">
        <f>+IFERROR(Ingresos!V29/Reservas!V29,0)</f>
        <v>271.76103703703694</v>
      </c>
    </row>
    <row r="30" spans="1:22" x14ac:dyDescent="0.3">
      <c r="A30" s="1">
        <v>29</v>
      </c>
      <c r="B30" s="2" t="s">
        <v>21</v>
      </c>
      <c r="C30" s="7">
        <f>+IFERROR(Ingresos!C30/Reservas!C30,0)</f>
        <v>100.30666666666667</v>
      </c>
      <c r="D30" s="7">
        <f>+IFERROR(Ingresos!D30/Reservas!D30,0)</f>
        <v>262.35500000000002</v>
      </c>
      <c r="E30" s="7">
        <f>+IFERROR(Ingresos!E30/Reservas!E30,0)</f>
        <v>286.505</v>
      </c>
      <c r="F30" s="7">
        <f>+IFERROR(Ingresos!F30/Reservas!F30,0)</f>
        <v>267.21499999999997</v>
      </c>
      <c r="G30" s="7">
        <f>+IFERROR(Ingresos!G30/Reservas!G30,0)</f>
        <v>323.13</v>
      </c>
      <c r="H30" s="7">
        <f>+IFERROR(Ingresos!H30/Reservas!H30,0)</f>
        <v>305.16285714285715</v>
      </c>
      <c r="I30" s="7">
        <f>+IFERROR(Ingresos!I30/Reservas!I30,0)</f>
        <v>301.87199999999996</v>
      </c>
      <c r="J30" s="7">
        <f>+IFERROR(Ingresos!J30/Reservas!J30,0)</f>
        <v>271.62333333333333</v>
      </c>
      <c r="K30" s="7">
        <f>+IFERROR(Ingresos!K30/Reservas!K30,0)</f>
        <v>291.53384615384618</v>
      </c>
      <c r="L30" s="7">
        <f>+IFERROR(Ingresos!L30/Reservas!L30,0)</f>
        <v>266.24055555555555</v>
      </c>
      <c r="M30" s="7">
        <f>+IFERROR(Ingresos!M30/Reservas!M30,0)</f>
        <v>264.02</v>
      </c>
      <c r="N30" s="7">
        <f>+IFERROR(Ingresos!N30/Reservas!N30,0)</f>
        <v>185.38714285714286</v>
      </c>
      <c r="O30" s="7">
        <f>+IFERROR(Ingresos!O30/Reservas!O30,0)</f>
        <v>61.255000000000003</v>
      </c>
      <c r="P30" s="7">
        <f>+IFERROR(Ingresos!P30/Reservas!P30,0)</f>
        <v>226.63499999999999</v>
      </c>
      <c r="Q30" s="7">
        <f>+IFERROR(Ingresos!Q30/Reservas!Q30,0)</f>
        <v>0</v>
      </c>
      <c r="R30" s="7">
        <f>+IFERROR(Ingresos!R30/Reservas!R30,0)</f>
        <v>194.98</v>
      </c>
      <c r="S30" s="7">
        <f>+IFERROR(Ingresos!S30/Reservas!S30,0)</f>
        <v>259.58600000000001</v>
      </c>
      <c r="T30" s="7">
        <f>+IFERROR(Ingresos!T30/Reservas!T30,0)</f>
        <v>243.756</v>
      </c>
      <c r="U30" s="7">
        <f>+IFERROR(Ingresos!U30/Reservas!U30,0)</f>
        <v>0</v>
      </c>
      <c r="V30" s="7">
        <f>+IFERROR(Ingresos!V30/Reservas!V30,0)</f>
        <v>243.67694444444442</v>
      </c>
    </row>
    <row r="31" spans="1:22" x14ac:dyDescent="0.3">
      <c r="A31" s="4">
        <v>30</v>
      </c>
      <c r="B31" s="5" t="s">
        <v>23</v>
      </c>
      <c r="C31" s="7">
        <f>+IFERROR(Ingresos!C31/Reservas!C31,0)</f>
        <v>595.04499999999996</v>
      </c>
      <c r="D31" s="7">
        <f>+IFERROR(Ingresos!D31/Reservas!D31,0)</f>
        <v>470.23769230769233</v>
      </c>
      <c r="E31" s="7">
        <f>+IFERROR(Ingresos!E31/Reservas!E31,0)</f>
        <v>392.55222222222221</v>
      </c>
      <c r="F31" s="7">
        <f>+IFERROR(Ingresos!F31/Reservas!F31,0)</f>
        <v>452.92624999999998</v>
      </c>
      <c r="G31" s="7">
        <f>+IFERROR(Ingresos!G31/Reservas!G31,0)</f>
        <v>529.18000000000006</v>
      </c>
      <c r="H31" s="7">
        <f>+IFERROR(Ingresos!H31/Reservas!H31,0)</f>
        <v>572.52</v>
      </c>
      <c r="I31" s="7">
        <f>+IFERROR(Ingresos!I31/Reservas!I31,0)</f>
        <v>451.03583333333336</v>
      </c>
      <c r="J31" s="7">
        <f>+IFERROR(Ingresos!J31/Reservas!J31,0)</f>
        <v>486.97333333333336</v>
      </c>
      <c r="K31" s="7">
        <f>+IFERROR(Ingresos!K31/Reservas!K31,0)</f>
        <v>348.94722222222225</v>
      </c>
      <c r="L31" s="7">
        <f>+IFERROR(Ingresos!L31/Reservas!L31,0)</f>
        <v>537.75</v>
      </c>
      <c r="M31" s="7">
        <f>+IFERROR(Ingresos!M31/Reservas!M31,0)</f>
        <v>269.32866666666666</v>
      </c>
      <c r="N31" s="7">
        <f>+IFERROR(Ingresos!N31/Reservas!N31,0)</f>
        <v>373.99</v>
      </c>
      <c r="O31" s="7">
        <f>+IFERROR(Ingresos!O31/Reservas!O31,0)</f>
        <v>292.70300000000003</v>
      </c>
      <c r="P31" s="7">
        <f>+IFERROR(Ingresos!P31/Reservas!P31,0)</f>
        <v>304.12444444444441</v>
      </c>
      <c r="Q31" s="7">
        <f>+IFERROR(Ingresos!Q31/Reservas!Q31,0)</f>
        <v>260.976</v>
      </c>
      <c r="R31" s="7">
        <f>+IFERROR(Ingresos!R31/Reservas!R31,0)</f>
        <v>501.67500000000001</v>
      </c>
      <c r="S31" s="7">
        <f>+IFERROR(Ingresos!S31/Reservas!S31,0)</f>
        <v>560.3518181818182</v>
      </c>
      <c r="T31" s="7">
        <f>+IFERROR(Ingresos!T31/Reservas!T31,0)</f>
        <v>345.36555555555555</v>
      </c>
      <c r="U31" s="7">
        <f>+IFERROR(Ingresos!U31/Reservas!U31,0)</f>
        <v>390.47699999999998</v>
      </c>
      <c r="V31" s="7">
        <f>+IFERROR(Ingresos!V31/Reservas!V31,0)</f>
        <v>420.29316062176167</v>
      </c>
    </row>
    <row r="32" spans="1:22" x14ac:dyDescent="0.3">
      <c r="A32" s="1">
        <v>32</v>
      </c>
      <c r="B32" s="2" t="s">
        <v>26</v>
      </c>
      <c r="C32" s="7">
        <f>+IFERROR(Ingresos!C32/Reservas!C32,0)</f>
        <v>0</v>
      </c>
      <c r="D32" s="7">
        <f>+IFERROR(Ingresos!D32/Reservas!D32,0)</f>
        <v>0</v>
      </c>
      <c r="E32" s="7">
        <f>+IFERROR(Ingresos!E32/Reservas!E32,0)</f>
        <v>0</v>
      </c>
      <c r="F32" s="7">
        <f>+IFERROR(Ingresos!F32/Reservas!F32,0)</f>
        <v>0</v>
      </c>
      <c r="G32" s="7">
        <f>+IFERROR(Ingresos!G32/Reservas!G32,0)</f>
        <v>315.82249999999999</v>
      </c>
      <c r="H32" s="7">
        <f>+IFERROR(Ingresos!H32/Reservas!H32,0)</f>
        <v>873.5625</v>
      </c>
      <c r="I32" s="7">
        <f>+IFERROR(Ingresos!I32/Reservas!I32,0)</f>
        <v>232.38800000000001</v>
      </c>
      <c r="J32" s="7">
        <f>+IFERROR(Ingresos!J32/Reservas!J32,0)</f>
        <v>0</v>
      </c>
      <c r="K32" s="7">
        <f>+IFERROR(Ingresos!K32/Reservas!K32,0)</f>
        <v>262.60750000000002</v>
      </c>
      <c r="L32" s="7">
        <f>+IFERROR(Ingresos!L32/Reservas!L32,0)</f>
        <v>0</v>
      </c>
      <c r="M32" s="7">
        <f>+IFERROR(Ingresos!M32/Reservas!M32,0)</f>
        <v>0</v>
      </c>
      <c r="N32" s="7">
        <f>+IFERROR(Ingresos!N32/Reservas!N32,0)</f>
        <v>1046.0657142857142</v>
      </c>
      <c r="O32" s="7">
        <f>+IFERROR(Ingresos!O32/Reservas!O32,0)</f>
        <v>0</v>
      </c>
      <c r="P32" s="7">
        <f>+IFERROR(Ingresos!P32/Reservas!P32,0)</f>
        <v>0</v>
      </c>
      <c r="Q32" s="7">
        <f>+IFERROR(Ingresos!Q32/Reservas!Q32,0)</f>
        <v>865.86166666666668</v>
      </c>
      <c r="R32" s="7">
        <f>+IFERROR(Ingresos!R32/Reservas!R32,0)</f>
        <v>6788.1638461538469</v>
      </c>
      <c r="S32" s="7">
        <f>+IFERROR(Ingresos!S32/Reservas!S32,0)</f>
        <v>1043.28</v>
      </c>
      <c r="T32" s="7">
        <f>+IFERROR(Ingresos!T32/Reservas!T32,0)</f>
        <v>704.02750000000003</v>
      </c>
      <c r="U32" s="7">
        <f>+IFERROR(Ingresos!U32/Reservas!U32,0)</f>
        <v>453.36599999999999</v>
      </c>
      <c r="V32" s="7">
        <f>+IFERROR(Ingresos!V32/Reservas!V32,0)</f>
        <v>1741.3200000000002</v>
      </c>
    </row>
    <row r="33" spans="1:22" x14ac:dyDescent="0.3">
      <c r="A33" s="1">
        <v>33</v>
      </c>
      <c r="B33" s="2" t="s">
        <v>24</v>
      </c>
      <c r="C33" s="7">
        <f>+IFERROR(Ingresos!C33/Reservas!C33,0)</f>
        <v>0</v>
      </c>
      <c r="D33" s="7">
        <f>+IFERROR(Ingresos!D33/Reservas!D33,0)</f>
        <v>600.66399999999999</v>
      </c>
      <c r="E33" s="7">
        <f>+IFERROR(Ingresos!E33/Reservas!E33,0)</f>
        <v>796.46</v>
      </c>
      <c r="F33" s="7">
        <f>+IFERROR(Ingresos!F33/Reservas!F33,0)</f>
        <v>0</v>
      </c>
      <c r="G33" s="7">
        <f>+IFERROR(Ingresos!G33/Reservas!G33,0)</f>
        <v>1074.7657142857142</v>
      </c>
      <c r="H33" s="7">
        <f>+IFERROR(Ingresos!H33/Reservas!H33,0)</f>
        <v>0</v>
      </c>
      <c r="I33" s="7">
        <f>+IFERROR(Ingresos!I33/Reservas!I33,0)</f>
        <v>1055.1500000000001</v>
      </c>
      <c r="J33" s="7">
        <f>+IFERROR(Ingresos!J33/Reservas!J33,0)</f>
        <v>912.0328571428571</v>
      </c>
      <c r="K33" s="7">
        <f>+IFERROR(Ingresos!K33/Reservas!K33,0)</f>
        <v>502.06888888888886</v>
      </c>
      <c r="L33" s="7">
        <f>+IFERROR(Ingresos!L33/Reservas!L33,0)</f>
        <v>882.01625000000001</v>
      </c>
      <c r="M33" s="7">
        <f>+IFERROR(Ingresos!M33/Reservas!M33,0)</f>
        <v>398.714</v>
      </c>
      <c r="N33" s="7">
        <f>+IFERROR(Ingresos!N33/Reservas!N33,0)</f>
        <v>5761.5257142857145</v>
      </c>
      <c r="O33" s="7">
        <f>+IFERROR(Ingresos!O33/Reservas!O33,0)</f>
        <v>0</v>
      </c>
      <c r="P33" s="7">
        <f>+IFERROR(Ingresos!P33/Reservas!P33,0)</f>
        <v>911.28499999999997</v>
      </c>
      <c r="Q33" s="7">
        <f>+IFERROR(Ingresos!Q33/Reservas!Q33,0)</f>
        <v>888.10333333333335</v>
      </c>
      <c r="R33" s="7">
        <f>+IFERROR(Ingresos!R33/Reservas!R33,0)</f>
        <v>916.15200000000004</v>
      </c>
      <c r="S33" s="7">
        <f>+IFERROR(Ingresos!S33/Reservas!S33,0)</f>
        <v>224.97</v>
      </c>
      <c r="T33" s="7">
        <f>+IFERROR(Ingresos!T33/Reservas!T33,0)</f>
        <v>762.70666666666659</v>
      </c>
      <c r="U33" s="7">
        <f>+IFERROR(Ingresos!U33/Reservas!U33,0)</f>
        <v>0</v>
      </c>
      <c r="V33" s="7">
        <f>+IFERROR(Ingresos!V33/Reservas!V33,0)</f>
        <v>1288.3407462686566</v>
      </c>
    </row>
    <row r="34" spans="1:22" x14ac:dyDescent="0.3">
      <c r="A34" s="1">
        <v>34</v>
      </c>
      <c r="B34" s="2" t="s">
        <v>25</v>
      </c>
      <c r="C34" s="7">
        <f>+IFERROR(Ingresos!C34/Reservas!C34,0)</f>
        <v>0</v>
      </c>
      <c r="D34" s="7">
        <f>+IFERROR(Ingresos!D34/Reservas!D34,0)</f>
        <v>768.46</v>
      </c>
      <c r="E34" s="7">
        <f>+IFERROR(Ingresos!E34/Reservas!E34,0)</f>
        <v>0</v>
      </c>
      <c r="F34" s="7">
        <f>+IFERROR(Ingresos!F34/Reservas!F34,0)</f>
        <v>444.08285714285711</v>
      </c>
      <c r="G34" s="7">
        <f>+IFERROR(Ingresos!G34/Reservas!G34,0)</f>
        <v>895.58142857142855</v>
      </c>
      <c r="H34" s="7">
        <f>+IFERROR(Ingresos!H34/Reservas!H34,0)</f>
        <v>0</v>
      </c>
      <c r="I34" s="7">
        <f>+IFERROR(Ingresos!I34/Reservas!I34,0)</f>
        <v>1055.1500000000001</v>
      </c>
      <c r="J34" s="7">
        <f>+IFERROR(Ingresos!J34/Reservas!J34,0)</f>
        <v>0</v>
      </c>
      <c r="K34" s="7">
        <f>+IFERROR(Ingresos!K34/Reservas!K34,0)</f>
        <v>335.29750000000001</v>
      </c>
      <c r="L34" s="7">
        <f>+IFERROR(Ingresos!L34/Reservas!L34,0)</f>
        <v>1023.9000000000001</v>
      </c>
      <c r="M34" s="7">
        <f>+IFERROR(Ingresos!M34/Reservas!M34,0)</f>
        <v>0</v>
      </c>
      <c r="N34" s="7">
        <f>+IFERROR(Ingresos!N34/Reservas!N34,0)</f>
        <v>14532.3325</v>
      </c>
      <c r="O34" s="7">
        <f>+IFERROR(Ingresos!O34/Reservas!O34,0)</f>
        <v>949.73</v>
      </c>
      <c r="P34" s="7">
        <f>+IFERROR(Ingresos!P34/Reservas!P34,0)</f>
        <v>0</v>
      </c>
      <c r="Q34" s="7">
        <f>+IFERROR(Ingresos!Q34/Reservas!Q34,0)</f>
        <v>0</v>
      </c>
      <c r="R34" s="7">
        <f>+IFERROR(Ingresos!R34/Reservas!R34,0)</f>
        <v>0</v>
      </c>
      <c r="S34" s="7">
        <f>+IFERROR(Ingresos!S34/Reservas!S34,0)</f>
        <v>0</v>
      </c>
      <c r="T34" s="7">
        <f>+IFERROR(Ingresos!T34/Reservas!T34,0)</f>
        <v>0</v>
      </c>
      <c r="U34" s="7">
        <f>+IFERROR(Ingresos!U34/Reservas!U34,0)</f>
        <v>0</v>
      </c>
      <c r="V34" s="7">
        <f>+IFERROR(Ingresos!V34/Reservas!V34,0)</f>
        <v>1152.5209210526316</v>
      </c>
    </row>
    <row r="35" spans="1:22" x14ac:dyDescent="0.3">
      <c r="B35" s="5" t="s">
        <v>30</v>
      </c>
      <c r="C35" s="13">
        <f>+IFERROR(Ingresos!C35/Reservas!C35,0)</f>
        <v>172.82688524590159</v>
      </c>
      <c r="D35" s="13">
        <f>+IFERROR(Ingresos!D35/Reservas!D35,0)</f>
        <v>317.82841584158416</v>
      </c>
      <c r="E35" s="13">
        <f>+IFERROR(Ingresos!E35/Reservas!E35,0)</f>
        <v>222.07364999999999</v>
      </c>
      <c r="F35" s="13">
        <f>+IFERROR(Ingresos!F35/Reservas!F35,0)</f>
        <v>337.7890804597701</v>
      </c>
      <c r="G35" s="13">
        <f>+IFERROR(Ingresos!G35/Reservas!G35,0)</f>
        <v>318.82177536231882</v>
      </c>
      <c r="H35" s="13">
        <f>+IFERROR(Ingresos!H35/Reservas!H35,0)</f>
        <v>344.7996407185629</v>
      </c>
      <c r="I35" s="13">
        <f>+IFERROR(Ingresos!I35/Reservas!I35,0)</f>
        <v>323.62647058823541</v>
      </c>
      <c r="J35" s="13">
        <f>+IFERROR(Ingresos!J35/Reservas!J35,0)</f>
        <v>251.46524904214556</v>
      </c>
      <c r="K35" s="13">
        <f>+IFERROR(Ingresos!K35/Reservas!K35,0)</f>
        <v>231.3210801393729</v>
      </c>
      <c r="L35" s="13">
        <f>+IFERROR(Ingresos!L35/Reservas!L35,0)</f>
        <v>303.47560165975102</v>
      </c>
      <c r="M35" s="13">
        <f>+IFERROR(Ingresos!M35/Reservas!M35,0)</f>
        <v>166.58282442748092</v>
      </c>
      <c r="N35" s="13">
        <f>+IFERROR(Ingresos!N35/Reservas!N35,0)</f>
        <v>610.61888888888882</v>
      </c>
      <c r="O35" s="13">
        <f>+IFERROR(Ingresos!O35/Reservas!O35,0)</f>
        <v>121.82873333333335</v>
      </c>
      <c r="P35" s="13">
        <f>+IFERROR(Ingresos!P35/Reservas!P35,0)</f>
        <v>130.32333333333332</v>
      </c>
      <c r="Q35" s="13">
        <f>+IFERROR(Ingresos!Q35/Reservas!Q35,0)</f>
        <v>174.4592929292929</v>
      </c>
      <c r="R35" s="13">
        <f>+IFERROR(Ingresos!R35/Reservas!R35,0)</f>
        <v>836.86074829931977</v>
      </c>
      <c r="S35" s="13">
        <f>+IFERROR(Ingresos!S35/Reservas!S35,0)</f>
        <v>279.49177339901479</v>
      </c>
      <c r="T35" s="13">
        <f>+IFERROR(Ingresos!T35/Reservas!T35,0)</f>
        <v>231.86071065989853</v>
      </c>
      <c r="U35" s="13">
        <f>+IFERROR(Ingresos!U35/Reservas!U35,0)</f>
        <v>229.87735294117653</v>
      </c>
      <c r="V35" s="13">
        <f>+IFERROR(Ingresos!V35/Reservas!V35,0)</f>
        <v>292.34079099148579</v>
      </c>
    </row>
    <row r="36" spans="1:22" x14ac:dyDescent="0.3"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56CC-6179-476C-AA49-90AFC2E6B252}">
  <dimension ref="A1:W36"/>
  <sheetViews>
    <sheetView topLeftCell="B1" workbookViewId="0">
      <selection activeCell="T39" sqref="T39"/>
    </sheetView>
  </sheetViews>
  <sheetFormatPr defaultRowHeight="14.4" x14ac:dyDescent="0.3"/>
  <cols>
    <col min="1" max="1" width="9.88671875" bestFit="1" customWidth="1"/>
    <col min="2" max="2" width="16.77734375" bestFit="1" customWidth="1"/>
    <col min="3" max="5" width="9" bestFit="1" customWidth="1"/>
    <col min="6" max="7" width="9.33203125" bestFit="1" customWidth="1"/>
    <col min="8" max="8" width="9" bestFit="1" customWidth="1"/>
    <col min="9" max="9" width="9.33203125" bestFit="1" customWidth="1"/>
    <col min="10" max="11" width="9" bestFit="1" customWidth="1"/>
    <col min="12" max="12" width="9.33203125" bestFit="1" customWidth="1"/>
    <col min="13" max="13" width="9" bestFit="1" customWidth="1"/>
    <col min="14" max="14" width="10.33203125" bestFit="1" customWidth="1"/>
    <col min="15" max="16" width="9" bestFit="1" customWidth="1"/>
    <col min="17" max="19" width="9.33203125" bestFit="1" customWidth="1"/>
    <col min="20" max="21" width="9" bestFit="1" customWidth="1"/>
  </cols>
  <sheetData>
    <row r="1" spans="1:23" x14ac:dyDescent="0.3">
      <c r="A1" s="1" t="s">
        <v>0</v>
      </c>
      <c r="B1" s="1" t="s">
        <v>28</v>
      </c>
      <c r="C1" s="11">
        <v>45292</v>
      </c>
      <c r="D1" s="11">
        <f>+EOMONTH(C1,0)+1</f>
        <v>45323</v>
      </c>
      <c r="E1" s="11">
        <f t="shared" ref="E1:U1" si="0">+EOMONTH(D1,0)+1</f>
        <v>45352</v>
      </c>
      <c r="F1" s="11">
        <f t="shared" si="0"/>
        <v>45383</v>
      </c>
      <c r="G1" s="11">
        <f t="shared" si="0"/>
        <v>45413</v>
      </c>
      <c r="H1" s="11">
        <f t="shared" si="0"/>
        <v>45444</v>
      </c>
      <c r="I1" s="11">
        <f t="shared" si="0"/>
        <v>45474</v>
      </c>
      <c r="J1" s="11">
        <f t="shared" si="0"/>
        <v>45505</v>
      </c>
      <c r="K1" s="11">
        <f t="shared" si="0"/>
        <v>45536</v>
      </c>
      <c r="L1" s="11">
        <f t="shared" si="0"/>
        <v>45566</v>
      </c>
      <c r="M1" s="11">
        <f t="shared" si="0"/>
        <v>45597</v>
      </c>
      <c r="N1" s="11">
        <f t="shared" si="0"/>
        <v>45627</v>
      </c>
      <c r="O1" s="11">
        <f t="shared" si="0"/>
        <v>45658</v>
      </c>
      <c r="P1" s="11">
        <f t="shared" si="0"/>
        <v>45689</v>
      </c>
      <c r="Q1" s="11">
        <f t="shared" si="0"/>
        <v>45717</v>
      </c>
      <c r="R1" s="11">
        <f t="shared" si="0"/>
        <v>45748</v>
      </c>
      <c r="S1" s="11">
        <f t="shared" si="0"/>
        <v>45778</v>
      </c>
      <c r="T1" s="11">
        <f t="shared" si="0"/>
        <v>45809</v>
      </c>
      <c r="U1" s="11">
        <f t="shared" si="0"/>
        <v>45839</v>
      </c>
      <c r="V1" t="s">
        <v>20</v>
      </c>
      <c r="W1" s="11">
        <f>+EOMONTH(U1,0)+1</f>
        <v>45870</v>
      </c>
    </row>
    <row r="2" spans="1:23" x14ac:dyDescent="0.3">
      <c r="A2" s="1">
        <v>1</v>
      </c>
      <c r="B2" s="2" t="s">
        <v>27</v>
      </c>
      <c r="C2" s="7">
        <f>+IFERROR(Ingresos!C2*Reservas!C2/31,0)</f>
        <v>0</v>
      </c>
      <c r="D2" s="7">
        <f>+IFERROR(Ingresos!D2*Reservas!D2/31,0)</f>
        <v>8.7158064516129024</v>
      </c>
      <c r="E2" s="7">
        <f>+IFERROR(Ingresos!E2*Reservas!E2/31,0)</f>
        <v>422.41806451612899</v>
      </c>
      <c r="F2" s="7">
        <f>+IFERROR(Ingresos!F2*Reservas!F2/31,0)</f>
        <v>7.7793548387096774</v>
      </c>
      <c r="G2" s="7">
        <f>+IFERROR(Ingresos!G2*Reservas!G2/31,0)</f>
        <v>268.54838709677421</v>
      </c>
      <c r="H2" s="7">
        <f>+IFERROR(Ingresos!H2*Reservas!H2/31,0)</f>
        <v>99.53612903225806</v>
      </c>
      <c r="I2" s="7">
        <f>+IFERROR(Ingresos!I2*Reservas!I2/31,0)</f>
        <v>361.85032258064518</v>
      </c>
      <c r="J2" s="7">
        <f>+IFERROR(Ingresos!J2*Reservas!J2/31,0)</f>
        <v>362.7512903225807</v>
      </c>
      <c r="K2" s="7">
        <f>+IFERROR(Ingresos!K2*Reservas!K2/31,0)</f>
        <v>483.21580645161293</v>
      </c>
      <c r="L2" s="7">
        <f>+IFERROR(Ingresos!L2*Reservas!L2/31,0)</f>
        <v>72.477096774193541</v>
      </c>
      <c r="M2" s="7">
        <f>+IFERROR(Ingresos!M2*Reservas!M2/31,0)</f>
        <v>23.292903225806452</v>
      </c>
      <c r="N2" s="7">
        <f>+IFERROR(Ingresos!N2*Reservas!N2/31,0)</f>
        <v>25.316129032258068</v>
      </c>
      <c r="O2" s="7">
        <f>+IFERROR(Ingresos!O2*Reservas!O2/31,0)</f>
        <v>74.090322580645164</v>
      </c>
      <c r="P2" s="7">
        <f>+IFERROR(Ingresos!P2*Reservas!P2/31,0)</f>
        <v>26.738064516129032</v>
      </c>
      <c r="Q2" s="7">
        <f>+IFERROR(Ingresos!Q2*Reservas!Q2/31,0)</f>
        <v>1.072258064516129</v>
      </c>
      <c r="R2" s="7">
        <f>+IFERROR(Ingresos!R2*Reservas!R2/31,0)</f>
        <v>372.96903225806454</v>
      </c>
      <c r="S2" s="7">
        <f>+IFERROR(Ingresos!S2*Reservas!S2/31,0)</f>
        <v>231.22451612903228</v>
      </c>
      <c r="T2" s="7">
        <f>+IFERROR(Ingresos!T2*Reservas!T2/31,0)</f>
        <v>31.185161290322579</v>
      </c>
      <c r="U2" s="7">
        <f>+IFERROR(Ingresos!U2*Reservas!U2/31,0)</f>
        <v>5.6716129032258058</v>
      </c>
      <c r="V2" s="7">
        <f>+IFERROR(Ingresos!V2/Reservas!V2,0)</f>
        <v>147.94947368421055</v>
      </c>
    </row>
    <row r="3" spans="1:23" x14ac:dyDescent="0.3">
      <c r="A3" s="1">
        <v>2</v>
      </c>
      <c r="B3" s="2" t="s">
        <v>27</v>
      </c>
      <c r="C3" s="7">
        <f>+IFERROR(Ingresos!C3*Reservas!C3/31,0)</f>
        <v>247.29483870967744</v>
      </c>
      <c r="D3" s="7">
        <f>+IFERROR(Ingresos!D3*Reservas!D3/31,0)</f>
        <v>27.119354838709679</v>
      </c>
      <c r="E3" s="7">
        <f>+IFERROR(Ingresos!E3*Reservas!E3/31,0)</f>
        <v>696.5322580645161</v>
      </c>
      <c r="F3" s="7">
        <f>+IFERROR(Ingresos!F3*Reservas!F3/31,0)</f>
        <v>51.890322580645169</v>
      </c>
      <c r="G3" s="7">
        <f>+IFERROR(Ingresos!G3*Reservas!G3/31,0)</f>
        <v>454.65032258064514</v>
      </c>
      <c r="H3" s="7">
        <f>+IFERROR(Ingresos!H3*Reservas!H3/31,0)</f>
        <v>501.96129032258062</v>
      </c>
      <c r="I3" s="7">
        <f>+IFERROR(Ingresos!I3*Reservas!I3/31,0)</f>
        <v>1112.1696774193549</v>
      </c>
      <c r="J3" s="7">
        <f>+IFERROR(Ingresos!J3*Reservas!J3/31,0)</f>
        <v>1061.6554838709678</v>
      </c>
      <c r="K3" s="7">
        <f>+IFERROR(Ingresos!K3*Reservas!K3/31,0)</f>
        <v>282.8670967741935</v>
      </c>
      <c r="L3" s="7">
        <f>+IFERROR(Ingresos!L3*Reservas!L3/31,0)</f>
        <v>184.1483870967742</v>
      </c>
      <c r="M3" s="7">
        <f>+IFERROR(Ingresos!M3*Reservas!M3/31,0)</f>
        <v>93.290322580645167</v>
      </c>
      <c r="N3" s="7">
        <f>+IFERROR(Ingresos!N3*Reservas!N3/31,0)</f>
        <v>15.784838709677421</v>
      </c>
      <c r="O3" s="7">
        <f>+IFERROR(Ingresos!O3*Reservas!O3/31,0)</f>
        <v>0</v>
      </c>
      <c r="P3" s="7">
        <f>+IFERROR(Ingresos!P3*Reservas!P3/31,0)</f>
        <v>22.72258064516129</v>
      </c>
      <c r="Q3" s="7">
        <f>+IFERROR(Ingresos!Q3*Reservas!Q3/31,0)</f>
        <v>27.496774193548386</v>
      </c>
      <c r="R3" s="7">
        <f>+IFERROR(Ingresos!R3*Reservas!R3/31,0)</f>
        <v>14.529032258064515</v>
      </c>
      <c r="S3" s="7">
        <f>+IFERROR(Ingresos!S3*Reservas!S3/31,0)</f>
        <v>106.85161290322581</v>
      </c>
      <c r="T3" s="7">
        <f>+IFERROR(Ingresos!T3*Reservas!T3/31,0)</f>
        <v>443.39354838709676</v>
      </c>
      <c r="U3" s="7">
        <f>+IFERROR(Ingresos!U3*Reservas!U3/31,0)</f>
        <v>0</v>
      </c>
      <c r="V3" s="7">
        <f>+IFERROR(Ingresos!V3/Reservas!V3,0)</f>
        <v>214.14326923076925</v>
      </c>
    </row>
    <row r="4" spans="1:23" x14ac:dyDescent="0.3">
      <c r="A4" s="1">
        <v>3</v>
      </c>
      <c r="B4" s="2" t="s">
        <v>27</v>
      </c>
      <c r="C4" s="7">
        <f>+IFERROR(Ingresos!C4*Reservas!C4/31,0)</f>
        <v>312.29483870967738</v>
      </c>
      <c r="D4" s="7">
        <f>+IFERROR(Ingresos!D4*Reservas!D4/31,0)</f>
        <v>104.37483870967742</v>
      </c>
      <c r="E4" s="7">
        <f>+IFERROR(Ingresos!E4*Reservas!E4/31,0)</f>
        <v>348.26709677419359</v>
      </c>
      <c r="F4" s="7">
        <f>+IFERROR(Ingresos!F4*Reservas!F4/31,0)</f>
        <v>252.5283870967742</v>
      </c>
      <c r="G4" s="7">
        <f>+IFERROR(Ingresos!G4*Reservas!G4/31,0)</f>
        <v>1003.7109677419354</v>
      </c>
      <c r="H4" s="7">
        <f>+IFERROR(Ingresos!H4*Reservas!H4/31,0)</f>
        <v>661.37290322580645</v>
      </c>
      <c r="I4" s="7">
        <f>+IFERROR(Ingresos!I4*Reservas!I4/31,0)</f>
        <v>408.93774193548387</v>
      </c>
      <c r="J4" s="7">
        <f>+IFERROR(Ingresos!J4*Reservas!J4/31,0)</f>
        <v>390.04645161290324</v>
      </c>
      <c r="K4" s="7">
        <f>+IFERROR(Ingresos!K4*Reservas!K4/31,0)</f>
        <v>32.379354838709681</v>
      </c>
      <c r="L4" s="7">
        <f>+IFERROR(Ingresos!L4*Reservas!L4/31,0)</f>
        <v>146.62838709677419</v>
      </c>
      <c r="M4" s="7">
        <f>+IFERROR(Ingresos!M4*Reservas!M4/31,0)</f>
        <v>269.82290322580644</v>
      </c>
      <c r="N4" s="7">
        <f>+IFERROR(Ingresos!N4*Reservas!N4/31,0)</f>
        <v>76.790967741935489</v>
      </c>
      <c r="O4" s="7">
        <f>+IFERROR(Ingresos!O4*Reservas!O4/31,0)</f>
        <v>43.341935483870962</v>
      </c>
      <c r="P4" s="7">
        <f>+IFERROR(Ingresos!P4*Reservas!P4/31,0)</f>
        <v>333.50322580645161</v>
      </c>
      <c r="Q4" s="7">
        <f>+IFERROR(Ingresos!Q4*Reservas!Q4/31,0)</f>
        <v>49.502903225806449</v>
      </c>
      <c r="R4" s="7">
        <f>+IFERROR(Ingresos!R4*Reservas!R4/31,0)</f>
        <v>136.91612903225806</v>
      </c>
      <c r="S4" s="7">
        <f>+IFERROR(Ingresos!S4*Reservas!S4/31,0)</f>
        <v>101.52258064516128</v>
      </c>
      <c r="T4" s="7">
        <f>+IFERROR(Ingresos!T4*Reservas!T4/31,0)</f>
        <v>315</v>
      </c>
      <c r="U4" s="7">
        <f>+IFERROR(Ingresos!U4*Reservas!U4/31,0)</f>
        <v>0</v>
      </c>
      <c r="V4" s="7">
        <f>+IFERROR(Ingresos!V4/Reservas!V4,0)</f>
        <v>163.49071428571426</v>
      </c>
    </row>
    <row r="5" spans="1:23" x14ac:dyDescent="0.3">
      <c r="A5" s="1">
        <v>4</v>
      </c>
      <c r="B5" s="2" t="s">
        <v>27</v>
      </c>
      <c r="C5" s="7">
        <f>+IFERROR(Ingresos!C5*Reservas!C5/31,0)</f>
        <v>809.2700000000001</v>
      </c>
      <c r="D5" s="7">
        <f>+IFERROR(Ingresos!D5*Reservas!D5/31,0)</f>
        <v>466.85419354838706</v>
      </c>
      <c r="E5" s="7">
        <f>+IFERROR(Ingresos!E5*Reservas!E5/31,0)</f>
        <v>524.26451612903224</v>
      </c>
      <c r="F5" s="7">
        <f>+IFERROR(Ingresos!F5*Reservas!F5/31,0)</f>
        <v>257.14064516129031</v>
      </c>
      <c r="G5" s="7">
        <f>+IFERROR(Ingresos!G5*Reservas!G5/31,0)</f>
        <v>721.56451612903231</v>
      </c>
      <c r="H5" s="7">
        <f>+IFERROR(Ingresos!H5*Reservas!H5/31,0)</f>
        <v>199.70000000000002</v>
      </c>
      <c r="I5" s="7">
        <f>+IFERROR(Ingresos!I5*Reservas!I5/31,0)</f>
        <v>199.92580645161289</v>
      </c>
      <c r="J5" s="7">
        <f>+IFERROR(Ingresos!J5*Reservas!J5/31,0)</f>
        <v>641.23225806451615</v>
      </c>
      <c r="K5" s="7">
        <f>+IFERROR(Ingresos!K5*Reservas!K5/31,0)</f>
        <v>1.9306451612903224</v>
      </c>
      <c r="L5" s="7">
        <f>+IFERROR(Ingresos!L5*Reservas!L5/31,0)</f>
        <v>146.62838709677419</v>
      </c>
      <c r="M5" s="7">
        <f>+IFERROR(Ingresos!M5*Reservas!M5/31,0)</f>
        <v>352.64516129032256</v>
      </c>
      <c r="N5" s="7">
        <f>+IFERROR(Ingresos!N5*Reservas!N5/31,0)</f>
        <v>453.66129032258067</v>
      </c>
      <c r="O5" s="7">
        <f>+IFERROR(Ingresos!O5*Reservas!O5/31,0)</f>
        <v>78.980645161290326</v>
      </c>
      <c r="P5" s="7">
        <f>+IFERROR(Ingresos!P5*Reservas!P5/31,0)</f>
        <v>171.26903225806453</v>
      </c>
      <c r="Q5" s="7">
        <f>+IFERROR(Ingresos!Q5*Reservas!Q5/31,0)</f>
        <v>65.632258064516137</v>
      </c>
      <c r="R5" s="7">
        <f>+IFERROR(Ingresos!R5*Reservas!R5/31,0)</f>
        <v>72.499354838709678</v>
      </c>
      <c r="S5" s="7">
        <f>+IFERROR(Ingresos!S5*Reservas!S5/31,0)</f>
        <v>236.69806451612905</v>
      </c>
      <c r="T5" s="7">
        <f>+IFERROR(Ingresos!T5*Reservas!T5/31,0)</f>
        <v>157.72354838709677</v>
      </c>
      <c r="U5" s="7">
        <f>+IFERROR(Ingresos!U5*Reservas!U5/31,0)</f>
        <v>85.907096774193548</v>
      </c>
      <c r="V5" s="7">
        <f>+IFERROR(Ingresos!V5/Reservas!V5,0)</f>
        <v>178.88472440944878</v>
      </c>
    </row>
    <row r="6" spans="1:23" x14ac:dyDescent="0.3">
      <c r="A6" s="1">
        <v>5</v>
      </c>
      <c r="B6" s="2" t="s">
        <v>27</v>
      </c>
      <c r="C6" s="7">
        <f>+IFERROR(Ingresos!C6*Reservas!C6/31,0)</f>
        <v>92.07225806451612</v>
      </c>
      <c r="D6" s="7">
        <f>+IFERROR(Ingresos!D6*Reservas!D6/31,0)</f>
        <v>0</v>
      </c>
      <c r="E6" s="7">
        <f>+IFERROR(Ingresos!E6*Reservas!E6/31,0)</f>
        <v>192.31612903225803</v>
      </c>
      <c r="F6" s="7">
        <f>+IFERROR(Ingresos!F6*Reservas!F6/31,0)</f>
        <v>76.304516129032265</v>
      </c>
      <c r="G6" s="7">
        <f>+IFERROR(Ingresos!G6*Reservas!G6/31,0)</f>
        <v>454.01548387096773</v>
      </c>
      <c r="H6" s="7">
        <f>+IFERROR(Ingresos!H6*Reservas!H6/31,0)</f>
        <v>498.68645161290323</v>
      </c>
      <c r="I6" s="7">
        <f>+IFERROR(Ingresos!I6*Reservas!I6/31,0)</f>
        <v>760.64838709677429</v>
      </c>
      <c r="J6" s="7">
        <f>+IFERROR(Ingresos!J6*Reservas!J6/31,0)</f>
        <v>767.81290322580639</v>
      </c>
      <c r="K6" s="7">
        <f>+IFERROR(Ingresos!K6*Reservas!K6/31,0)</f>
        <v>131.04774193548388</v>
      </c>
      <c r="L6" s="7">
        <f>+IFERROR(Ingresos!L6*Reservas!L6/31,0)</f>
        <v>146.62838709677419</v>
      </c>
      <c r="M6" s="7">
        <f>+IFERROR(Ingresos!M6*Reservas!M6/31,0)</f>
        <v>364.10838709677421</v>
      </c>
      <c r="N6" s="7">
        <f>+IFERROR(Ingresos!N6*Reservas!N6/31,0)</f>
        <v>276.88258064516128</v>
      </c>
      <c r="O6" s="7">
        <f>+IFERROR(Ingresos!O6*Reservas!O6/31,0)</f>
        <v>20.06451612903226</v>
      </c>
      <c r="P6" s="7">
        <f>+IFERROR(Ingresos!P6*Reservas!P6/31,0)</f>
        <v>12.592903225806451</v>
      </c>
      <c r="Q6" s="7">
        <f>+IFERROR(Ingresos!Q6*Reservas!Q6/31,0)</f>
        <v>27.264516129032256</v>
      </c>
      <c r="R6" s="7">
        <f>+IFERROR(Ingresos!R6*Reservas!R6/31,0)</f>
        <v>114.51774193548388</v>
      </c>
      <c r="S6" s="7">
        <f>+IFERROR(Ingresos!S6*Reservas!S6/31,0)</f>
        <v>240.62516129032258</v>
      </c>
      <c r="T6" s="7">
        <f>+IFERROR(Ingresos!T6*Reservas!T6/31,0)</f>
        <v>195.91129032258064</v>
      </c>
      <c r="U6" s="7">
        <f>+IFERROR(Ingresos!U6*Reservas!U6/31,0)</f>
        <v>0</v>
      </c>
      <c r="V6" s="7">
        <f>+IFERROR(Ingresos!V6/Reservas!V6,0)</f>
        <v>189.20059405940597</v>
      </c>
    </row>
    <row r="7" spans="1:23" x14ac:dyDescent="0.3">
      <c r="A7" s="1">
        <v>6</v>
      </c>
      <c r="B7" s="2" t="s">
        <v>27</v>
      </c>
      <c r="C7" s="7">
        <f>+IFERROR(Ingresos!C7*Reservas!C7/31,0)</f>
        <v>396.72838709677421</v>
      </c>
      <c r="D7" s="7">
        <f>+IFERROR(Ingresos!D7*Reservas!D7/31,0)</f>
        <v>62.041935483870972</v>
      </c>
      <c r="E7" s="7">
        <f>+IFERROR(Ingresos!E7*Reservas!E7/31,0)</f>
        <v>339.26193548387101</v>
      </c>
      <c r="F7" s="7">
        <f>+IFERROR(Ingresos!F7*Reservas!F7/31,0)</f>
        <v>661.90935483870965</v>
      </c>
      <c r="G7" s="7">
        <f>+IFERROR(Ingresos!G7*Reservas!G7/31,0)</f>
        <v>2406.7870967741933</v>
      </c>
      <c r="H7" s="7">
        <f>+IFERROR(Ingresos!H7*Reservas!H7/31,0)</f>
        <v>508.74870967741941</v>
      </c>
      <c r="I7" s="7">
        <f>+IFERROR(Ingresos!I7*Reservas!I7/31,0)</f>
        <v>414.978064516129</v>
      </c>
      <c r="J7" s="7">
        <f>+IFERROR(Ingresos!J7*Reservas!J7/31,0)</f>
        <v>126.78322580645163</v>
      </c>
      <c r="K7" s="7">
        <f>+IFERROR(Ingresos!K7*Reservas!K7/31,0)</f>
        <v>80.530645161290337</v>
      </c>
      <c r="L7" s="7">
        <f>+IFERROR(Ingresos!L7*Reservas!L7/31,0)</f>
        <v>431.25193548387097</v>
      </c>
      <c r="M7" s="7">
        <f>+IFERROR(Ingresos!M7*Reservas!M7/31,0)</f>
        <v>494.00645161290328</v>
      </c>
      <c r="N7" s="7">
        <f>+IFERROR(Ingresos!N7*Reservas!N7/31,0)</f>
        <v>152.30709677419352</v>
      </c>
      <c r="O7" s="7">
        <f>+IFERROR(Ingresos!O7*Reservas!O7/31,0)</f>
        <v>325.26290322580644</v>
      </c>
      <c r="P7" s="7">
        <f>+IFERROR(Ingresos!P7*Reservas!P7/31,0)</f>
        <v>177.9290322580645</v>
      </c>
      <c r="Q7" s="7">
        <f>+IFERROR(Ingresos!Q7*Reservas!Q7/31,0)</f>
        <v>42.121290322580641</v>
      </c>
      <c r="R7" s="7">
        <f>+IFERROR(Ingresos!R7*Reservas!R7/31,0)</f>
        <v>316.8493548387097</v>
      </c>
      <c r="S7" s="7">
        <f>+IFERROR(Ingresos!S7*Reservas!S7/31,0)</f>
        <v>342.57096774193548</v>
      </c>
      <c r="T7" s="7">
        <f>+IFERROR(Ingresos!T7*Reservas!T7/31,0)</f>
        <v>264.92064516129034</v>
      </c>
      <c r="U7" s="7">
        <f>+IFERROR(Ingresos!U7*Reservas!U7/31,0)</f>
        <v>225.56516129032261</v>
      </c>
      <c r="V7" s="7">
        <f>+IFERROR(Ingresos!V7/Reservas!V7,0)</f>
        <v>200.85151079136685</v>
      </c>
    </row>
    <row r="8" spans="1:23" x14ac:dyDescent="0.3">
      <c r="A8" s="1">
        <v>7</v>
      </c>
      <c r="B8" s="2" t="s">
        <v>27</v>
      </c>
      <c r="C8" s="7">
        <f>+IFERROR(Ingresos!C8*Reservas!C8/31,0)</f>
        <v>28.081935483870968</v>
      </c>
      <c r="D8" s="7">
        <f>+IFERROR(Ingresos!D8*Reservas!D8/31,0)</f>
        <v>0</v>
      </c>
      <c r="E8" s="7">
        <f>+IFERROR(Ingresos!E8*Reservas!E8/31,0)</f>
        <v>150.02096774193546</v>
      </c>
      <c r="F8" s="7">
        <f>+IFERROR(Ingresos!F8*Reservas!F8/31,0)</f>
        <v>78.006774193548395</v>
      </c>
      <c r="G8" s="7">
        <f>+IFERROR(Ingresos!G8*Reservas!G8/31,0)</f>
        <v>811.92258064516125</v>
      </c>
      <c r="H8" s="7">
        <f>+IFERROR(Ingresos!H8*Reservas!H8/31,0)</f>
        <v>166.50967741935486</v>
      </c>
      <c r="I8" s="7">
        <f>+IFERROR(Ingresos!I8*Reservas!I8/31,0)</f>
        <v>366.69387096774193</v>
      </c>
      <c r="J8" s="7">
        <f>+IFERROR(Ingresos!J8*Reservas!J8/31,0)</f>
        <v>553.00935483870967</v>
      </c>
      <c r="K8" s="7">
        <f>+IFERROR(Ingresos!K8*Reservas!K8/31,0)</f>
        <v>949.98129032258066</v>
      </c>
      <c r="L8" s="7">
        <f>+IFERROR(Ingresos!L8*Reservas!L8/31,0)</f>
        <v>147.51870967741937</v>
      </c>
      <c r="M8" s="7">
        <f>+IFERROR(Ingresos!M8*Reservas!M8/31,0)</f>
        <v>133.3290322580645</v>
      </c>
      <c r="N8" s="7">
        <f>+IFERROR(Ingresos!N8*Reservas!N8/31,0)</f>
        <v>80.039999999999992</v>
      </c>
      <c r="O8" s="7">
        <f>+IFERROR(Ingresos!O8*Reservas!O8/31,0)</f>
        <v>130.34129032258065</v>
      </c>
      <c r="P8" s="7">
        <f>+IFERROR(Ingresos!P8*Reservas!P8/31,0)</f>
        <v>74.926451612903222</v>
      </c>
      <c r="Q8" s="7">
        <f>+IFERROR(Ingresos!Q8*Reservas!Q8/31,0)</f>
        <v>109.83903225806452</v>
      </c>
      <c r="R8" s="7">
        <f>+IFERROR(Ingresos!R8*Reservas!R8/31,0)</f>
        <v>0</v>
      </c>
      <c r="S8" s="7">
        <f>+IFERROR(Ingresos!S8*Reservas!S8/31,0)</f>
        <v>0</v>
      </c>
      <c r="T8" s="7">
        <f>+IFERROR(Ingresos!T8*Reservas!T8/31,0)</f>
        <v>115.00645161290322</v>
      </c>
      <c r="U8" s="7">
        <f>+IFERROR(Ingresos!U8*Reservas!U8/31,0)</f>
        <v>156.09483870967745</v>
      </c>
      <c r="V8" s="7">
        <f>+IFERROR(Ingresos!V8/Reservas!V8,0)</f>
        <v>185.68105263157901</v>
      </c>
    </row>
    <row r="9" spans="1:23" x14ac:dyDescent="0.3">
      <c r="A9" s="1">
        <v>8</v>
      </c>
      <c r="B9" s="2" t="s">
        <v>27</v>
      </c>
      <c r="C9" s="7">
        <f>+IFERROR(Ingresos!C9*Reservas!C9/31,0)</f>
        <v>12.250322580645161</v>
      </c>
      <c r="D9" s="7">
        <f>+IFERROR(Ingresos!D9*Reservas!D9/31,0)</f>
        <v>6.9493548387096773</v>
      </c>
      <c r="E9" s="7">
        <f>+IFERROR(Ingresos!E9*Reservas!E9/31,0)</f>
        <v>159.10806451612905</v>
      </c>
      <c r="F9" s="7">
        <f>+IFERROR(Ingresos!F9*Reservas!F9/31,0)</f>
        <v>73.88806451612902</v>
      </c>
      <c r="G9" s="7">
        <f>+IFERROR(Ingresos!G9*Reservas!G9/31,0)</f>
        <v>855.86774193548388</v>
      </c>
      <c r="H9" s="7">
        <f>+IFERROR(Ingresos!H9*Reservas!H9/31,0)</f>
        <v>165.03096774193548</v>
      </c>
      <c r="I9" s="7">
        <f>+IFERROR(Ingresos!I9*Reservas!I9/31,0)</f>
        <v>138.07354838709676</v>
      </c>
      <c r="J9" s="7">
        <f>+IFERROR(Ingresos!J9*Reservas!J9/31,0)</f>
        <v>350.11290322580646</v>
      </c>
      <c r="K9" s="7">
        <f>+IFERROR(Ingresos!K9*Reservas!K9/31,0)</f>
        <v>294.64258064516127</v>
      </c>
      <c r="L9" s="7">
        <f>+IFERROR(Ingresos!L9*Reservas!L9/31,0)</f>
        <v>88.887096774193552</v>
      </c>
      <c r="M9" s="7">
        <f>+IFERROR(Ingresos!M9*Reservas!M9/31,0)</f>
        <v>101.41806451612904</v>
      </c>
      <c r="N9" s="7">
        <f>+IFERROR(Ingresos!N9*Reservas!N9/31,0)</f>
        <v>140.83064516129033</v>
      </c>
      <c r="O9" s="7">
        <f>+IFERROR(Ingresos!O9*Reservas!O9/31,0)</f>
        <v>0</v>
      </c>
      <c r="P9" s="7">
        <f>+IFERROR(Ingresos!P9*Reservas!P9/31,0)</f>
        <v>41.761935483870971</v>
      </c>
      <c r="Q9" s="7">
        <f>+IFERROR(Ingresos!Q9*Reservas!Q9/31,0)</f>
        <v>24.422580645161286</v>
      </c>
      <c r="R9" s="7">
        <f>+IFERROR(Ingresos!R9*Reservas!R9/31,0)</f>
        <v>0</v>
      </c>
      <c r="S9" s="7">
        <f>+IFERROR(Ingresos!S9*Reservas!S9/31,0)</f>
        <v>0</v>
      </c>
      <c r="T9" s="7">
        <f>+IFERROR(Ingresos!T9*Reservas!T9/31,0)</f>
        <v>108.89032258064516</v>
      </c>
      <c r="U9" s="7">
        <f>+IFERROR(Ingresos!U9*Reservas!U9/31,0)</f>
        <v>141.73225806451612</v>
      </c>
      <c r="V9" s="7">
        <f>+IFERROR(Ingresos!V9/Reservas!V9,0)</f>
        <v>192.18631578947367</v>
      </c>
    </row>
    <row r="10" spans="1:23" x14ac:dyDescent="0.3">
      <c r="A10" s="1">
        <v>9</v>
      </c>
      <c r="B10" s="2" t="s">
        <v>27</v>
      </c>
      <c r="C10" s="7">
        <f>+IFERROR(Ingresos!C10*Reservas!C10/31,0)</f>
        <v>0</v>
      </c>
      <c r="D10" s="7">
        <f>+IFERROR(Ingresos!D10*Reservas!D10/31,0)</f>
        <v>70.607419354838711</v>
      </c>
      <c r="E10" s="7">
        <f>+IFERROR(Ingresos!E10*Reservas!E10/31,0)</f>
        <v>59.387419354838705</v>
      </c>
      <c r="F10" s="7">
        <f>+IFERROR(Ingresos!F10*Reservas!F10/31,0)</f>
        <v>202.28548387096777</v>
      </c>
      <c r="G10" s="7">
        <f>+IFERROR(Ingresos!G10*Reservas!G10/31,0)</f>
        <v>581.29290322580653</v>
      </c>
      <c r="H10" s="7">
        <f>+IFERROR(Ingresos!H10*Reservas!H10/31,0)</f>
        <v>99.521612903225815</v>
      </c>
      <c r="I10" s="7">
        <f>+IFERROR(Ingresos!I10*Reservas!I10/31,0)</f>
        <v>138.07354838709676</v>
      </c>
      <c r="J10" s="7">
        <f>+IFERROR(Ingresos!J10*Reservas!J10/31,0)</f>
        <v>109.16645161290322</v>
      </c>
      <c r="K10" s="7">
        <f>+IFERROR(Ingresos!K10*Reservas!K10/31,0)</f>
        <v>929.94870967741952</v>
      </c>
      <c r="L10" s="7">
        <f>+IFERROR(Ingresos!L10*Reservas!L10/31,0)</f>
        <v>4167.1896774193547</v>
      </c>
      <c r="M10" s="7">
        <f>+IFERROR(Ingresos!M10*Reservas!M10/31,0)</f>
        <v>0</v>
      </c>
      <c r="N10" s="7">
        <f>+IFERROR(Ingresos!N10*Reservas!N10/31,0)</f>
        <v>684.79677419354846</v>
      </c>
      <c r="O10" s="7">
        <f>+IFERROR(Ingresos!O10*Reservas!O10/31,0)</f>
        <v>0</v>
      </c>
      <c r="P10" s="7">
        <f>+IFERROR(Ingresos!P10*Reservas!P10/31,0)</f>
        <v>0</v>
      </c>
      <c r="Q10" s="7">
        <f>+IFERROR(Ingresos!Q10*Reservas!Q10/31,0)</f>
        <v>24.15</v>
      </c>
      <c r="R10" s="7">
        <f>+IFERROR(Ingresos!R10*Reservas!R10/31,0)</f>
        <v>0</v>
      </c>
      <c r="S10" s="7">
        <f>+IFERROR(Ingresos!S10*Reservas!S10/31,0)</f>
        <v>163.06290322580645</v>
      </c>
      <c r="T10" s="7">
        <f>+IFERROR(Ingresos!T10*Reservas!T10/31,0)</f>
        <v>101.69290322580645</v>
      </c>
      <c r="U10" s="7">
        <f>+IFERROR(Ingresos!U10*Reservas!U10/31,0)</f>
        <v>5.290322580645161</v>
      </c>
      <c r="V10" s="7">
        <f>+IFERROR(Ingresos!V10/Reservas!V10,0)</f>
        <v>118.62923566878982</v>
      </c>
    </row>
    <row r="11" spans="1:23" x14ac:dyDescent="0.3">
      <c r="A11" s="1">
        <v>10</v>
      </c>
      <c r="B11" s="2" t="s">
        <v>27</v>
      </c>
      <c r="C11" s="7">
        <f>+IFERROR(Ingresos!C11*Reservas!C11/31,0)</f>
        <v>0</v>
      </c>
      <c r="D11" s="7">
        <f>+IFERROR(Ingresos!D11*Reservas!D11/31,0)</f>
        <v>0</v>
      </c>
      <c r="E11" s="7">
        <f>+IFERROR(Ingresos!E11*Reservas!E11/31,0)</f>
        <v>0</v>
      </c>
      <c r="F11" s="7">
        <f>+IFERROR(Ingresos!F11*Reservas!F11/31,0)</f>
        <v>0</v>
      </c>
      <c r="G11" s="7">
        <f>+IFERROR(Ingresos!G11*Reservas!G11/31,0)</f>
        <v>0</v>
      </c>
      <c r="H11" s="7">
        <f>+IFERROR(Ingresos!H11*Reservas!H11/31,0)</f>
        <v>0</v>
      </c>
      <c r="I11" s="7">
        <f>+IFERROR(Ingresos!I11*Reservas!I11/31,0)</f>
        <v>138.07354838709676</v>
      </c>
      <c r="J11" s="7">
        <f>+IFERROR(Ingresos!J11*Reservas!J11/31,0)</f>
        <v>778.55483870967748</v>
      </c>
      <c r="K11" s="7">
        <f>+IFERROR(Ingresos!K11*Reservas!K11/31,0)</f>
        <v>5326.3248387096774</v>
      </c>
      <c r="L11" s="7">
        <f>+IFERROR(Ingresos!L11*Reservas!L11/31,0)</f>
        <v>711.09677419354841</v>
      </c>
      <c r="M11" s="7">
        <f>+IFERROR(Ingresos!M11*Reservas!M11/31,0)</f>
        <v>0</v>
      </c>
      <c r="N11" s="7">
        <f>+IFERROR(Ingresos!N11*Reservas!N11/31,0)</f>
        <v>0</v>
      </c>
      <c r="O11" s="7">
        <f>+IFERROR(Ingresos!O11*Reservas!O11/31,0)</f>
        <v>0</v>
      </c>
      <c r="P11" s="7">
        <f>+IFERROR(Ingresos!P11*Reservas!P11/31,0)</f>
        <v>0</v>
      </c>
      <c r="Q11" s="7">
        <f>+IFERROR(Ingresos!Q11*Reservas!Q11/31,0)</f>
        <v>0</v>
      </c>
      <c r="R11" s="7">
        <f>+IFERROR(Ingresos!R11*Reservas!R11/31,0)</f>
        <v>0</v>
      </c>
      <c r="S11" s="7">
        <f>+IFERROR(Ingresos!S11*Reservas!S11/31,0)</f>
        <v>0</v>
      </c>
      <c r="T11" s="7">
        <f>+IFERROR(Ingresos!T11*Reservas!T11/31,0)</f>
        <v>31.185161290322579</v>
      </c>
      <c r="U11" s="7">
        <f>+IFERROR(Ingresos!U11*Reservas!U11/31,0)</f>
        <v>0</v>
      </c>
      <c r="V11" s="7">
        <f>+IFERROR(Ingresos!V11/Reservas!V11,0)</f>
        <v>69.187861635220131</v>
      </c>
    </row>
    <row r="12" spans="1:23" x14ac:dyDescent="0.3">
      <c r="A12" s="1">
        <v>11</v>
      </c>
      <c r="B12" s="2" t="s">
        <v>27</v>
      </c>
      <c r="C12" s="7">
        <f>+IFERROR(Ingresos!C12*Reservas!C12/31,0)</f>
        <v>65.237419354838707</v>
      </c>
      <c r="D12" s="7">
        <f>+IFERROR(Ingresos!D12*Reservas!D12/31,0)</f>
        <v>211.81774193548389</v>
      </c>
      <c r="E12" s="7">
        <f>+IFERROR(Ingresos!E12*Reservas!E12/31,0)</f>
        <v>24.346451612903227</v>
      </c>
      <c r="F12" s="7">
        <f>+IFERROR(Ingresos!F12*Reservas!F12/31,0)</f>
        <v>234.63225806451615</v>
      </c>
      <c r="G12" s="7">
        <f>+IFERROR(Ingresos!G12*Reservas!G12/31,0)</f>
        <v>1057.3412903225808</v>
      </c>
      <c r="H12" s="7">
        <f>+IFERROR(Ingresos!H12*Reservas!H12/31,0)</f>
        <v>468.67483870967743</v>
      </c>
      <c r="I12" s="7">
        <f>+IFERROR(Ingresos!I12*Reservas!I12/31,0)</f>
        <v>130.71225806451613</v>
      </c>
      <c r="J12" s="7">
        <f>+IFERROR(Ingresos!J12*Reservas!J12/31,0)</f>
        <v>498.18774193548387</v>
      </c>
      <c r="K12" s="7">
        <f>+IFERROR(Ingresos!K12*Reservas!K12/31,0)</f>
        <v>413.71935483870965</v>
      </c>
      <c r="L12" s="7">
        <f>+IFERROR(Ingresos!L12*Reservas!L12/31,0)</f>
        <v>88.887096774193552</v>
      </c>
      <c r="M12" s="7">
        <f>+IFERROR(Ingresos!M12*Reservas!M12/31,0)</f>
        <v>341.12774193548387</v>
      </c>
      <c r="N12" s="7">
        <f>+IFERROR(Ingresos!N12*Reservas!N12/31,0)</f>
        <v>218.90806451612906</v>
      </c>
      <c r="O12" s="7">
        <f>+IFERROR(Ingresos!O12*Reservas!O12/31,0)</f>
        <v>141.88096774193551</v>
      </c>
      <c r="P12" s="7">
        <f>+IFERROR(Ingresos!P12*Reservas!P12/31,0)</f>
        <v>46.728387096774192</v>
      </c>
      <c r="Q12" s="7">
        <f>+IFERROR(Ingresos!Q12*Reservas!Q12/31,0)</f>
        <v>64.263870967741937</v>
      </c>
      <c r="R12" s="7">
        <f>+IFERROR(Ingresos!R12*Reservas!R12/31,0)</f>
        <v>57.839032258064506</v>
      </c>
      <c r="S12" s="7">
        <f>+IFERROR(Ingresos!S12*Reservas!S12/31,0)</f>
        <v>645.83225806451605</v>
      </c>
      <c r="T12" s="7">
        <f>+IFERROR(Ingresos!T12*Reservas!T12/31,0)</f>
        <v>370.10354838709674</v>
      </c>
      <c r="U12" s="7">
        <f>+IFERROR(Ingresos!U12*Reservas!U12/31,0)</f>
        <v>109.92</v>
      </c>
      <c r="V12" s="7">
        <f>+IFERROR(Ingresos!V12/Reservas!V12,0)</f>
        <v>198.50921052631577</v>
      </c>
    </row>
    <row r="13" spans="1:23" x14ac:dyDescent="0.3">
      <c r="A13" s="1">
        <v>12</v>
      </c>
      <c r="B13" s="2" t="s">
        <v>22</v>
      </c>
      <c r="C13" s="7">
        <f>+IFERROR(Ingresos!C13*Reservas!C13/31,0)</f>
        <v>32.288387096774194</v>
      </c>
      <c r="D13" s="7">
        <f>+IFERROR(Ingresos!D13*Reservas!D13/31,0)</f>
        <v>0</v>
      </c>
      <c r="E13" s="7">
        <f>+IFERROR(Ingresos!E13*Reservas!E13/31,0)</f>
        <v>194.72903225806451</v>
      </c>
      <c r="F13" s="7">
        <f>+IFERROR(Ingresos!F13*Reservas!F13/31,0)</f>
        <v>75.193548387096769</v>
      </c>
      <c r="G13" s="7">
        <f>+IFERROR(Ingresos!G13*Reservas!G13/31,0)</f>
        <v>1091.8219354838709</v>
      </c>
      <c r="H13" s="7">
        <f>+IFERROR(Ingresos!H13*Reservas!H13/31,0)</f>
        <v>50.44903225806452</v>
      </c>
      <c r="I13" s="7">
        <f>+IFERROR(Ingresos!I13*Reservas!I13/31,0)</f>
        <v>4192.9658064516134</v>
      </c>
      <c r="J13" s="7">
        <f>+IFERROR(Ingresos!J13*Reservas!J13/31,0)</f>
        <v>4604.16</v>
      </c>
      <c r="K13" s="7">
        <f>+IFERROR(Ingresos!K13*Reservas!K13/31,0)</f>
        <v>277.06838709677419</v>
      </c>
      <c r="L13" s="7">
        <f>+IFERROR(Ingresos!L13*Reservas!L13/31,0)</f>
        <v>343.11870967741936</v>
      </c>
      <c r="M13" s="7">
        <f>+IFERROR(Ingresos!M13*Reservas!M13/31,0)</f>
        <v>85.492580645161283</v>
      </c>
      <c r="N13" s="7">
        <f>+IFERROR(Ingresos!N13*Reservas!N13/31,0)</f>
        <v>58.46612903225806</v>
      </c>
      <c r="O13" s="7">
        <f>+IFERROR(Ingresos!O13*Reservas!O13/31,0)</f>
        <v>83.92774193548388</v>
      </c>
      <c r="P13" s="7">
        <f>+IFERROR(Ingresos!P13*Reservas!P13/31,0)</f>
        <v>7.1164516129032265</v>
      </c>
      <c r="Q13" s="7">
        <f>+IFERROR(Ingresos!Q13*Reservas!Q13/31,0)</f>
        <v>132.72</v>
      </c>
      <c r="R13" s="7">
        <f>+IFERROR(Ingresos!R13*Reservas!R13/31,0)</f>
        <v>0</v>
      </c>
      <c r="S13" s="7">
        <f>+IFERROR(Ingresos!S13*Reservas!S13/31,0)</f>
        <v>566.42903225806447</v>
      </c>
      <c r="T13" s="7">
        <f>+IFERROR(Ingresos!T13*Reservas!T13/31,0)</f>
        <v>392.98903225806453</v>
      </c>
      <c r="U13" s="7">
        <f>+IFERROR(Ingresos!U13*Reservas!U13/31,0)</f>
        <v>149.77677419354839</v>
      </c>
      <c r="V13" s="7">
        <f>+IFERROR(Ingresos!V13/Reservas!V13,0)</f>
        <v>201.28941176470587</v>
      </c>
    </row>
    <row r="14" spans="1:23" x14ac:dyDescent="0.3">
      <c r="A14" s="1">
        <v>13</v>
      </c>
      <c r="B14" s="2" t="s">
        <v>22</v>
      </c>
      <c r="C14" s="7">
        <f>+IFERROR(Ingresos!C14*Reservas!C14/31,0)</f>
        <v>6.9229032258064525</v>
      </c>
      <c r="D14" s="7">
        <f>+IFERROR(Ingresos!D14*Reservas!D14/31,0)</f>
        <v>7.661290322580645</v>
      </c>
      <c r="E14" s="7">
        <f>+IFERROR(Ingresos!E14*Reservas!E14/31,0)</f>
        <v>116.34322580645161</v>
      </c>
      <c r="F14" s="7">
        <f>+IFERROR(Ingresos!F14*Reservas!F14/31,0)</f>
        <v>397.52322580645165</v>
      </c>
      <c r="G14" s="7">
        <f>+IFERROR(Ingresos!G14*Reservas!G14/31,0)</f>
        <v>725.05451612903221</v>
      </c>
      <c r="H14" s="7">
        <f>+IFERROR(Ingresos!H14*Reservas!H14/31,0)</f>
        <v>153.02451612903226</v>
      </c>
      <c r="I14" s="7">
        <f>+IFERROR(Ingresos!I14*Reservas!I14/31,0)</f>
        <v>148.20774193548385</v>
      </c>
      <c r="J14" s="7">
        <f>+IFERROR(Ingresos!J14*Reservas!J14/31,0)</f>
        <v>349.47096774193551</v>
      </c>
      <c r="K14" s="7">
        <f>+IFERROR(Ingresos!K14*Reservas!K14/31,0)</f>
        <v>839.99354838709678</v>
      </c>
      <c r="L14" s="7">
        <f>+IFERROR(Ingresos!L14*Reservas!L14/31,0)</f>
        <v>199.20806451612901</v>
      </c>
      <c r="M14" s="7">
        <f>+IFERROR(Ingresos!M14*Reservas!M14/31,0)</f>
        <v>101.35096774193549</v>
      </c>
      <c r="N14" s="7">
        <f>+IFERROR(Ingresos!N14*Reservas!N14/31,0)</f>
        <v>42.900967741935489</v>
      </c>
      <c r="O14" s="7">
        <f>+IFERROR(Ingresos!O14*Reservas!O14/31,0)</f>
        <v>54.39483870967743</v>
      </c>
      <c r="P14" s="7">
        <f>+IFERROR(Ingresos!P14*Reservas!P14/31,0)</f>
        <v>4.1412903225806454</v>
      </c>
      <c r="Q14" s="7">
        <f>+IFERROR(Ingresos!Q14*Reservas!Q14/31,0)</f>
        <v>57.553548387096775</v>
      </c>
      <c r="R14" s="7">
        <f>+IFERROR(Ingresos!R14*Reservas!R14/31,0)</f>
        <v>67.397419354838718</v>
      </c>
      <c r="S14" s="7">
        <f>+IFERROR(Ingresos!S14*Reservas!S14/31,0)</f>
        <v>266.32516129032257</v>
      </c>
      <c r="T14" s="7">
        <f>+IFERROR(Ingresos!T14*Reservas!T14/31,0)</f>
        <v>72.696774193548393</v>
      </c>
      <c r="U14" s="7">
        <f>+IFERROR(Ingresos!U14*Reservas!U14/31,0)</f>
        <v>0</v>
      </c>
      <c r="V14" s="7">
        <f>+IFERROR(Ingresos!V14/Reservas!V14,0)</f>
        <v>179.44252525252523</v>
      </c>
    </row>
    <row r="15" spans="1:23" x14ac:dyDescent="0.3">
      <c r="A15" s="1">
        <v>14</v>
      </c>
      <c r="B15" s="2" t="s">
        <v>22</v>
      </c>
      <c r="C15" s="7">
        <f>+IFERROR(Ingresos!C15*Reservas!C15/31,0)</f>
        <v>6.9129032258064518</v>
      </c>
      <c r="D15" s="7">
        <f>+IFERROR(Ingresos!D15*Reservas!D15/31,0)</f>
        <v>0</v>
      </c>
      <c r="E15" s="7">
        <f>+IFERROR(Ingresos!E15*Reservas!E15/31,0)</f>
        <v>190.73870967741934</v>
      </c>
      <c r="F15" s="7">
        <f>+IFERROR(Ingresos!F15*Reservas!F15/31,0)</f>
        <v>122.7658064516129</v>
      </c>
      <c r="G15" s="7">
        <f>+IFERROR(Ingresos!G15*Reservas!G15/31,0)</f>
        <v>295.37806451612903</v>
      </c>
      <c r="H15" s="7">
        <f>+IFERROR(Ingresos!H15*Reservas!H15/31,0)</f>
        <v>374.13419354838709</v>
      </c>
      <c r="I15" s="7">
        <f>+IFERROR(Ingresos!I15*Reservas!I15/31,0)</f>
        <v>143.38064516129032</v>
      </c>
      <c r="J15" s="7">
        <f>+IFERROR(Ingresos!J15*Reservas!J15/31,0)</f>
        <v>1062.607741935484</v>
      </c>
      <c r="K15" s="7">
        <f>+IFERROR(Ingresos!K15*Reservas!K15/31,0)</f>
        <v>209.59838709677419</v>
      </c>
      <c r="L15" s="7">
        <f>+IFERROR(Ingresos!L15*Reservas!L15/31,0)</f>
        <v>151.97612903225806</v>
      </c>
      <c r="M15" s="7">
        <f>+IFERROR(Ingresos!M15*Reservas!M15/31,0)</f>
        <v>191.11064516129034</v>
      </c>
      <c r="N15" s="7">
        <f>+IFERROR(Ingresos!N15*Reservas!N15/31,0)</f>
        <v>174.42064516129031</v>
      </c>
      <c r="O15" s="7">
        <f>+IFERROR(Ingresos!O15*Reservas!O15/31,0)</f>
        <v>66.4258064516129</v>
      </c>
      <c r="P15" s="7">
        <f>+IFERROR(Ingresos!P15*Reservas!P15/31,0)</f>
        <v>39.535483870967738</v>
      </c>
      <c r="Q15" s="7">
        <f>+IFERROR(Ingresos!Q15*Reservas!Q15/31,0)</f>
        <v>89.186774193548388</v>
      </c>
      <c r="R15" s="7">
        <f>+IFERROR(Ingresos!R15*Reservas!R15/31,0)</f>
        <v>38.520322580645164</v>
      </c>
      <c r="S15" s="7">
        <f>+IFERROR(Ingresos!S15*Reservas!S15/31,0)</f>
        <v>299.23354838709679</v>
      </c>
      <c r="T15" s="7">
        <f>+IFERROR(Ingresos!T15*Reservas!T15/31,0)</f>
        <v>241.44258064516129</v>
      </c>
      <c r="U15" s="7">
        <f>+IFERROR(Ingresos!U15*Reservas!U15/31,0)</f>
        <v>150.16258064516128</v>
      </c>
      <c r="V15" s="7">
        <f>+IFERROR(Ingresos!V15/Reservas!V15,0)</f>
        <v>139.37641025641025</v>
      </c>
    </row>
    <row r="16" spans="1:23" x14ac:dyDescent="0.3">
      <c r="A16" s="1">
        <v>15</v>
      </c>
      <c r="B16" s="2" t="s">
        <v>22</v>
      </c>
      <c r="C16" s="7">
        <f>+IFERROR(Ingresos!C16*Reservas!C16/31,0)</f>
        <v>6.9145161290322577</v>
      </c>
      <c r="D16" s="7">
        <f>+IFERROR(Ingresos!D16*Reservas!D16/31,0)</f>
        <v>0</v>
      </c>
      <c r="E16" s="7">
        <f>+IFERROR(Ingresos!E16*Reservas!E16/31,0)</f>
        <v>533.88645161290322</v>
      </c>
      <c r="F16" s="7">
        <f>+IFERROR(Ingresos!F16*Reservas!F16/31,0)</f>
        <v>116.07096774193549</v>
      </c>
      <c r="G16" s="7">
        <f>+IFERROR(Ingresos!G16*Reservas!G16/31,0)</f>
        <v>450.23322580645169</v>
      </c>
      <c r="H16" s="7">
        <f>+IFERROR(Ingresos!H16*Reservas!H16/31,0)</f>
        <v>307.58709677419358</v>
      </c>
      <c r="I16" s="7">
        <f>+IFERROR(Ingresos!I16*Reservas!I16/31,0)</f>
        <v>339.24580645161285</v>
      </c>
      <c r="J16" s="7">
        <f>+IFERROR(Ingresos!J16*Reservas!J16/31,0)</f>
        <v>586.21935483870971</v>
      </c>
      <c r="K16" s="7">
        <f>+IFERROR(Ingresos!K16*Reservas!K16/31,0)</f>
        <v>653.30709677419361</v>
      </c>
      <c r="L16" s="7">
        <f>+IFERROR(Ingresos!L16*Reservas!L16/31,0)</f>
        <v>171.20774193548385</v>
      </c>
      <c r="M16" s="7">
        <f>+IFERROR(Ingresos!M16*Reservas!M16/31,0)</f>
        <v>29.320645161290326</v>
      </c>
      <c r="N16" s="7">
        <f>+IFERROR(Ingresos!N16*Reservas!N16/31,0)</f>
        <v>228.37354838709678</v>
      </c>
      <c r="O16" s="7">
        <f>+IFERROR(Ingresos!O16*Reservas!O16/31,0)</f>
        <v>38.856774193548382</v>
      </c>
      <c r="P16" s="7">
        <f>+IFERROR(Ingresos!P16*Reservas!P16/31,0)</f>
        <v>6.0093548387096769</v>
      </c>
      <c r="Q16" s="7">
        <f>+IFERROR(Ingresos!Q16*Reservas!Q16/31,0)</f>
        <v>173.69806451612905</v>
      </c>
      <c r="R16" s="7">
        <f>+IFERROR(Ingresos!R16*Reservas!R16/31,0)</f>
        <v>291.88193548387096</v>
      </c>
      <c r="S16" s="7">
        <f>+IFERROR(Ingresos!S16*Reservas!S16/31,0)</f>
        <v>859.46548387096777</v>
      </c>
      <c r="T16" s="7">
        <f>+IFERROR(Ingresos!T16*Reservas!T16/31,0)</f>
        <v>31.185161290322579</v>
      </c>
      <c r="U16" s="7">
        <f>+IFERROR(Ingresos!U16*Reservas!U16/31,0)</f>
        <v>52.403870967741938</v>
      </c>
      <c r="V16" s="7">
        <f>+IFERROR(Ingresos!V16/Reservas!V16,0)</f>
        <v>210.04178217821783</v>
      </c>
    </row>
    <row r="17" spans="1:22" x14ac:dyDescent="0.3">
      <c r="A17" s="1">
        <v>16</v>
      </c>
      <c r="B17" s="2" t="s">
        <v>22</v>
      </c>
      <c r="C17" s="7">
        <f>+IFERROR(Ingresos!C17*Reservas!C17/31,0)</f>
        <v>0</v>
      </c>
      <c r="D17" s="7">
        <f>+IFERROR(Ingresos!D17*Reservas!D17/31,0)</f>
        <v>0</v>
      </c>
      <c r="E17" s="7">
        <f>+IFERROR(Ingresos!E17*Reservas!E17/31,0)</f>
        <v>922.84838709677422</v>
      </c>
      <c r="F17" s="7">
        <f>+IFERROR(Ingresos!F17*Reservas!F17/31,0)</f>
        <v>557.39096774193547</v>
      </c>
      <c r="G17" s="7">
        <f>+IFERROR(Ingresos!G17*Reservas!G17/31,0)</f>
        <v>2298.7561290322583</v>
      </c>
      <c r="H17" s="7">
        <f>+IFERROR(Ingresos!H17*Reservas!H17/31,0)</f>
        <v>262.77903225806449</v>
      </c>
      <c r="I17" s="7">
        <f>+IFERROR(Ingresos!I17*Reservas!I17/31,0)</f>
        <v>125.6</v>
      </c>
      <c r="J17" s="7">
        <f>+IFERROR(Ingresos!J17*Reservas!J17/31,0)</f>
        <v>353.99903225806457</v>
      </c>
      <c r="K17" s="7">
        <f>+IFERROR(Ingresos!K17*Reservas!K17/31,0)</f>
        <v>94.190322580645145</v>
      </c>
      <c r="L17" s="7">
        <f>+IFERROR(Ingresos!L17*Reservas!L17/31,0)</f>
        <v>387.2309677419355</v>
      </c>
      <c r="M17" s="7">
        <f>+IFERROR(Ingresos!M17*Reservas!M17/31,0)</f>
        <v>7.2993548387096778</v>
      </c>
      <c r="N17" s="7">
        <f>+IFERROR(Ingresos!N17*Reservas!N17/31,0)</f>
        <v>83.63483870967741</v>
      </c>
      <c r="O17" s="7">
        <f>+IFERROR(Ingresos!O17*Reservas!O17/31,0)</f>
        <v>17.964193548387097</v>
      </c>
      <c r="P17" s="7">
        <f>+IFERROR(Ingresos!P17*Reservas!P17/31,0)</f>
        <v>5.9225806451612906</v>
      </c>
      <c r="Q17" s="7">
        <f>+IFERROR(Ingresos!Q17*Reservas!Q17/31,0)</f>
        <v>116.76000000000002</v>
      </c>
      <c r="R17" s="7">
        <f>+IFERROR(Ingresos!R17*Reservas!R17/31,0)</f>
        <v>299.58838709677417</v>
      </c>
      <c r="S17" s="7">
        <f>+IFERROR(Ingresos!S17*Reservas!S17/31,0)</f>
        <v>30.184516129032257</v>
      </c>
      <c r="T17" s="7">
        <f>+IFERROR(Ingresos!T17*Reservas!T17/31,0)</f>
        <v>337.75225806451613</v>
      </c>
      <c r="U17" s="7">
        <f>+IFERROR(Ingresos!U17*Reservas!U17/31,0)</f>
        <v>157.64903225806452</v>
      </c>
      <c r="V17" s="7">
        <f>+IFERROR(Ingresos!V17/Reservas!V17,0)</f>
        <v>254.21010204081628</v>
      </c>
    </row>
    <row r="18" spans="1:22" x14ac:dyDescent="0.3">
      <c r="A18" s="1">
        <v>17</v>
      </c>
      <c r="B18" s="2" t="s">
        <v>22</v>
      </c>
      <c r="C18" s="7">
        <f>+IFERROR(Ingresos!C18*Reservas!C18/31,0)</f>
        <v>0</v>
      </c>
      <c r="D18" s="7">
        <f>+IFERROR(Ingresos!D18*Reservas!D18/31,0)</f>
        <v>0</v>
      </c>
      <c r="E18" s="7">
        <f>+IFERROR(Ingresos!E18*Reservas!E18/31,0)</f>
        <v>0</v>
      </c>
      <c r="F18" s="7">
        <f>+IFERROR(Ingresos!F18*Reservas!F18/31,0)</f>
        <v>9.8322580645161288</v>
      </c>
      <c r="G18" s="7">
        <f>+IFERROR(Ingresos!G18*Reservas!G18/31,0)</f>
        <v>184.31612903225806</v>
      </c>
      <c r="H18" s="7">
        <f>+IFERROR(Ingresos!H18*Reservas!H18/31,0)</f>
        <v>50.44903225806452</v>
      </c>
      <c r="I18" s="7">
        <f>+IFERROR(Ingresos!I18*Reservas!I18/31,0)</f>
        <v>177.33161290322579</v>
      </c>
      <c r="J18" s="7">
        <f>+IFERROR(Ingresos!J18*Reservas!J18/31,0)</f>
        <v>271.98193548387098</v>
      </c>
      <c r="K18" s="7">
        <f>+IFERROR(Ingresos!K18*Reservas!K18/31,0)</f>
        <v>203.72903225806451</v>
      </c>
      <c r="L18" s="7">
        <f>+IFERROR(Ingresos!L18*Reservas!L18/31,0)</f>
        <v>240.58225806451611</v>
      </c>
      <c r="M18" s="7">
        <f>+IFERROR(Ingresos!M18*Reservas!M18/31,0)</f>
        <v>33.375483870967749</v>
      </c>
      <c r="N18" s="7">
        <f>+IFERROR(Ingresos!N18*Reservas!N18/31,0)</f>
        <v>0</v>
      </c>
      <c r="O18" s="7">
        <f>+IFERROR(Ingresos!O18*Reservas!O18/31,0)</f>
        <v>5.08</v>
      </c>
      <c r="P18" s="7">
        <f>+IFERROR(Ingresos!P18*Reservas!P18/31,0)</f>
        <v>6.008387096774193</v>
      </c>
      <c r="Q18" s="7">
        <f>+IFERROR(Ingresos!Q18*Reservas!Q18/31,0)</f>
        <v>63.861290322580636</v>
      </c>
      <c r="R18" s="7">
        <f>+IFERROR(Ingresos!R18*Reservas!R18/31,0)</f>
        <v>0</v>
      </c>
      <c r="S18" s="7">
        <f>+IFERROR(Ingresos!S18*Reservas!S18/31,0)</f>
        <v>30.458064516129035</v>
      </c>
      <c r="T18" s="7">
        <f>+IFERROR(Ingresos!T18*Reservas!T18/31,0)</f>
        <v>80.232580645161292</v>
      </c>
      <c r="U18" s="7">
        <f>+IFERROR(Ingresos!U18*Reservas!U18/31,0)</f>
        <v>0</v>
      </c>
      <c r="V18" s="7">
        <f>+IFERROR(Ingresos!V18/Reservas!V18,0)</f>
        <v>229.17955555555557</v>
      </c>
    </row>
    <row r="19" spans="1:22" x14ac:dyDescent="0.3">
      <c r="A19" s="1">
        <v>18</v>
      </c>
      <c r="B19" s="2" t="s">
        <v>22</v>
      </c>
      <c r="C19" s="7">
        <f>+IFERROR(Ingresos!C19*Reservas!C19/31,0)</f>
        <v>8.3858064516129023</v>
      </c>
      <c r="D19" s="7">
        <f>+IFERROR(Ingresos!D19*Reservas!D19/31,0)</f>
        <v>0</v>
      </c>
      <c r="E19" s="7">
        <f>+IFERROR(Ingresos!E19*Reservas!E19/31,0)</f>
        <v>816.43419354838716</v>
      </c>
      <c r="F19" s="7">
        <f>+IFERROR(Ingresos!F19*Reservas!F19/31,0)</f>
        <v>53.483870967741936</v>
      </c>
      <c r="G19" s="7">
        <f>+IFERROR(Ingresos!G19*Reservas!G19/31,0)</f>
        <v>148.18967741935484</v>
      </c>
      <c r="H19" s="7">
        <f>+IFERROR(Ingresos!H19*Reservas!H19/31,0)</f>
        <v>173.75354838709677</v>
      </c>
      <c r="I19" s="7">
        <f>+IFERROR(Ingresos!I19*Reservas!I19/31,0)</f>
        <v>197.5</v>
      </c>
      <c r="J19" s="7">
        <f>+IFERROR(Ingresos!J19*Reservas!J19/31,0)</f>
        <v>149.80161290322582</v>
      </c>
      <c r="K19" s="7">
        <f>+IFERROR(Ingresos!K19*Reservas!K19/31,0)</f>
        <v>39.967741935483872</v>
      </c>
      <c r="L19" s="7">
        <f>+IFERROR(Ingresos!L19*Reservas!L19/31,0)</f>
        <v>75.988064516129029</v>
      </c>
      <c r="M19" s="7">
        <f>+IFERROR(Ingresos!M19*Reservas!M19/31,0)</f>
        <v>0</v>
      </c>
      <c r="N19" s="7">
        <f>+IFERROR(Ingresos!N19*Reservas!N19/31,0)</f>
        <v>57.02225806451613</v>
      </c>
      <c r="O19" s="7">
        <f>+IFERROR(Ingresos!O19*Reservas!O19/31,0)</f>
        <v>116.76</v>
      </c>
      <c r="P19" s="7">
        <f>+IFERROR(Ingresos!P19*Reservas!P19/31,0)</f>
        <v>23.928387096774191</v>
      </c>
      <c r="Q19" s="7">
        <f>+IFERROR(Ingresos!Q19*Reservas!Q19/31,0)</f>
        <v>343.61290322580646</v>
      </c>
      <c r="R19" s="7">
        <f>+IFERROR(Ingresos!R19*Reservas!R19/31,0)</f>
        <v>30.56</v>
      </c>
      <c r="S19" s="7">
        <f>+IFERROR(Ingresos!S19*Reservas!S19/31,0)</f>
        <v>7.064516129032258</v>
      </c>
      <c r="T19" s="7">
        <f>+IFERROR(Ingresos!T19*Reservas!T19/31,0)</f>
        <v>75.219677419354838</v>
      </c>
      <c r="U19" s="7">
        <f>+IFERROR(Ingresos!U19*Reservas!U19/31,0)</f>
        <v>0</v>
      </c>
      <c r="V19" s="7">
        <f>+IFERROR(Ingresos!V19/Reservas!V19,0)</f>
        <v>182.7312676056338</v>
      </c>
    </row>
    <row r="20" spans="1:22" x14ac:dyDescent="0.3">
      <c r="A20" s="1">
        <v>19</v>
      </c>
      <c r="B20" s="2" t="s">
        <v>22</v>
      </c>
      <c r="C20" s="7">
        <f>+IFERROR(Ingresos!C20*Reservas!C20/31,0)</f>
        <v>0</v>
      </c>
      <c r="D20" s="7">
        <f>+IFERROR(Ingresos!D20*Reservas!D20/31,0)</f>
        <v>0</v>
      </c>
      <c r="E20" s="7">
        <f>+IFERROR(Ingresos!E20*Reservas!E20/31,0)</f>
        <v>0</v>
      </c>
      <c r="F20" s="7">
        <f>+IFERROR(Ingresos!F20*Reservas!F20/31,0)</f>
        <v>0</v>
      </c>
      <c r="G20" s="7">
        <f>+IFERROR(Ingresos!G20*Reservas!G20/31,0)</f>
        <v>0</v>
      </c>
      <c r="H20" s="7">
        <f>+IFERROR(Ingresos!H20*Reservas!H20/31,0)</f>
        <v>0</v>
      </c>
      <c r="I20" s="7">
        <f>+IFERROR(Ingresos!I20*Reservas!I20/31,0)</f>
        <v>0</v>
      </c>
      <c r="J20" s="7">
        <f>+IFERROR(Ingresos!J20*Reservas!J20/31,0)</f>
        <v>0</v>
      </c>
      <c r="K20" s="7">
        <f>+IFERROR(Ingresos!K20*Reservas!K20/31,0)</f>
        <v>0</v>
      </c>
      <c r="L20" s="7">
        <f>+IFERROR(Ingresos!L20*Reservas!L20/31,0)</f>
        <v>0</v>
      </c>
      <c r="M20" s="7">
        <f>+IFERROR(Ingresos!M20*Reservas!M20/31,0)</f>
        <v>0</v>
      </c>
      <c r="N20" s="7">
        <f>+IFERROR(Ingresos!N20*Reservas!N20/31,0)</f>
        <v>0</v>
      </c>
      <c r="O20" s="7">
        <f>+IFERROR(Ingresos!O20*Reservas!O20/31,0)</f>
        <v>0</v>
      </c>
      <c r="P20" s="7">
        <f>+IFERROR(Ingresos!P20*Reservas!P20/31,0)</f>
        <v>0</v>
      </c>
      <c r="Q20" s="7">
        <f>+IFERROR(Ingresos!Q20*Reservas!Q20/31,0)</f>
        <v>0</v>
      </c>
      <c r="R20" s="7">
        <f>+IFERROR(Ingresos!R20*Reservas!R20/31,0)</f>
        <v>0</v>
      </c>
      <c r="S20" s="7">
        <f>+IFERROR(Ingresos!S20*Reservas!S20/31,0)</f>
        <v>0</v>
      </c>
      <c r="T20" s="7">
        <f>+IFERROR(Ingresos!T20*Reservas!T20/31,0)</f>
        <v>0</v>
      </c>
      <c r="U20" s="7">
        <f>+IFERROR(Ingresos!U20*Reservas!U20/31,0)</f>
        <v>0</v>
      </c>
      <c r="V20" s="7">
        <f>+IFERROR(Ingresos!V20/Reservas!V20,0)</f>
        <v>0</v>
      </c>
    </row>
    <row r="21" spans="1:22" x14ac:dyDescent="0.3">
      <c r="A21" s="1">
        <v>20</v>
      </c>
      <c r="B21" s="2" t="s">
        <v>21</v>
      </c>
      <c r="C21" s="7">
        <f>+IFERROR(Ingresos!C21*Reservas!C21/31,0)</f>
        <v>165.36129032258063</v>
      </c>
      <c r="D21" s="7">
        <f>+IFERROR(Ingresos!D21*Reservas!D21/31,0)</f>
        <v>288.2838709677419</v>
      </c>
      <c r="E21" s="7">
        <f>+IFERROR(Ingresos!E21*Reservas!E21/31,0)</f>
        <v>410.42580645161286</v>
      </c>
      <c r="F21" s="7">
        <f>+IFERROR(Ingresos!F21*Reservas!F21/31,0)</f>
        <v>440.02903225806449</v>
      </c>
      <c r="G21" s="7">
        <f>+IFERROR(Ingresos!G21*Reservas!G21/31,0)</f>
        <v>1375.3316129032257</v>
      </c>
      <c r="H21" s="7">
        <f>+IFERROR(Ingresos!H21*Reservas!H21/31,0)</f>
        <v>818.70967741935488</v>
      </c>
      <c r="I21" s="7">
        <f>+IFERROR(Ingresos!I21*Reservas!I21/31,0)</f>
        <v>342.37161290322581</v>
      </c>
      <c r="J21" s="7">
        <f>+IFERROR(Ingresos!J21*Reservas!J21/31,0)</f>
        <v>238.91774193548386</v>
      </c>
      <c r="K21" s="7">
        <f>+IFERROR(Ingresos!K21*Reservas!K21/31,0)</f>
        <v>824.40774193548384</v>
      </c>
      <c r="L21" s="7">
        <f>+IFERROR(Ingresos!L21*Reservas!L21/31,0)</f>
        <v>2221.9509677419355</v>
      </c>
      <c r="M21" s="7">
        <f>+IFERROR(Ingresos!M21*Reservas!M21/31,0)</f>
        <v>1814.8748387096775</v>
      </c>
      <c r="N21" s="7">
        <f>+IFERROR(Ingresos!N21*Reservas!N21/31,0)</f>
        <v>506.15709677419358</v>
      </c>
      <c r="O21" s="7">
        <f>+IFERROR(Ingresos!O21*Reservas!O21/31,0)</f>
        <v>61.814193548387095</v>
      </c>
      <c r="P21" s="7">
        <f>+IFERROR(Ingresos!P21*Reservas!P21/31,0)</f>
        <v>154.61193548387098</v>
      </c>
      <c r="Q21" s="7">
        <f>+IFERROR(Ingresos!Q21*Reservas!Q21/31,0)</f>
        <v>3445.9612903225807</v>
      </c>
      <c r="R21" s="7">
        <f>+IFERROR(Ingresos!R21*Reservas!R21/31,0)</f>
        <v>490.12645161290322</v>
      </c>
      <c r="S21" s="7">
        <f>+IFERROR(Ingresos!S21*Reservas!S21/31,0)</f>
        <v>1914.3241935483873</v>
      </c>
      <c r="T21" s="7">
        <f>+IFERROR(Ingresos!T21*Reservas!T21/31,0)</f>
        <v>1693.2367741935482</v>
      </c>
      <c r="U21" s="7">
        <f>+IFERROR(Ingresos!U21*Reservas!U21/31,0)</f>
        <v>389.81645161290322</v>
      </c>
      <c r="V21" s="7">
        <f>+IFERROR(Ingresos!V21/Reservas!V21,0)</f>
        <v>315.79461988304092</v>
      </c>
    </row>
    <row r="22" spans="1:22" x14ac:dyDescent="0.3">
      <c r="A22" s="1">
        <v>21</v>
      </c>
      <c r="B22" s="2" t="s">
        <v>21</v>
      </c>
      <c r="C22" s="7">
        <f>+IFERROR(Ingresos!C22*Reservas!C22/31,0)</f>
        <v>23.743225806451612</v>
      </c>
      <c r="D22" s="7">
        <f>+IFERROR(Ingresos!D22*Reservas!D22/31,0)</f>
        <v>84.152903225806455</v>
      </c>
      <c r="E22" s="7">
        <f>+IFERROR(Ingresos!E22*Reservas!E22/31,0)</f>
        <v>585.9793548387097</v>
      </c>
      <c r="F22" s="7">
        <f>+IFERROR(Ingresos!F22*Reservas!F22/31,0)</f>
        <v>612.55483870967748</v>
      </c>
      <c r="G22" s="7">
        <f>+IFERROR(Ingresos!G22*Reservas!G22/31,0)</f>
        <v>492.47709677419351</v>
      </c>
      <c r="H22" s="7">
        <f>+IFERROR(Ingresos!H22*Reservas!H22/31,0)</f>
        <v>660.42838709677414</v>
      </c>
      <c r="I22" s="7">
        <f>+IFERROR(Ingresos!I22*Reservas!I22/31,0)</f>
        <v>319.64999999999998</v>
      </c>
      <c r="J22" s="7">
        <f>+IFERROR(Ingresos!J22*Reservas!J22/31,0)</f>
        <v>592.17290322580652</v>
      </c>
      <c r="K22" s="7">
        <f>+IFERROR(Ingresos!K22*Reservas!K22/31,0)</f>
        <v>769.80483870967748</v>
      </c>
      <c r="L22" s="7">
        <f>+IFERROR(Ingresos!L22*Reservas!L22/31,0)</f>
        <v>460.42387096774189</v>
      </c>
      <c r="M22" s="7">
        <f>+IFERROR(Ingresos!M22*Reservas!M22/31,0)</f>
        <v>386.86967741935479</v>
      </c>
      <c r="N22" s="7">
        <f>+IFERROR(Ingresos!N22*Reservas!N22/31,0)</f>
        <v>154.4225806451613</v>
      </c>
      <c r="O22" s="7">
        <f>+IFERROR(Ingresos!O22*Reservas!O22/31,0)</f>
        <v>24.838064516129034</v>
      </c>
      <c r="P22" s="7">
        <f>+IFERROR(Ingresos!P22*Reservas!P22/31,0)</f>
        <v>171.98225806451612</v>
      </c>
      <c r="Q22" s="7">
        <f>+IFERROR(Ingresos!Q22*Reservas!Q22/31,0)</f>
        <v>38.193548387096776</v>
      </c>
      <c r="R22" s="7">
        <f>+IFERROR(Ingresos!R22*Reservas!R22/31,0)</f>
        <v>263.23741935483872</v>
      </c>
      <c r="S22" s="7">
        <f>+IFERROR(Ingresos!S22*Reservas!S22/31,0)</f>
        <v>766.05096774193544</v>
      </c>
      <c r="T22" s="7">
        <f>+IFERROR(Ingresos!T22*Reservas!T22/31,0)</f>
        <v>150.60806451612905</v>
      </c>
      <c r="U22" s="7">
        <f>+IFERROR(Ingresos!U22*Reservas!U22/31,0)</f>
        <v>204.41129032258064</v>
      </c>
      <c r="V22" s="7">
        <f>+IFERROR(Ingresos!V22/Reservas!V22,0)</f>
        <v>252.16641025641024</v>
      </c>
    </row>
    <row r="23" spans="1:22" x14ac:dyDescent="0.3">
      <c r="A23" s="1">
        <v>22</v>
      </c>
      <c r="B23" s="2" t="s">
        <v>21</v>
      </c>
      <c r="C23" s="7">
        <f>+IFERROR(Ingresos!C23*Reservas!C23/31,0)</f>
        <v>208.32419354838709</v>
      </c>
      <c r="D23" s="7">
        <f>+IFERROR(Ingresos!D23*Reservas!D23/31,0)</f>
        <v>510.88</v>
      </c>
      <c r="E23" s="7">
        <f>+IFERROR(Ingresos!E23*Reservas!E23/31,0)</f>
        <v>206.61290322580646</v>
      </c>
      <c r="F23" s="7">
        <f>+IFERROR(Ingresos!F23*Reservas!F23/31,0)</f>
        <v>495.33129032258068</v>
      </c>
      <c r="G23" s="7">
        <f>+IFERROR(Ingresos!G23*Reservas!G23/31,0)</f>
        <v>795.32258064516134</v>
      </c>
      <c r="H23" s="7">
        <f>+IFERROR(Ingresos!H23*Reservas!H23/31,0)</f>
        <v>653.45548387096767</v>
      </c>
      <c r="I23" s="7">
        <f>+IFERROR(Ingresos!I23*Reservas!I23/31,0)</f>
        <v>247.56774193548389</v>
      </c>
      <c r="J23" s="7">
        <f>+IFERROR(Ingresos!J23*Reservas!J23/31,0)</f>
        <v>192.26580645161289</v>
      </c>
      <c r="K23" s="7">
        <f>+IFERROR(Ingresos!K23*Reservas!K23/31,0)</f>
        <v>943.62903225806451</v>
      </c>
      <c r="L23" s="7">
        <f>+IFERROR(Ingresos!L23*Reservas!L23/31,0)</f>
        <v>604.52129032258063</v>
      </c>
      <c r="M23" s="7">
        <f>+IFERROR(Ingresos!M23*Reservas!M23/31,0)</f>
        <v>938.41354838709674</v>
      </c>
      <c r="N23" s="7">
        <f>+IFERROR(Ingresos!N23*Reservas!N23/31,0)</f>
        <v>367.50451612903225</v>
      </c>
      <c r="O23" s="7">
        <f>+IFERROR(Ingresos!O23*Reservas!O23/31,0)</f>
        <v>149.85000000000002</v>
      </c>
      <c r="P23" s="7">
        <f>+IFERROR(Ingresos!P23*Reservas!P23/31,0)</f>
        <v>61.022903225806452</v>
      </c>
      <c r="Q23" s="7">
        <f>+IFERROR(Ingresos!Q23*Reservas!Q23/31,0)</f>
        <v>235.56129032258067</v>
      </c>
      <c r="R23" s="7">
        <f>+IFERROR(Ingresos!R23*Reservas!R23/31,0)</f>
        <v>132.76258064516131</v>
      </c>
      <c r="S23" s="7">
        <f>+IFERROR(Ingresos!S23*Reservas!S23/31,0)</f>
        <v>501.31064516129038</v>
      </c>
      <c r="T23" s="7">
        <f>+IFERROR(Ingresos!T23*Reservas!T23/31,0)</f>
        <v>307.89096774193547</v>
      </c>
      <c r="U23" s="7">
        <f>+IFERROR(Ingresos!U23*Reservas!U23/31,0)</f>
        <v>323.46193548387095</v>
      </c>
      <c r="V23" s="7">
        <f>+IFERROR(Ingresos!V23/Reservas!V23,0)</f>
        <v>261.56535433070866</v>
      </c>
    </row>
    <row r="24" spans="1:22" x14ac:dyDescent="0.3">
      <c r="A24" s="1">
        <v>23</v>
      </c>
      <c r="B24" s="2" t="s">
        <v>21</v>
      </c>
      <c r="C24" s="7">
        <f>+IFERROR(Ingresos!C24*Reservas!C24/31,0)</f>
        <v>211.66451612903225</v>
      </c>
      <c r="D24" s="7">
        <f>+IFERROR(Ingresos!D24*Reservas!D24/31,0)</f>
        <v>41.364516129032253</v>
      </c>
      <c r="E24" s="7">
        <f>+IFERROR(Ingresos!E24*Reservas!E24/31,0)</f>
        <v>0</v>
      </c>
      <c r="F24" s="7">
        <f>+IFERROR(Ingresos!F24*Reservas!F24/31,0)</f>
        <v>514.12387096774194</v>
      </c>
      <c r="G24" s="7">
        <f>+IFERROR(Ingresos!G24*Reservas!G24/31,0)</f>
        <v>924.96451612903218</v>
      </c>
      <c r="H24" s="7">
        <f>+IFERROR(Ingresos!H24*Reservas!H24/31,0)</f>
        <v>183.62838709677419</v>
      </c>
      <c r="I24" s="7">
        <f>+IFERROR(Ingresos!I24*Reservas!I24/31,0)</f>
        <v>581.09161290322584</v>
      </c>
      <c r="J24" s="7">
        <f>+IFERROR(Ingresos!J24*Reservas!J24/31,0)</f>
        <v>658.11483870967743</v>
      </c>
      <c r="K24" s="7">
        <f>+IFERROR(Ingresos!K24*Reservas!K24/31,0)</f>
        <v>453.86645161290323</v>
      </c>
      <c r="L24" s="7">
        <f>+IFERROR(Ingresos!L24*Reservas!L24/31,0)</f>
        <v>186.82064516129032</v>
      </c>
      <c r="M24" s="7">
        <f>+IFERROR(Ingresos!M24*Reservas!M24/31,0)</f>
        <v>506.53419354838707</v>
      </c>
      <c r="N24" s="7">
        <f>+IFERROR(Ingresos!N24*Reservas!N24/31,0)</f>
        <v>24.829677419354841</v>
      </c>
      <c r="O24" s="7">
        <f>+IFERROR(Ingresos!O24*Reservas!O24/31,0)</f>
        <v>20.493548387096773</v>
      </c>
      <c r="P24" s="7">
        <f>+IFERROR(Ingresos!P24*Reservas!P24/31,0)</f>
        <v>174.94838709677421</v>
      </c>
      <c r="Q24" s="7">
        <f>+IFERROR(Ingresos!Q24*Reservas!Q24/31,0)</f>
        <v>165.28580645161293</v>
      </c>
      <c r="R24" s="7">
        <f>+IFERROR(Ingresos!R24*Reservas!R24/31,0)</f>
        <v>80.19</v>
      </c>
      <c r="S24" s="7">
        <f>+IFERROR(Ingresos!S24*Reservas!S24/31,0)</f>
        <v>733.38709677419354</v>
      </c>
      <c r="T24" s="7">
        <f>+IFERROR(Ingresos!T24*Reservas!T24/31,0)</f>
        <v>84.069677419354832</v>
      </c>
      <c r="U24" s="7">
        <f>+IFERROR(Ingresos!U24*Reservas!U24/31,0)</f>
        <v>67.712903225806457</v>
      </c>
      <c r="V24" s="7">
        <f>+IFERROR(Ingresos!V24/Reservas!V24,0)</f>
        <v>253.65160000000003</v>
      </c>
    </row>
    <row r="25" spans="1:22" x14ac:dyDescent="0.3">
      <c r="A25" s="4">
        <v>24</v>
      </c>
      <c r="B25" s="5" t="s">
        <v>21</v>
      </c>
      <c r="C25" s="7">
        <f>+IFERROR(Ingresos!C25*Reservas!C25/31,0)</f>
        <v>269.13870967741934</v>
      </c>
      <c r="D25" s="7">
        <f>+IFERROR(Ingresos!D25*Reservas!D25/31,0)</f>
        <v>767.24838709677408</v>
      </c>
      <c r="E25" s="7">
        <f>+IFERROR(Ingresos!E25*Reservas!E25/31,0)</f>
        <v>694.97709677419357</v>
      </c>
      <c r="F25" s="7">
        <f>+IFERROR(Ingresos!F25*Reservas!F25/31,0)</f>
        <v>5072.4077419354835</v>
      </c>
      <c r="G25" s="7">
        <f>+IFERROR(Ingresos!G25*Reservas!G25/31,0)</f>
        <v>646.7019354838709</v>
      </c>
      <c r="H25" s="7">
        <f>+IFERROR(Ingresos!H25*Reservas!H25/31,0)</f>
        <v>241.37032258064514</v>
      </c>
      <c r="I25" s="7">
        <f>+IFERROR(Ingresos!I25*Reservas!I25/31,0)</f>
        <v>341.96322580645165</v>
      </c>
      <c r="J25" s="7">
        <f>+IFERROR(Ingresos!J25*Reservas!J25/31,0)</f>
        <v>700.15354838709675</v>
      </c>
      <c r="K25" s="7">
        <f>+IFERROR(Ingresos!K25*Reservas!K25/31,0)</f>
        <v>888.13870967741934</v>
      </c>
      <c r="L25" s="7">
        <f>+IFERROR(Ingresos!L25*Reservas!L25/31,0)</f>
        <v>1671.309677419355</v>
      </c>
      <c r="M25" s="7">
        <f>+IFERROR(Ingresos!M25*Reservas!M25/31,0)</f>
        <v>1410.8354838709679</v>
      </c>
      <c r="N25" s="7">
        <f>+IFERROR(Ingresos!N25*Reservas!N25/31,0)</f>
        <v>1413.2177419354839</v>
      </c>
      <c r="O25" s="7">
        <f>+IFERROR(Ingresos!O25*Reservas!O25/31,0)</f>
        <v>758.22193548387099</v>
      </c>
      <c r="P25" s="7">
        <f>+IFERROR(Ingresos!P25*Reservas!P25/31,0)</f>
        <v>847.37419354838721</v>
      </c>
      <c r="Q25" s="7">
        <f>+IFERROR(Ingresos!Q25*Reservas!Q25/31,0)</f>
        <v>381.48387096774195</v>
      </c>
      <c r="R25" s="7">
        <f>+IFERROR(Ingresos!R25*Reservas!R25/31,0)</f>
        <v>586.46903225806454</v>
      </c>
      <c r="S25" s="7">
        <f>+IFERROR(Ingresos!S25*Reservas!S25/31,0)</f>
        <v>2183.1145161290324</v>
      </c>
      <c r="T25" s="7">
        <f>+IFERROR(Ingresos!T25*Reservas!T25/31,0)</f>
        <v>1219.6516129032259</v>
      </c>
      <c r="U25" s="7">
        <f>+IFERROR(Ingresos!U25*Reservas!U25/31,0)</f>
        <v>517.24129032258065</v>
      </c>
      <c r="V25" s="7">
        <f>+IFERROR(Ingresos!V25/Reservas!V25,0)</f>
        <v>300.27072538860108</v>
      </c>
    </row>
    <row r="26" spans="1:22" x14ac:dyDescent="0.3">
      <c r="A26" s="1">
        <v>25</v>
      </c>
      <c r="B26" s="2" t="s">
        <v>21</v>
      </c>
      <c r="C26" s="7">
        <f>+IFERROR(Ingresos!C26*Reservas!C26/31,0)</f>
        <v>23.743225806451612</v>
      </c>
      <c r="D26" s="7">
        <f>+IFERROR(Ingresos!D26*Reservas!D26/31,0)</f>
        <v>227.04838709677421</v>
      </c>
      <c r="E26" s="7">
        <f>+IFERROR(Ingresos!E26*Reservas!E26/31,0)</f>
        <v>234.94354838709677</v>
      </c>
      <c r="F26" s="7">
        <f>+IFERROR(Ingresos!F26*Reservas!F26/31,0)</f>
        <v>635.16774193548395</v>
      </c>
      <c r="G26" s="7">
        <f>+IFERROR(Ingresos!G26*Reservas!G26/31,0)</f>
        <v>595.81935483870973</v>
      </c>
      <c r="H26" s="7">
        <f>+IFERROR(Ingresos!H26*Reservas!H26/31,0)</f>
        <v>610.67322580645157</v>
      </c>
      <c r="I26" s="7">
        <f>+IFERROR(Ingresos!I26*Reservas!I26/31,0)</f>
        <v>253.92741935483872</v>
      </c>
      <c r="J26" s="7">
        <f>+IFERROR(Ingresos!J26*Reservas!J26/31,0)</f>
        <v>37.450967741935486</v>
      </c>
      <c r="K26" s="7">
        <f>+IFERROR(Ingresos!K26*Reservas!K26/31,0)</f>
        <v>443.80903225806452</v>
      </c>
      <c r="L26" s="7">
        <f>+IFERROR(Ingresos!L26*Reservas!L26/31,0)</f>
        <v>345.38129032258064</v>
      </c>
      <c r="M26" s="7">
        <f>+IFERROR(Ingresos!M26*Reservas!M26/31,0)</f>
        <v>594.4470967741936</v>
      </c>
      <c r="N26" s="7">
        <f>+IFERROR(Ingresos!N26*Reservas!N26/31,0)</f>
        <v>97.6</v>
      </c>
      <c r="O26" s="7">
        <f>+IFERROR(Ingresos!O26*Reservas!O26/31,0)</f>
        <v>89.359677419354824</v>
      </c>
      <c r="P26" s="7">
        <f>+IFERROR(Ingresos!P26*Reservas!P26/31,0)</f>
        <v>260.58774193548385</v>
      </c>
      <c r="Q26" s="7">
        <f>+IFERROR(Ingresos!Q26*Reservas!Q26/31,0)</f>
        <v>179.08903225806452</v>
      </c>
      <c r="R26" s="7">
        <f>+IFERROR(Ingresos!R26*Reservas!R26/31,0)</f>
        <v>216.84838709677419</v>
      </c>
      <c r="S26" s="7">
        <f>+IFERROR(Ingresos!S26*Reservas!S26/31,0)</f>
        <v>833.14193548387095</v>
      </c>
      <c r="T26" s="7">
        <f>+IFERROR(Ingresos!T26*Reservas!T26/31,0)</f>
        <v>80.349677419354848</v>
      </c>
      <c r="U26" s="7">
        <f>+IFERROR(Ingresos!U26*Reservas!U26/31,0)</f>
        <v>34.942580645161293</v>
      </c>
      <c r="V26" s="7">
        <f>+IFERROR(Ingresos!V26/Reservas!V26,0)</f>
        <v>241.57972727272724</v>
      </c>
    </row>
    <row r="27" spans="1:22" x14ac:dyDescent="0.3">
      <c r="A27" s="1">
        <v>26</v>
      </c>
      <c r="B27" s="2" t="s">
        <v>21</v>
      </c>
      <c r="C27" s="7">
        <f>+IFERROR(Ingresos!C27*Reservas!C27/31,0)</f>
        <v>150.08225806451614</v>
      </c>
      <c r="D27" s="7">
        <f>+IFERROR(Ingresos!D27*Reservas!D27/31,0)</f>
        <v>137.7909677419355</v>
      </c>
      <c r="E27" s="7">
        <f>+IFERROR(Ingresos!E27*Reservas!E27/31,0)</f>
        <v>449.07483870967741</v>
      </c>
      <c r="F27" s="7">
        <f>+IFERROR(Ingresos!F27*Reservas!F27/31,0)</f>
        <v>754.82129032258058</v>
      </c>
      <c r="G27" s="7">
        <f>+IFERROR(Ingresos!G27*Reservas!G27/31,0)</f>
        <v>833.71354838709681</v>
      </c>
      <c r="H27" s="7">
        <f>+IFERROR(Ingresos!H27*Reservas!H27/31,0)</f>
        <v>406.25225806451613</v>
      </c>
      <c r="I27" s="7">
        <f>+IFERROR(Ingresos!I27*Reservas!I27/31,0)</f>
        <v>156.16774193548386</v>
      </c>
      <c r="J27" s="7">
        <f>+IFERROR(Ingresos!J27*Reservas!J27/31,0)</f>
        <v>388.60064516129029</v>
      </c>
      <c r="K27" s="7">
        <f>+IFERROR(Ingresos!K27*Reservas!K27/31,0)</f>
        <v>336.78000000000003</v>
      </c>
      <c r="L27" s="7">
        <f>+IFERROR(Ingresos!L27*Reservas!L27/31,0)</f>
        <v>159.10451612903225</v>
      </c>
      <c r="M27" s="7">
        <f>+IFERROR(Ingresos!M27*Reservas!M27/31,0)</f>
        <v>580.63935483870966</v>
      </c>
      <c r="N27" s="7">
        <f>+IFERROR(Ingresos!N27*Reservas!N27/31,0)</f>
        <v>23.388387096774192</v>
      </c>
      <c r="O27" s="7">
        <f>+IFERROR(Ingresos!O27*Reservas!O27/31,0)</f>
        <v>47.68741935483871</v>
      </c>
      <c r="P27" s="7">
        <f>+IFERROR(Ingresos!P27*Reservas!P27/31,0)</f>
        <v>43.367419354838702</v>
      </c>
      <c r="Q27" s="7">
        <f>+IFERROR(Ingresos!Q27*Reservas!Q27/31,0)</f>
        <v>0.94709677419354832</v>
      </c>
      <c r="R27" s="7">
        <f>+IFERROR(Ingresos!R27*Reservas!R27/31,0)</f>
        <v>101.96129032258065</v>
      </c>
      <c r="S27" s="7">
        <f>+IFERROR(Ingresos!S27*Reservas!S27/31,0)</f>
        <v>611.4941935483871</v>
      </c>
      <c r="T27" s="7">
        <f>+IFERROR(Ingresos!T27*Reservas!T27/31,0)</f>
        <v>216.82580645161289</v>
      </c>
      <c r="U27" s="7">
        <f>+IFERROR(Ingresos!U27*Reservas!U27/31,0)</f>
        <v>65.012903225806454</v>
      </c>
      <c r="V27" s="7">
        <f>+IFERROR(Ingresos!V27/Reservas!V27,0)</f>
        <v>245.36134615384617</v>
      </c>
    </row>
    <row r="28" spans="1:22" x14ac:dyDescent="0.3">
      <c r="A28" s="1">
        <v>27</v>
      </c>
      <c r="B28" s="2" t="s">
        <v>21</v>
      </c>
      <c r="C28" s="7">
        <f>+IFERROR(Ingresos!C28*Reservas!C28/31,0)</f>
        <v>32.783225806451611</v>
      </c>
      <c r="D28" s="7">
        <f>+IFERROR(Ingresos!D28*Reservas!D28/31,0)</f>
        <v>288.30516129032253</v>
      </c>
      <c r="E28" s="7">
        <f>+IFERROR(Ingresos!E28*Reservas!E28/31,0)</f>
        <v>605.11645161290323</v>
      </c>
      <c r="F28" s="7">
        <f>+IFERROR(Ingresos!F28*Reservas!F28/31,0)</f>
        <v>1753.0477419354841</v>
      </c>
      <c r="G28" s="7">
        <f>+IFERROR(Ingresos!G28*Reservas!G28/31,0)</f>
        <v>852.97548387096776</v>
      </c>
      <c r="H28" s="7">
        <f>+IFERROR(Ingresos!H28*Reservas!H28/31,0)</f>
        <v>280.17096774193544</v>
      </c>
      <c r="I28" s="7">
        <f>+IFERROR(Ingresos!I28*Reservas!I28/31,0)</f>
        <v>126.20387096774193</v>
      </c>
      <c r="J28" s="7">
        <f>+IFERROR(Ingresos!J28*Reservas!J28/31,0)</f>
        <v>247.06064516129032</v>
      </c>
      <c r="K28" s="7">
        <f>+IFERROR(Ingresos!K28*Reservas!K28/31,0)</f>
        <v>707.23741935483872</v>
      </c>
      <c r="L28" s="7">
        <f>+IFERROR(Ingresos!L28*Reservas!L28/31,0)</f>
        <v>395.66709677419357</v>
      </c>
      <c r="M28" s="7">
        <f>+IFERROR(Ingresos!M28*Reservas!M28/31,0)</f>
        <v>512.88096774193548</v>
      </c>
      <c r="N28" s="7">
        <f>+IFERROR(Ingresos!N28*Reservas!N28/31,0)</f>
        <v>240.22838709677418</v>
      </c>
      <c r="O28" s="7">
        <f>+IFERROR(Ingresos!O28*Reservas!O28/31,0)</f>
        <v>17.693225806451615</v>
      </c>
      <c r="P28" s="7">
        <f>+IFERROR(Ingresos!P28*Reservas!P28/31,0)</f>
        <v>27.037419354838708</v>
      </c>
      <c r="Q28" s="7">
        <f>+IFERROR(Ingresos!Q28*Reservas!Q28/31,0)</f>
        <v>0.94709677419354832</v>
      </c>
      <c r="R28" s="7">
        <f>+IFERROR(Ingresos!R28*Reservas!R28/31,0)</f>
        <v>230.09516129032258</v>
      </c>
      <c r="S28" s="7">
        <f>+IFERROR(Ingresos!S28*Reservas!S28/31,0)</f>
        <v>708.55258064516136</v>
      </c>
      <c r="T28" s="7">
        <f>+IFERROR(Ingresos!T28*Reservas!T28/31,0)</f>
        <v>135.45677419354837</v>
      </c>
      <c r="U28" s="7">
        <f>+IFERROR(Ingresos!U28*Reservas!U28/31,0)</f>
        <v>6.6716129032258058</v>
      </c>
      <c r="V28" s="7">
        <f>+IFERROR(Ingresos!V28/Reservas!V28,0)</f>
        <v>275.65600000000001</v>
      </c>
    </row>
    <row r="29" spans="1:22" x14ac:dyDescent="0.3">
      <c r="A29" s="1">
        <v>28</v>
      </c>
      <c r="B29" s="2" t="s">
        <v>21</v>
      </c>
      <c r="C29" s="7">
        <f>+IFERROR(Ingresos!C29*Reservas!C29/31,0)</f>
        <v>97.509677419354844</v>
      </c>
      <c r="D29" s="7">
        <f>+IFERROR(Ingresos!D29*Reservas!D29/31,0)</f>
        <v>162.84903225806451</v>
      </c>
      <c r="E29" s="7">
        <f>+IFERROR(Ingresos!E29*Reservas!E29/31,0)</f>
        <v>936.43548387096769</v>
      </c>
      <c r="F29" s="7">
        <f>+IFERROR(Ingresos!F29*Reservas!F29/31,0)</f>
        <v>236.03612903225806</v>
      </c>
      <c r="G29" s="7">
        <f>+IFERROR(Ingresos!G29*Reservas!G29/31,0)</f>
        <v>1417.3351612903225</v>
      </c>
      <c r="H29" s="7">
        <f>+IFERROR(Ingresos!H29*Reservas!H29/31,0)</f>
        <v>287.66935483870969</v>
      </c>
      <c r="I29" s="7">
        <f>+IFERROR(Ingresos!I29*Reservas!I29/31,0)</f>
        <v>156.34064516129033</v>
      </c>
      <c r="J29" s="7">
        <f>+IFERROR(Ingresos!J29*Reservas!J29/31,0)</f>
        <v>608.0877419354839</v>
      </c>
      <c r="K29" s="7">
        <f>+IFERROR(Ingresos!K29*Reservas!K29/31,0)</f>
        <v>1040.0074193548387</v>
      </c>
      <c r="L29" s="7">
        <f>+IFERROR(Ingresos!L29*Reservas!L29/31,0)</f>
        <v>1461.6361290322582</v>
      </c>
      <c r="M29" s="7">
        <f>+IFERROR(Ingresos!M29*Reservas!M29/31,0)</f>
        <v>1024.0954838709677</v>
      </c>
      <c r="N29" s="7">
        <f>+IFERROR(Ingresos!N29*Reservas!N29/31,0)</f>
        <v>487.64322580645165</v>
      </c>
      <c r="O29" s="7">
        <f>+IFERROR(Ingresos!O29*Reservas!O29/31,0)</f>
        <v>54.818064516129027</v>
      </c>
      <c r="P29" s="7">
        <f>+IFERROR(Ingresos!P29*Reservas!P29/31,0)</f>
        <v>40.565161290322578</v>
      </c>
      <c r="Q29" s="7">
        <f>+IFERROR(Ingresos!Q29*Reservas!Q29/31,0)</f>
        <v>235.05032258064517</v>
      </c>
      <c r="R29" s="7">
        <f>+IFERROR(Ingresos!R29*Reservas!R29/31,0)</f>
        <v>241.39161290322582</v>
      </c>
      <c r="S29" s="7">
        <f>+IFERROR(Ingresos!S29*Reservas!S29/31,0)</f>
        <v>472.03032258064519</v>
      </c>
      <c r="T29" s="7">
        <f>+IFERROR(Ingresos!T29*Reservas!T29/31,0)</f>
        <v>780.75516129032258</v>
      </c>
      <c r="U29" s="7">
        <f>+IFERROR(Ingresos!U29*Reservas!U29/31,0)</f>
        <v>71.392258064516128</v>
      </c>
      <c r="V29" s="7">
        <f>+IFERROR(Ingresos!V29/Reservas!V29,0)</f>
        <v>271.76103703703694</v>
      </c>
    </row>
    <row r="30" spans="1:22" x14ac:dyDescent="0.3">
      <c r="A30" s="1">
        <v>29</v>
      </c>
      <c r="B30" s="2" t="s">
        <v>21</v>
      </c>
      <c r="C30" s="7">
        <f>+IFERROR(Ingresos!C30*Reservas!C30/31,0)</f>
        <v>29.121290322580645</v>
      </c>
      <c r="D30" s="7">
        <f>+IFERROR(Ingresos!D30*Reservas!D30/31,0)</f>
        <v>33.852258064516128</v>
      </c>
      <c r="E30" s="7">
        <f>+IFERROR(Ingresos!E30*Reservas!E30/31,0)</f>
        <v>36.968387096774194</v>
      </c>
      <c r="F30" s="7">
        <f>+IFERROR(Ingresos!F30*Reservas!F30/31,0)</f>
        <v>34.479354838709675</v>
      </c>
      <c r="G30" s="7">
        <f>+IFERROR(Ingresos!G30*Reservas!G30/31,0)</f>
        <v>93.811935483870968</v>
      </c>
      <c r="H30" s="7">
        <f>+IFERROR(Ingresos!H30*Reservas!H30/31,0)</f>
        <v>482.35419354838706</v>
      </c>
      <c r="I30" s="7">
        <f>+IFERROR(Ingresos!I30*Reservas!I30/31,0)</f>
        <v>243.44516129032255</v>
      </c>
      <c r="J30" s="7">
        <f>+IFERROR(Ingresos!J30*Reservas!J30/31,0)</f>
        <v>315.43354838709678</v>
      </c>
      <c r="K30" s="7">
        <f>+IFERROR(Ingresos!K30*Reservas!K30/31,0)</f>
        <v>1589.3296774193548</v>
      </c>
      <c r="L30" s="7">
        <f>+IFERROR(Ingresos!L30*Reservas!L30/31,0)</f>
        <v>2782.6432258064515</v>
      </c>
      <c r="M30" s="7">
        <f>+IFERROR(Ingresos!M30*Reservas!M30/31,0)</f>
        <v>1226.4154838709676</v>
      </c>
      <c r="N30" s="7">
        <f>+IFERROR(Ingresos!N30*Reservas!N30/31,0)</f>
        <v>293.03129032258067</v>
      </c>
      <c r="O30" s="7">
        <f>+IFERROR(Ingresos!O30*Reservas!O30/31,0)</f>
        <v>7.9038709677419359</v>
      </c>
      <c r="P30" s="7">
        <f>+IFERROR(Ingresos!P30*Reservas!P30/31,0)</f>
        <v>29.243225806451612</v>
      </c>
      <c r="Q30" s="7">
        <f>+IFERROR(Ingresos!Q30*Reservas!Q30/31,0)</f>
        <v>0</v>
      </c>
      <c r="R30" s="7">
        <f>+IFERROR(Ingresos!R30*Reservas!R30/31,0)</f>
        <v>100.63483870967741</v>
      </c>
      <c r="S30" s="7">
        <f>+IFERROR(Ingresos!S30*Reservas!S30/31,0)</f>
        <v>209.3435483870968</v>
      </c>
      <c r="T30" s="7">
        <f>+IFERROR(Ingresos!T30*Reservas!T30/31,0)</f>
        <v>786.30967741935478</v>
      </c>
      <c r="U30" s="7">
        <f>+IFERROR(Ingresos!U30*Reservas!U30/31,0)</f>
        <v>0</v>
      </c>
      <c r="V30" s="7">
        <f>+IFERROR(Ingresos!V30/Reservas!V30,0)</f>
        <v>243.67694444444442</v>
      </c>
    </row>
    <row r="31" spans="1:22" x14ac:dyDescent="0.3">
      <c r="A31" s="4">
        <v>30</v>
      </c>
      <c r="B31" s="5" t="s">
        <v>23</v>
      </c>
      <c r="C31" s="7">
        <f>+IFERROR(Ingresos!C31*Reservas!C31/31,0)</f>
        <v>307.12</v>
      </c>
      <c r="D31" s="7">
        <f>+IFERROR(Ingresos!D31*Reservas!D31/31,0)</f>
        <v>2563.5538709677417</v>
      </c>
      <c r="E31" s="7">
        <f>+IFERROR(Ingresos!E31*Reservas!E31/31,0)</f>
        <v>1025.7009677419355</v>
      </c>
      <c r="F31" s="7">
        <f>+IFERROR(Ingresos!F31*Reservas!F31/31,0)</f>
        <v>935.07354838709671</v>
      </c>
      <c r="G31" s="7">
        <f>+IFERROR(Ingresos!G31*Reservas!G31/31,0)</f>
        <v>1707.0322580645161</v>
      </c>
      <c r="H31" s="7">
        <f>+IFERROR(Ingresos!H31*Reservas!H31/31,0)</f>
        <v>2659.4477419354839</v>
      </c>
      <c r="I31" s="7">
        <f>+IFERROR(Ingresos!I31*Reservas!I31/31,0)</f>
        <v>2095.1341935483874</v>
      </c>
      <c r="J31" s="7">
        <f>+IFERROR(Ingresos!J31*Reservas!J31/31,0)</f>
        <v>2262.0696774193548</v>
      </c>
      <c r="K31" s="7">
        <f>+IFERROR(Ingresos!K31*Reservas!K31/31,0)</f>
        <v>3647.061290322581</v>
      </c>
      <c r="L31" s="7">
        <f>+IFERROR(Ingresos!L31*Reservas!L31/31,0)</f>
        <v>849.99193548387098</v>
      </c>
      <c r="M31" s="7">
        <f>+IFERROR(Ingresos!M31*Reservas!M31/31,0)</f>
        <v>1954.8048387096774</v>
      </c>
      <c r="N31" s="7">
        <f>+IFERROR(Ingresos!N31*Reservas!N31/31,0)</f>
        <v>193.02709677419355</v>
      </c>
      <c r="O31" s="7">
        <f>+IFERROR(Ingresos!O31*Reservas!O31/31,0)</f>
        <v>944.20322580645166</v>
      </c>
      <c r="P31" s="7">
        <f>+IFERROR(Ingresos!P31*Reservas!P31/31,0)</f>
        <v>794.64774193548385</v>
      </c>
      <c r="Q31" s="7">
        <f>+IFERROR(Ingresos!Q31*Reservas!Q31/31,0)</f>
        <v>841.85806451612905</v>
      </c>
      <c r="R31" s="7">
        <f>+IFERROR(Ingresos!R31*Reservas!R31/31,0)</f>
        <v>1618.3064516129032</v>
      </c>
      <c r="S31" s="7">
        <f>+IFERROR(Ingresos!S31*Reservas!S31/31,0)</f>
        <v>2187.1796774193544</v>
      </c>
      <c r="T31" s="7">
        <f>+IFERROR(Ingresos!T31*Reservas!T31/31,0)</f>
        <v>902.40677419354836</v>
      </c>
      <c r="U31" s="7">
        <f>+IFERROR(Ingresos!U31*Reservas!U31/31,0)</f>
        <v>1259.6032258064515</v>
      </c>
      <c r="V31" s="7">
        <f>+IFERROR(Ingresos!V31/Reservas!V31,0)</f>
        <v>420.29316062176167</v>
      </c>
    </row>
    <row r="32" spans="1:22" x14ac:dyDescent="0.3">
      <c r="A32" s="1">
        <v>32</v>
      </c>
      <c r="B32" s="2" t="s">
        <v>26</v>
      </c>
      <c r="C32" s="7">
        <f>+IFERROR(Ingresos!C32*Reservas!C32/31,0)</f>
        <v>0</v>
      </c>
      <c r="D32" s="7">
        <f>+IFERROR(Ingresos!D32*Reservas!D32/31,0)</f>
        <v>0</v>
      </c>
      <c r="E32" s="7">
        <f>+IFERROR(Ingresos!E32*Reservas!E32/31,0)</f>
        <v>0</v>
      </c>
      <c r="F32" s="7">
        <f>+IFERROR(Ingresos!F32*Reservas!F32/31,0)</f>
        <v>0</v>
      </c>
      <c r="G32" s="7">
        <f>+IFERROR(Ingresos!G32*Reservas!G32/31,0)</f>
        <v>163.00516129032258</v>
      </c>
      <c r="H32" s="7">
        <f>+IFERROR(Ingresos!H32*Reservas!H32/31,0)</f>
        <v>450.87096774193549</v>
      </c>
      <c r="I32" s="7">
        <f>+IFERROR(Ingresos!I32*Reservas!I32/31,0)</f>
        <v>187.40967741935486</v>
      </c>
      <c r="J32" s="7">
        <f>+IFERROR(Ingresos!J32*Reservas!J32/31,0)</f>
        <v>0</v>
      </c>
      <c r="K32" s="7">
        <f>+IFERROR(Ingresos!K32*Reservas!K32/31,0)</f>
        <v>135.5393548387097</v>
      </c>
      <c r="L32" s="7">
        <f>+IFERROR(Ingresos!L32*Reservas!L32/31,0)</f>
        <v>0</v>
      </c>
      <c r="M32" s="7">
        <f>+IFERROR(Ingresos!M32*Reservas!M32/31,0)</f>
        <v>0</v>
      </c>
      <c r="N32" s="7">
        <f>+IFERROR(Ingresos!N32*Reservas!N32/31,0)</f>
        <v>1653.4587096774194</v>
      </c>
      <c r="O32" s="7">
        <f>+IFERROR(Ingresos!O32*Reservas!O32/31,0)</f>
        <v>0</v>
      </c>
      <c r="P32" s="7">
        <f>+IFERROR(Ingresos!P32*Reservas!P32/31,0)</f>
        <v>0</v>
      </c>
      <c r="Q32" s="7">
        <f>+IFERROR(Ingresos!Q32*Reservas!Q32/31,0)</f>
        <v>1005.5167741935484</v>
      </c>
      <c r="R32" s="7">
        <f>+IFERROR(Ingresos!R32*Reservas!R32/31,0)</f>
        <v>37006.441612903225</v>
      </c>
      <c r="S32" s="7">
        <f>+IFERROR(Ingresos!S32*Reservas!S32/31,0)</f>
        <v>1211.5509677419354</v>
      </c>
      <c r="T32" s="7">
        <f>+IFERROR(Ingresos!T32*Reservas!T32/31,0)</f>
        <v>1453.4761290322581</v>
      </c>
      <c r="U32" s="7">
        <f>+IFERROR(Ingresos!U32*Reservas!U32/31,0)</f>
        <v>365.61774193548388</v>
      </c>
      <c r="V32" s="7">
        <f>+IFERROR(Ingresos!V32/Reservas!V32,0)</f>
        <v>1741.3200000000002</v>
      </c>
    </row>
    <row r="33" spans="1:22" x14ac:dyDescent="0.3">
      <c r="A33" s="1">
        <v>33</v>
      </c>
      <c r="B33" s="2" t="s">
        <v>24</v>
      </c>
      <c r="C33" s="7">
        <f>+IFERROR(Ingresos!C33*Reservas!C33/31,0)</f>
        <v>0</v>
      </c>
      <c r="D33" s="7">
        <f>+IFERROR(Ingresos!D33*Reservas!D33/31,0)</f>
        <v>484.40645161290325</v>
      </c>
      <c r="E33" s="7">
        <f>+IFERROR(Ingresos!E33*Reservas!E33/31,0)</f>
        <v>102.76903225806453</v>
      </c>
      <c r="F33" s="7">
        <f>+IFERROR(Ingresos!F33*Reservas!F33/31,0)</f>
        <v>0</v>
      </c>
      <c r="G33" s="7">
        <f>+IFERROR(Ingresos!G33*Reservas!G33/31,0)</f>
        <v>1698.8232258064515</v>
      </c>
      <c r="H33" s="7">
        <f>+IFERROR(Ingresos!H33*Reservas!H33/31,0)</f>
        <v>0</v>
      </c>
      <c r="I33" s="7">
        <f>+IFERROR(Ingresos!I33*Reservas!I33/31,0)</f>
        <v>136.1483870967742</v>
      </c>
      <c r="J33" s="7">
        <f>+IFERROR(Ingresos!J33*Reservas!J33/31,0)</f>
        <v>1441.6003225806451</v>
      </c>
      <c r="K33" s="7">
        <f>+IFERROR(Ingresos!K33*Reservas!K33/31,0)</f>
        <v>1311.8574193548388</v>
      </c>
      <c r="L33" s="7">
        <f>+IFERROR(Ingresos!L33*Reservas!L33/31,0)</f>
        <v>1820.9367741935484</v>
      </c>
      <c r="M33" s="7">
        <f>+IFERROR(Ingresos!M33*Reservas!M33/31,0)</f>
        <v>321.54354838709679</v>
      </c>
      <c r="N33" s="7">
        <f>+IFERROR(Ingresos!N33*Reservas!N33/31,0)</f>
        <v>9106.9277419354839</v>
      </c>
      <c r="O33" s="7">
        <f>+IFERROR(Ingresos!O33*Reservas!O33/31,0)</f>
        <v>0</v>
      </c>
      <c r="P33" s="7">
        <f>+IFERROR(Ingresos!P33*Reservas!P33/31,0)</f>
        <v>117.58516129032257</v>
      </c>
      <c r="Q33" s="7">
        <f>+IFERROR(Ingresos!Q33*Reservas!Q33/31,0)</f>
        <v>257.83645161290326</v>
      </c>
      <c r="R33" s="7">
        <f>+IFERROR(Ingresos!R33*Reservas!R33/31,0)</f>
        <v>738.83225806451617</v>
      </c>
      <c r="S33" s="7">
        <f>+IFERROR(Ingresos!S33*Reservas!S33/31,0)</f>
        <v>29.028387096774193</v>
      </c>
      <c r="T33" s="7">
        <f>+IFERROR(Ingresos!T33*Reservas!T33/31,0)</f>
        <v>221.43096774193546</v>
      </c>
      <c r="U33" s="7">
        <f>+IFERROR(Ingresos!U33*Reservas!U33/31,0)</f>
        <v>0</v>
      </c>
      <c r="V33" s="7">
        <f>+IFERROR(Ingresos!V33/Reservas!V33,0)</f>
        <v>1288.3407462686566</v>
      </c>
    </row>
    <row r="34" spans="1:22" x14ac:dyDescent="0.3">
      <c r="A34" s="1">
        <v>34</v>
      </c>
      <c r="B34" s="2" t="s">
        <v>25</v>
      </c>
      <c r="C34" s="7">
        <f>+IFERROR(Ingresos!C34*Reservas!C34/31,0)</f>
        <v>0</v>
      </c>
      <c r="D34" s="7">
        <f>+IFERROR(Ingresos!D34*Reservas!D34/31,0)</f>
        <v>396.62451612903226</v>
      </c>
      <c r="E34" s="7">
        <f>+IFERROR(Ingresos!E34*Reservas!E34/31,0)</f>
        <v>0</v>
      </c>
      <c r="F34" s="7">
        <f>+IFERROR(Ingresos!F34*Reservas!F34/31,0)</f>
        <v>701.93741935483865</v>
      </c>
      <c r="G34" s="7">
        <f>+IFERROR(Ingresos!G34*Reservas!G34/31,0)</f>
        <v>1415.5964516129031</v>
      </c>
      <c r="H34" s="7">
        <f>+IFERROR(Ingresos!H34*Reservas!H34/31,0)</f>
        <v>0</v>
      </c>
      <c r="I34" s="7">
        <f>+IFERROR(Ingresos!I34*Reservas!I34/31,0)</f>
        <v>136.1483870967742</v>
      </c>
      <c r="J34" s="7">
        <f>+IFERROR(Ingresos!J34*Reservas!J34/31,0)</f>
        <v>0</v>
      </c>
      <c r="K34" s="7">
        <f>+IFERROR(Ingresos!K34*Reservas!K34/31,0)</f>
        <v>692.22709677419357</v>
      </c>
      <c r="L34" s="7">
        <f>+IFERROR(Ingresos!L34*Reservas!L34/31,0)</f>
        <v>2675.3516129032259</v>
      </c>
      <c r="M34" s="7">
        <f>+IFERROR(Ingresos!M34*Reservas!M34/31,0)</f>
        <v>0</v>
      </c>
      <c r="N34" s="7">
        <f>+IFERROR(Ingresos!N34*Reservas!N34/31,0)</f>
        <v>7500.5587096774198</v>
      </c>
      <c r="O34" s="7">
        <f>+IFERROR(Ingresos!O34*Reservas!O34/31,0)</f>
        <v>275.728064516129</v>
      </c>
      <c r="P34" s="7">
        <f>+IFERROR(Ingresos!P34*Reservas!P34/31,0)</f>
        <v>0</v>
      </c>
      <c r="Q34" s="7">
        <f>+IFERROR(Ingresos!Q34*Reservas!Q34/31,0)</f>
        <v>0</v>
      </c>
      <c r="R34" s="7">
        <f>+IFERROR(Ingresos!R34*Reservas!R34/31,0)</f>
        <v>0</v>
      </c>
      <c r="S34" s="7">
        <f>+IFERROR(Ingresos!S34*Reservas!S34/31,0)</f>
        <v>0</v>
      </c>
      <c r="T34" s="7">
        <f>+IFERROR(Ingresos!T34*Reservas!T34/31,0)</f>
        <v>0</v>
      </c>
      <c r="U34" s="7">
        <f>+IFERROR(Ingresos!U34*Reservas!U34/31,0)</f>
        <v>0</v>
      </c>
      <c r="V34" s="7">
        <f>+IFERROR(Ingresos!V34/Reservas!V34,0)</f>
        <v>1152.5209210526316</v>
      </c>
    </row>
    <row r="35" spans="1:22" x14ac:dyDescent="0.3">
      <c r="B35" s="5" t="s">
        <v>30</v>
      </c>
      <c r="C35" s="13">
        <f>+IFERROR(Ingresos!C35/(31*34),0)</f>
        <v>20.004629981024664</v>
      </c>
      <c r="D35" s="13">
        <f>+IFERROR(Ingresos!D35/(31*34),0)</f>
        <v>30.456043643263754</v>
      </c>
      <c r="E35" s="13">
        <f>+IFERROR(Ingresos!E35/(31*34),0)</f>
        <v>42.139212523719159</v>
      </c>
      <c r="F35" s="13">
        <f>+IFERROR(Ingresos!F35/(31*34),0)</f>
        <v>55.764041745730552</v>
      </c>
      <c r="G35" s="13">
        <f>+IFERROR(Ingresos!G35/(31*34),0)</f>
        <v>83.486537001897531</v>
      </c>
      <c r="H35" s="13">
        <f>+IFERROR(Ingresos!H35/(31*34),0)</f>
        <v>54.631442125237193</v>
      </c>
      <c r="I35" s="13">
        <f>+IFERROR(Ingresos!I35/(31*34),0)</f>
        <v>57.417599620493377</v>
      </c>
      <c r="J35" s="13">
        <f>+IFERROR(Ingresos!J35/(31*34),0)</f>
        <v>62.269857685009484</v>
      </c>
      <c r="K35" s="13">
        <f>+IFERROR(Ingresos!K35/(31*34),0)</f>
        <v>62.987808349146135</v>
      </c>
      <c r="L35" s="13">
        <f>+IFERROR(Ingresos!L35/(31*34),0)</f>
        <v>69.390531309297913</v>
      </c>
      <c r="M35" s="13">
        <f>+IFERROR(Ingresos!M35/(31*34),0)</f>
        <v>41.408633776091079</v>
      </c>
      <c r="N35" s="13">
        <f>+IFERROR(Ingresos!N35/(31*34),0)</f>
        <v>125.13631878557874</v>
      </c>
      <c r="O35" s="13">
        <f>+IFERROR(Ingresos!O35/(31*34),0)</f>
        <v>17.338055028463</v>
      </c>
      <c r="P35" s="13">
        <f>+IFERROR(Ingresos!P35/(31*34),0)</f>
        <v>18.54696394686907</v>
      </c>
      <c r="Q35" s="13">
        <f>+IFERROR(Ingresos!Q35/(31*34),0)</f>
        <v>32.773187855787469</v>
      </c>
      <c r="R35" s="13">
        <f>+IFERROR(Ingresos!R35/(31*34),0)</f>
        <v>116.71587286527514</v>
      </c>
      <c r="S35" s="13">
        <f>+IFERROR(Ingresos!S35/(31*34),0)</f>
        <v>53.830009487666032</v>
      </c>
      <c r="T35" s="13">
        <f>+IFERROR(Ingresos!T35/(31*34),0)</f>
        <v>43.336394686907035</v>
      </c>
      <c r="U35" s="13">
        <f>+IFERROR(Ingresos!U35/(31*34),0)</f>
        <v>22.246195445920307</v>
      </c>
      <c r="V35" s="13">
        <f>+IFERROR(Ingresos!V35/Reservas!V35,0)</f>
        <v>292.34079099148579</v>
      </c>
    </row>
    <row r="36" spans="1:22" x14ac:dyDescent="0.3"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Ingresos</vt:lpstr>
      <vt:lpstr>Reservas</vt:lpstr>
      <vt:lpstr>ADR</vt:lpstr>
      <vt:lpstr>RevPar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Maass</cp:lastModifiedBy>
  <dcterms:created xsi:type="dcterms:W3CDTF">2025-08-22T17:53:39Z</dcterms:created>
  <dcterms:modified xsi:type="dcterms:W3CDTF">2025-08-25T12:09:38Z</dcterms:modified>
</cp:coreProperties>
</file>