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namedSheetViews/namedSheetView2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imelines/timeline2.xml" ContentType="application/vnd.ms-excel.timelin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imelines/timeline3.xml" ContentType="application/vnd.ms-excel.timelin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esantos.rj\Documents\Eduardo\"/>
    </mc:Choice>
  </mc:AlternateContent>
  <xr:revisionPtr revIDLastSave="0" documentId="8_{6AEBFBCA-7605-413E-A7E4-0D0BD843EC0C}" xr6:coauthVersionLast="47" xr6:coauthVersionMax="47" xr10:uidLastSave="{00000000-0000-0000-0000-000000000000}"/>
  <bookViews>
    <workbookView xWindow="-25320" yWindow="-120" windowWidth="25440" windowHeight="15390" tabRatio="741" activeTab="6" xr2:uid="{DB9F6DC5-4B07-4ECF-9D2D-ADCC67CFD0A0}"/>
  </bookViews>
  <sheets>
    <sheet name="MAPA" sheetId="1" r:id="rId1"/>
    <sheet name="INDICADORES" sheetId="2" r:id="rId2"/>
    <sheet name="TABELA TOTAIS" sheetId="4" state="hidden" r:id="rId3"/>
    <sheet name="MAPA EM EDIÇÃO" sheetId="6" r:id="rId4"/>
    <sheet name="LISTA DO MAPA" sheetId="7" r:id="rId5"/>
    <sheet name="TabelaDinâmica" sheetId="8" r:id="rId6"/>
    <sheet name="GRÁFICO 1" sheetId="9" r:id="rId7"/>
    <sheet name="GRÁFICO 2" sheetId="11" r:id="rId8"/>
    <sheet name="GRÁFICO 3" sheetId="13" r:id="rId9"/>
    <sheet name="GRÁFICO 4" sheetId="12" r:id="rId10"/>
    <sheet name="GRÁFICO 5" sheetId="15" r:id="rId11"/>
  </sheets>
  <definedNames>
    <definedName name="_xlnm._FilterDatabase" localSheetId="0" hidden="1">MAPA!$A$1:$U$71</definedName>
    <definedName name="_xlnm._FilterDatabase" localSheetId="3" hidden="1">'MAPA EM EDIÇÃO'!$A$1:$V$55</definedName>
    <definedName name="LISTA_CONTATO_COMERCIAL" localSheetId="7">TBL_CONTATO_COMERCIAL[CONTATO COMERCIAL]</definedName>
    <definedName name="LISTA_CONTATO_COMERCIAL" localSheetId="8">TBL_CONTATO_COMERCIAL[CONTATO COMERCIAL]</definedName>
    <definedName name="LISTA_CONTATO_COMERCIAL" localSheetId="9">TBL_CONTATO_COMERCIAL[CONTATO COMERCIAL]</definedName>
    <definedName name="LISTA_CONTATO_COMERCIAL" localSheetId="10">TBL_CONTATO_COMERCIAL[CONTATO COMERCIAL]</definedName>
    <definedName name="LISTA_CONTATO_COMERCIAL">TBL_CONTATO_COMERCIAL[CONTATO COMERCIAL]</definedName>
    <definedName name="LISTA_DATA_FERIADOS" localSheetId="7">TBL_DATA_FERIADOS[DATAS]</definedName>
    <definedName name="LISTA_DATA_FERIADOS" localSheetId="8">TBL_DATA_FERIADOS[DATAS]</definedName>
    <definedName name="LISTA_DATA_FERIADOS" localSheetId="9">TBL_DATA_FERIADOS[DATAS]</definedName>
    <definedName name="LISTA_DATA_FERIADOS" localSheetId="10">TBL_DATA_FERIADOS[DATAS]</definedName>
    <definedName name="LISTA_DATA_FERIADOS">TBL_DATA_FERIADOS[DATAS]</definedName>
    <definedName name="LISTA_EMPRESA_EXECUTANTE" localSheetId="8">TBL_EMPRESA_EXECUTANTE[EMPRESA EXECUTANTE]</definedName>
    <definedName name="LISTA_EMPRESA_EXECUTANTE" localSheetId="10">TBL_EMPRESA_EXECUTANTE[EMPRESA EXECUTANTE]</definedName>
    <definedName name="LISTA_EMPRESA_EXECUTANTE">TBL_EMPRESA_EXECUTANTE[EMPRESA EXECUTANTE]</definedName>
    <definedName name="LISTA_LICITAÇÃO_ADITIVO_PROPOSTA_OU_ATUALIZAÇÃO" localSheetId="7">TBL_LICITAÇÃO_ADITIVO_PROPOSTA_OU_ATUALIZAÇÃO[LICITAÇÃO/ADITIVO/PROPOSTA OU ATUALIZAÇÃO]</definedName>
    <definedName name="LISTA_LICITAÇÃO_ADITIVO_PROPOSTA_OU_ATUALIZAÇÃO" localSheetId="8">TBL_LICITAÇÃO_ADITIVO_PROPOSTA_OU_ATUALIZAÇÃO[LICITAÇÃO/ADITIVO/PROPOSTA OU ATUALIZAÇÃO]</definedName>
    <definedName name="LISTA_LICITAÇÃO_ADITIVO_PROPOSTA_OU_ATUALIZAÇÃO" localSheetId="9">TBL_LICITAÇÃO_ADITIVO_PROPOSTA_OU_ATUALIZAÇÃO[LICITAÇÃO/ADITIVO/PROPOSTA OU ATUALIZAÇÃO]</definedName>
    <definedName name="LISTA_LICITAÇÃO_ADITIVO_PROPOSTA_OU_ATUALIZAÇÃO" localSheetId="10">TBL_LICITAÇÃO_ADITIVO_PROPOSTA_OU_ATUALIZAÇÃO[LICITAÇÃO/ADITIVO/PROPOSTA OU ATUALIZAÇÃO]</definedName>
    <definedName name="LISTA_LICITAÇÃO_ADITIVO_PROPOSTA_OU_ATUALIZAÇÃO">TBL_LICITAÇÃO_ADITIVO_PROPOSTA_OU_ATUALIZAÇÃO[LICITAÇÃO/ADITIVO/PROPOSTA OU ATUALIZAÇÃO]</definedName>
    <definedName name="LISTA_RESPONSÁVEL_PRECIFICAÇÃO" localSheetId="7">TBL_RESPONSÁVEL_PRECIFICAÇÃO[RESPONSÁVEL PRECIFICAÇÃO]</definedName>
    <definedName name="LISTA_RESPONSÁVEL_PRECIFICAÇÃO" localSheetId="8">TBL_RESPONSÁVEL_PRECIFICAÇÃO[RESPONSÁVEL PRECIFICAÇÃO]</definedName>
    <definedName name="LISTA_RESPONSÁVEL_PRECIFICAÇÃO" localSheetId="9">TBL_RESPONSÁVEL_PRECIFICAÇÃO[RESPONSÁVEL PRECIFICAÇÃO]</definedName>
    <definedName name="LISTA_RESPONSÁVEL_PRECIFICAÇÃO" localSheetId="10">TBL_RESPONSÁVEL_PRECIFICAÇÃO[RESPONSÁVEL PRECIFICAÇÃO]</definedName>
    <definedName name="LISTA_RESPONSÁVEL_PRECIFICAÇÃO">TBL_RESPONSÁVEL_PRECIFICAÇÃO[RESPONSÁVEL PRECIFICAÇÃO]</definedName>
    <definedName name="LISTA_STATUS_MOTIVO" localSheetId="7">TBL_STATUS_MOTIVO[STATUS/ MOTIVO]</definedName>
    <definedName name="LISTA_STATUS_MOTIVO" localSheetId="8">TBL_STATUS_MOTIVO[STATUS/ MOTIVO]</definedName>
    <definedName name="LISTA_STATUS_MOTIVO" localSheetId="9">TBL_STATUS_MOTIVO[STATUS/ MOTIVO]</definedName>
    <definedName name="LISTA_STATUS_MOTIVO" localSheetId="10">TBL_STATUS_MOTIVO[STATUS/ MOTIVO]</definedName>
    <definedName name="LISTA_STATUS_MOTIVO">TBL_STATUS_MOTIVO[STATUS/ MOTIVO]</definedName>
    <definedName name="LISTA_TIPO" localSheetId="7">TBL_TIPO[TIPO]</definedName>
    <definedName name="LISTA_TIPO" localSheetId="8">TBL_TIPO[TIPO]</definedName>
    <definedName name="LISTA_TIPO" localSheetId="9">TBL_TIPO[TIPO]</definedName>
    <definedName name="LISTA_TIPO" localSheetId="10">TBL_TIPO[TIPO]</definedName>
    <definedName name="LISTA_TIPO">TBL_TIPO[TIPO]</definedName>
    <definedName name="NativeTimeline_DATA_PUBLIC__RECEB">#N/A</definedName>
  </definedNames>
  <calcPr calcId="191029"/>
  <pivotCaches>
    <pivotCache cacheId="71" r:id="rId12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3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6" l="1"/>
  <c r="E15" i="7" a="1"/>
  <c r="E15" i="7" s="1"/>
  <c r="C3" i="6" l="1"/>
  <c r="C2" i="6"/>
  <c r="C47" i="6"/>
  <c r="C6" i="6"/>
  <c r="C4" i="6"/>
  <c r="C5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8" i="6"/>
  <c r="C49" i="6"/>
  <c r="C50" i="6"/>
  <c r="C51" i="6"/>
  <c r="C52" i="6"/>
  <c r="C53" i="6"/>
  <c r="C54" i="6"/>
  <c r="S27" i="6" l="1"/>
  <c r="R22" i="6"/>
  <c r="S15" i="6"/>
  <c r="C36" i="4" l="1"/>
  <c r="C37" i="4"/>
  <c r="C38" i="4"/>
  <c r="C39" i="4"/>
  <c r="C40" i="4"/>
  <c r="C41" i="4"/>
  <c r="C35" i="4"/>
  <c r="C14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3" i="4"/>
  <c r="C12" i="4"/>
  <c r="C11" i="4"/>
  <c r="C10" i="4"/>
  <c r="C9" i="4"/>
  <c r="C8" i="4"/>
  <c r="C7" i="4"/>
  <c r="C6" i="4"/>
  <c r="C5" i="4"/>
  <c r="C4" i="4"/>
  <c r="C3" i="4"/>
  <c r="C2" i="4"/>
  <c r="R27" i="1"/>
  <c r="R15" i="1"/>
  <c r="C42" i="4" l="1"/>
  <c r="Q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K Almeida</author>
  </authors>
  <commentList>
    <comment ref="A1" authorId="0" shapeId="0" xr:uid="{E225C8BB-021D-4CE9-8135-F537F4CCCC5C}">
      <text>
        <r>
          <rPr>
            <b/>
            <sz val="11"/>
            <color indexed="81"/>
            <rFont val="Segoe UI"/>
            <family val="2"/>
          </rPr>
          <t>DATA PUBLICAÇÃO/ RECEBIMENTO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1" authorId="0" shapeId="0" xr:uid="{C8500F88-330A-4D5A-8B34-69FF0CA4B67C}">
      <text>
        <r>
          <rPr>
            <b/>
            <sz val="10"/>
            <color indexed="81"/>
            <rFont val="Segoe UI"/>
            <family val="2"/>
          </rPr>
          <t>DATA DA ABERTURA DA LICITAÇÃO/ APRESENTAÇÃO DA PROPOSTA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K Almeida</author>
  </authors>
  <commentList>
    <comment ref="B17" authorId="0" shapeId="0" xr:uid="{EF3F8CA6-6D90-4A30-8633-47D584DD1BEF}">
      <text>
        <r>
          <rPr>
            <b/>
            <sz val="11"/>
            <color indexed="81"/>
            <rFont val="Segoe UI"/>
            <family val="2"/>
          </rPr>
          <t>DATA PUBLICAÇÃO/ RECEBIMENTO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K Almeida</author>
    <author>Carlos E dos Santos</author>
  </authors>
  <commentList>
    <comment ref="A1" authorId="0" shapeId="0" xr:uid="{EA731DD9-E92D-4C5B-B10E-896B37A04B43}">
      <text>
        <r>
          <rPr>
            <b/>
            <sz val="11"/>
            <color indexed="81"/>
            <rFont val="Segoe UI"/>
            <family val="2"/>
          </rPr>
          <t>DATA PUBLICAÇÃO/ RECEBIMENTO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1" authorId="0" shapeId="0" xr:uid="{580FA545-BE7D-4368-B14D-0E4567D511B4}">
      <text>
        <r>
          <rPr>
            <b/>
            <sz val="11"/>
            <color indexed="81"/>
            <rFont val="Segoe UI"/>
            <family val="2"/>
          </rPr>
          <t>DATA DA ABERTURA DA LICITAÇÃO/ APRESENTAÇÃO DA PROPOSTA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D1" authorId="1" shapeId="0" xr:uid="{7EA9CB9C-6EF1-4CED-BDFB-07F800762C77}">
      <text>
        <r>
          <rPr>
            <b/>
            <sz val="11"/>
            <color indexed="81"/>
            <rFont val="Segoe UI"/>
            <family val="2"/>
          </rPr>
          <t>OP - ÓRGÃO PÚBLICO
IP - INICIATIVA PRIVADA
EM - ECONOMIA MISTA</t>
        </r>
      </text>
    </comment>
    <comment ref="H1" authorId="1" shapeId="0" xr:uid="{D10408E5-4951-442E-8A6F-FA9ED771423B}">
      <text>
        <r>
          <rPr>
            <b/>
            <sz val="11"/>
            <color indexed="81"/>
            <rFont val="Segoe UI"/>
            <family val="2"/>
          </rPr>
          <t>PROPOSTA - novo documento gerado
ATUALIZAÇÃO - alguma modificação realizada na proposta apresentada
CONTINUAÇÃO - informação de resposta da licitação no mês subsequente ao mês da apresentação da proposta
PROSPECT - captação de novo cliente em qualquer serviço prestado
EXTRAORDIONÁRIO - serviço pontual de cliente ou não, que não vira contrato, com uma única cobrança
TEMPORÁRIO - qualquer serviço contratado acima de 30 dias e término até 90 dias. 
ADITIVO - alteração contratual com aumento de valor mensal (aditivo de materiais, aumento de efetivo, troca de escala etc.)</t>
        </r>
        <r>
          <rPr>
            <b/>
            <sz val="18"/>
            <color indexed="81"/>
            <rFont val="Segoe UI"/>
            <family val="2"/>
          </rPr>
          <t xml:space="preserve">
</t>
        </r>
        <r>
          <rPr>
            <b/>
            <sz val="11"/>
            <color indexed="81"/>
            <rFont val="Segoe UI"/>
            <family val="2"/>
          </rPr>
          <t>REDUÇÃO - proposta que reduza o valor contratual seja por supressão do efetivo, término de serviço etc.
CONTRATO - emissão de proposta sem impacto financeiro ao contrato
LICITAÇÃO DE CONTRATO - contratos nossos que estão licitando</t>
        </r>
      </text>
    </comment>
    <comment ref="K1" authorId="1" shapeId="0" xr:uid="{041F4D0B-F286-45AF-9DCD-A432F9029B2D}">
      <text>
        <r>
          <rPr>
            <b/>
            <sz val="11"/>
            <color indexed="81"/>
            <rFont val="Segoe UI"/>
            <family val="2"/>
          </rPr>
          <t>EX CLIENTE - quando um ex cliente faz contato solicitando proposta de retorno
DIRETORIA - proposta indicada / contato da diretoria
DPTO. COMERCIAL - quando o nosso cliente entra em contato para aditivos, extras aos contratos existentes ou quando o comercial faz a captação do serviço
BOLIVAR - serviços indicados pelo Engº Agrônomo (sanitização / jardinagem / desratização / dedetização)
OPERACIONAL - quando  indicam o serviço ou o cliente para o comercial
SITE - quando o cliente busca pelo site ou internet e nos envia e-mail solicitando proposta</t>
        </r>
      </text>
    </comment>
    <comment ref="O1" authorId="1" shapeId="0" xr:uid="{5483EEDE-8837-4245-B9FD-D5285218DD75}">
      <text>
        <r>
          <rPr>
            <b/>
            <sz val="11"/>
            <color indexed="81"/>
            <rFont val="Segoe UI"/>
            <family val="2"/>
          </rPr>
          <t xml:space="preserve">APROVADA - todas as propostas que tivemos aceite do cliente
NÃO APROVADA - todas as propostas  que temos a resposta negativa 
ADIADA - licitação sem resposta dentro do mês de apresentação. Processo que posterga para o os próximos meses. Longa negociação
CANCELADA - processo que não teve êxito no encerramento. Poderá ou não retornar por decisão do cliente. </t>
        </r>
      </text>
    </comment>
    <comment ref="P1" authorId="1" shapeId="0" xr:uid="{10C3698C-33E5-4FDA-97ED-496DC6687930}">
      <text>
        <r>
          <rPr>
            <b/>
            <sz val="11"/>
            <color indexed="81"/>
            <rFont val="Segoe UI"/>
            <family val="2"/>
          </rPr>
          <t>Inclusão das informações tais como e-mails de retorno dos clientes sobre as propostas, datas de início / términos entre outras informações sobre as propostas</t>
        </r>
      </text>
    </comment>
    <comment ref="Q1" authorId="1" shapeId="0" xr:uid="{C0A27CAF-216C-4521-A6B3-33929A7D5924}">
      <text>
        <r>
          <rPr>
            <b/>
            <sz val="11"/>
            <color indexed="81"/>
            <rFont val="Segoe UI"/>
            <family val="2"/>
          </rPr>
          <t>NOVA RIO - todos os serviços que já são prestados pela empresa
ORGÂNICO - quando o cliente tem funcionário próprio e deseja terceirizar
CONCORRENTES - colocar o nome da atual prestadora de do serviço quando souber ou somente CONCORRENTE quando tiver outra empresa não identificada
SEM EXECUTANTE - quando é um novo serviço / novo empreendimento.</t>
        </r>
      </text>
    </comment>
    <comment ref="R1" authorId="1" shapeId="0" xr:uid="{3F6209F9-904A-4F9D-85FB-C4D16432258F}">
      <text>
        <r>
          <rPr>
            <b/>
            <sz val="11"/>
            <color indexed="81"/>
            <rFont val="Segoe UI"/>
            <family val="2"/>
          </rPr>
          <t>Preço estimado da Licitação e/ou Budget do Prospect</t>
        </r>
      </text>
    </comment>
    <comment ref="S1" authorId="1" shapeId="0" xr:uid="{D1107D2C-891A-45F2-9F5D-4D831E8E537E}">
      <text>
        <r>
          <rPr>
            <b/>
            <sz val="11"/>
            <color indexed="81"/>
            <rFont val="Segoe UI"/>
            <family val="2"/>
          </rPr>
          <t>Preço apresentada na proposta</t>
        </r>
      </text>
    </comment>
    <comment ref="J24" authorId="0" shapeId="0" xr:uid="{4C2D13A8-4C1B-49EA-952F-63F02BCF7FF1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26" authorId="0" shapeId="0" xr:uid="{DAD122FF-4A87-498F-90B0-0C858FA3A6B8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27" authorId="0" shapeId="0" xr:uid="{08D216B9-AA57-457E-A6AF-F15578827438}">
      <text>
        <r>
          <rPr>
            <b/>
            <sz val="11"/>
            <color indexed="81"/>
            <rFont val="Segoe UI"/>
            <family val="2"/>
          </rPr>
          <t>1 líder, 2 serventes, 1 copeiro</t>
        </r>
      </text>
    </comment>
    <comment ref="J28" authorId="0" shapeId="0" xr:uid="{8F54FD9A-714E-4A4C-98DA-26F8263A93D5}">
      <text>
        <r>
          <rPr>
            <b/>
            <sz val="11"/>
            <color indexed="81"/>
            <rFont val="Segoe UI"/>
            <family val="2"/>
          </rPr>
          <t>1 AUX. DE SAUDE BUCAL</t>
        </r>
      </text>
    </comment>
    <comment ref="J29" authorId="0" shapeId="0" xr:uid="{8455036B-2C6C-493B-B2D3-FE833FC289AC}">
      <text>
        <r>
          <rPr>
            <b/>
            <sz val="11"/>
            <color indexed="81"/>
            <rFont val="Segoe UI"/>
            <family val="2"/>
          </rPr>
          <t>1 OPERADOR DE MÁQUINA</t>
        </r>
      </text>
    </comment>
    <comment ref="J33" authorId="0" shapeId="0" xr:uid="{55902E3A-A023-4D10-B156-12D31D2A7A61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34" authorId="0" shapeId="0" xr:uid="{C7C53680-217B-4A5F-B371-6EA0F93EA8BE}">
      <text>
        <r>
          <rPr>
            <b/>
            <sz val="11"/>
            <color indexed="81"/>
            <rFont val="Segoe UI"/>
            <family val="2"/>
          </rPr>
          <t>1 SERVENTE</t>
        </r>
      </text>
    </comment>
    <comment ref="J36" authorId="0" shapeId="0" xr:uid="{D339805E-CD55-428D-8CA1-FAB1DE6ADFD2}">
      <text>
        <r>
          <rPr>
            <b/>
            <sz val="11"/>
            <color indexed="81"/>
            <rFont val="Segoe UI"/>
            <family val="2"/>
          </rPr>
          <t>1 SERVENTE</t>
        </r>
      </text>
    </comment>
    <comment ref="J37" authorId="0" shapeId="0" xr:uid="{A94AB51E-4E70-4FDC-9B4E-B6B6E9B9F4C3}">
      <text>
        <r>
          <rPr>
            <b/>
            <sz val="11"/>
            <color indexed="81"/>
            <rFont val="Segoe UI"/>
            <family val="2"/>
          </rPr>
          <t>1 SERVENTE</t>
        </r>
      </text>
    </comment>
    <comment ref="J38" authorId="0" shapeId="0" xr:uid="{3DE23717-C178-4CC0-91DC-13B4F0C81B62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39" authorId="0" shapeId="0" xr:uid="{FB2A5107-63EF-4183-B7EF-0DA313696B74}">
      <text>
        <r>
          <rPr>
            <b/>
            <sz val="11"/>
            <color indexed="81"/>
            <rFont val="Segoe UI"/>
            <family val="2"/>
          </rPr>
          <t>2 ASCENSORISTAS</t>
        </r>
      </text>
    </comment>
    <comment ref="J41" authorId="0" shapeId="0" xr:uid="{39A5DA00-7A3E-4ECE-971C-47BAA25530E0}">
      <text>
        <r>
          <rPr>
            <b/>
            <sz val="11"/>
            <color indexed="81"/>
            <rFont val="Segoe UI"/>
            <family val="2"/>
          </rPr>
          <t>3 SERVENTES</t>
        </r>
      </text>
    </comment>
    <comment ref="J43" authorId="0" shapeId="0" xr:uid="{8A033645-38F5-434C-945A-984A495DF2C6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48" authorId="0" shapeId="0" xr:uid="{490A9CB4-CA5A-4844-AFB5-AA70A9EC0952}">
      <text>
        <r>
          <rPr>
            <b/>
            <sz val="11"/>
            <color indexed="81"/>
            <rFont val="Segoe UI"/>
            <family val="2"/>
          </rPr>
          <t>2 SERVENTES</t>
        </r>
      </text>
    </comment>
    <comment ref="J49" authorId="0" shapeId="0" xr:uid="{2EE54847-3FDB-45E0-89C4-80ADEAE7828B}">
      <text>
        <r>
          <rPr>
            <b/>
            <sz val="11"/>
            <color indexed="81"/>
            <rFont val="Segoe UI"/>
            <family val="2"/>
          </rPr>
          <t>2 SERVENTES, 8 PORTEIROS</t>
        </r>
      </text>
    </comment>
    <comment ref="J51" authorId="0" shapeId="0" xr:uid="{1A80E3CE-A1AA-4085-8B4D-75E9E2E0D764}">
      <text>
        <r>
          <rPr>
            <b/>
            <sz val="11"/>
            <color indexed="81"/>
            <rFont val="Segoe UI"/>
            <family val="2"/>
          </rPr>
          <t>1 SERVENTE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E dos Santos</author>
    <author>tc={077C6A4F-E1BB-499F-88BB-0FA747464E9B}</author>
  </authors>
  <commentList>
    <comment ref="A2" authorId="0" shapeId="0" xr:uid="{89939373-EE51-4758-A373-E44318FD928E}">
      <text>
        <r>
          <rPr>
            <b/>
            <sz val="11"/>
            <color indexed="81"/>
            <rFont val="Segoe UI"/>
            <family val="2"/>
          </rPr>
          <t xml:space="preserve">IP - INICIATIVA PRIVADA
</t>
        </r>
      </text>
    </comment>
    <comment ref="E2" authorId="0" shapeId="0" xr:uid="{5D751EF3-3EE1-44BE-A0BD-CF8695175835}">
      <text>
        <r>
          <rPr>
            <b/>
            <sz val="11"/>
            <color indexed="81"/>
            <rFont val="Segoe UI"/>
            <family val="2"/>
          </rPr>
          <t>novo documento gerado</t>
        </r>
      </text>
    </comment>
    <comment ref="J2" authorId="0" shapeId="0" xr:uid="{4A64D101-DCF1-46EC-898E-16DD23CEA9D7}">
      <text>
        <r>
          <rPr>
            <b/>
            <sz val="11"/>
            <color indexed="81"/>
            <rFont val="Segoe UI"/>
            <family val="2"/>
          </rPr>
          <t>todos os serviços que já são prestados pela empresa</t>
        </r>
      </text>
    </comment>
    <comment ref="Q2" authorId="0" shapeId="0" xr:uid="{2D1DB167-1C13-434C-B314-969A5128EDC6}">
      <text>
        <r>
          <rPr>
            <b/>
            <sz val="11"/>
            <color indexed="81"/>
            <rFont val="Segoe UI"/>
            <family val="2"/>
          </rPr>
          <t>quando o nosso cliente entra em contato para aditivos, extras aos contratos existentes ou quando o comercial faz a captação do serviço</t>
        </r>
      </text>
    </comment>
    <comment ref="A3" authorId="0" shapeId="0" xr:uid="{211FB2C7-37DD-49A1-B448-766D7B78C613}">
      <text>
        <r>
          <rPr>
            <b/>
            <sz val="11"/>
            <color indexed="81"/>
            <rFont val="Segoe UI"/>
            <family val="2"/>
          </rPr>
          <t xml:space="preserve">OP - ÓRGÃO PÚBLICO
</t>
        </r>
      </text>
    </comment>
    <comment ref="E3" authorId="0" shapeId="0" xr:uid="{44D86FAD-C937-41BB-8F02-BB5183716495}">
      <text>
        <r>
          <rPr>
            <b/>
            <sz val="11"/>
            <color indexed="81"/>
            <rFont val="Segoe UI"/>
            <family val="2"/>
          </rPr>
          <t>alguma modificação realizada na proposta apresentada</t>
        </r>
      </text>
    </comment>
    <comment ref="J3" authorId="0" shapeId="0" xr:uid="{3CBEB228-9033-438D-B37D-8A020DE28D5D}">
      <text>
        <r>
          <rPr>
            <b/>
            <sz val="11"/>
            <color indexed="81"/>
            <rFont val="Segoe UI"/>
            <family val="2"/>
          </rPr>
          <t>quando o cliente tem funcionário próprio e deseja terceirizar</t>
        </r>
      </text>
    </comment>
    <comment ref="Q3" authorId="0" shapeId="0" xr:uid="{6F7EB775-6666-4646-AD37-B5B0D5AEEFB4}">
      <text>
        <r>
          <rPr>
            <b/>
            <sz val="11"/>
            <color indexed="81"/>
            <rFont val="Segoe UI"/>
            <family val="2"/>
          </rPr>
          <t>quando  indicam o serviço ou o cliente para o comercial</t>
        </r>
      </text>
    </comment>
    <comment ref="A4" authorId="0" shapeId="0" xr:uid="{2BBAEAD7-13B5-4FBA-BEE5-1A35789AA071}">
      <text>
        <r>
          <rPr>
            <b/>
            <sz val="11"/>
            <color indexed="81"/>
            <rFont val="Segoe UI"/>
            <family val="2"/>
          </rPr>
          <t>EM - ECONOMIA MISTA</t>
        </r>
      </text>
    </comment>
    <comment ref="E4" authorId="0" shapeId="0" xr:uid="{9074B278-5586-4508-AF79-7B61CF569034}">
      <text>
        <r>
          <rPr>
            <b/>
            <sz val="11"/>
            <color indexed="81"/>
            <rFont val="Segoe UI"/>
            <family val="2"/>
          </rPr>
          <t>informação de resposta da licitação no mês subsequente ao mês da apresentação da proposta</t>
        </r>
      </text>
    </comment>
    <comment ref="J4" authorId="0" shapeId="0" xr:uid="{C002D682-83E0-4946-9CD5-05EDDA00FA92}">
      <text>
        <r>
          <rPr>
            <b/>
            <sz val="11"/>
            <color indexed="81"/>
            <rFont val="Segoe UI"/>
            <family val="2"/>
          </rPr>
          <t>colocar o nome da atual prestadora de do serviço quando souber ou somente CONCORRENTE quando tiver outra empresa não identificada</t>
        </r>
      </text>
    </comment>
    <comment ref="E5" authorId="0" shapeId="0" xr:uid="{71D492E3-C5C8-4FE6-AAA5-734B9459BB8F}">
      <text>
        <r>
          <rPr>
            <b/>
            <sz val="11"/>
            <color indexed="81"/>
            <rFont val="Segoe UI"/>
            <family val="2"/>
          </rPr>
          <t>captação de novo cliente em qualquer serviço prestado</t>
        </r>
      </text>
    </comment>
    <comment ref="J5" authorId="0" shapeId="0" xr:uid="{7FDDE12F-5A32-4E05-A2F6-A883DF357F8E}">
      <text>
        <r>
          <rPr>
            <b/>
            <sz val="11"/>
            <color indexed="81"/>
            <rFont val="Segoe UI"/>
            <family val="2"/>
          </rPr>
          <t>quando é um novo serviço / novo empreendimento.</t>
        </r>
      </text>
    </comment>
    <comment ref="E6" authorId="0" shapeId="0" xr:uid="{263480E5-A0D1-4FB6-9839-19CCACB59A55}">
      <text>
        <r>
          <rPr>
            <b/>
            <sz val="11"/>
            <color indexed="81"/>
            <rFont val="Segoe UI"/>
            <family val="2"/>
          </rPr>
          <t>serviço pontual de cliente ou não, que não vira contrato, com uma única cobrança</t>
        </r>
      </text>
    </comment>
    <comment ref="Q6" authorId="0" shapeId="0" xr:uid="{1BEC5D53-32B2-447D-8CAC-9EBF541992BB}">
      <text>
        <r>
          <rPr>
            <b/>
            <sz val="11"/>
            <color indexed="81"/>
            <rFont val="Segoe UI"/>
            <family val="2"/>
          </rPr>
          <t>quando um ex cliente faz contato solicitando proposta de retorno</t>
        </r>
      </text>
    </comment>
    <comment ref="E7" authorId="0" shapeId="0" xr:uid="{B00A7738-E80F-42B9-AAF8-179CA20BA5AD}">
      <text>
        <r>
          <rPr>
            <b/>
            <sz val="11"/>
            <color indexed="81"/>
            <rFont val="Segoe UI"/>
            <family val="2"/>
          </rPr>
          <t>qualquer serviço contratado acima de 30 dias e término até 90 dias.</t>
        </r>
      </text>
    </comment>
    <comment ref="Q7" authorId="0" shapeId="0" xr:uid="{A3F4E0E7-B842-43A2-BC5E-4EE4018F27DF}">
      <text>
        <r>
          <rPr>
            <b/>
            <sz val="11"/>
            <color indexed="81"/>
            <rFont val="Segoe UI"/>
            <family val="2"/>
          </rPr>
          <t>proposta indicada / contato da diretoria</t>
        </r>
      </text>
    </comment>
    <comment ref="E8" authorId="0" shapeId="0" xr:uid="{9E38AFA1-CB55-4BBE-8255-EA8C658DE64B}">
      <text>
        <r>
          <rPr>
            <b/>
            <sz val="11"/>
            <color indexed="81"/>
            <rFont val="Segoe UI"/>
            <family val="2"/>
          </rPr>
          <t>alteração contratual com aumento de valor mensal (aditivo de materiais, aumento de efetivo, troca de escala etc.)</t>
        </r>
      </text>
    </comment>
    <comment ref="Q8" authorId="0" shapeId="0" xr:uid="{8C5A5A22-C061-4F34-A1F5-8C26AEE6930B}">
      <text>
        <r>
          <rPr>
            <b/>
            <sz val="11"/>
            <color indexed="81"/>
            <rFont val="Segoe UI"/>
            <family val="2"/>
          </rPr>
          <t>serviços indicados pelo Engº Agrônomo (sanitização / jardinagem / desratização / dedetização)</t>
        </r>
      </text>
    </comment>
    <comment ref="E9" authorId="0" shapeId="0" xr:uid="{D12E2826-8005-4C9C-AC5E-5D085BA5F72B}">
      <text>
        <r>
          <rPr>
            <b/>
            <sz val="11"/>
            <color indexed="81"/>
            <rFont val="Segoe UI"/>
            <family val="2"/>
          </rPr>
          <t>proposta que reduza o valor contratual seja por supressão do efetivo, término de serviço etc.</t>
        </r>
      </text>
    </comment>
    <comment ref="Q9" authorId="0" shapeId="0" xr:uid="{083D2B75-7721-4442-A8AC-1FDB03044E86}">
      <text>
        <r>
          <rPr>
            <b/>
            <sz val="11"/>
            <color indexed="81"/>
            <rFont val="Segoe UI"/>
            <family val="2"/>
          </rPr>
          <t>quando o cliente busca pelo site ou internet e nos envia e-mail solicitando proposta</t>
        </r>
      </text>
    </comment>
    <comment ref="E10" authorId="0" shapeId="0" xr:uid="{26024F7A-FDCE-453B-905D-3EDDB13C05C7}">
      <text>
        <r>
          <rPr>
            <b/>
            <sz val="11"/>
            <color indexed="81"/>
            <rFont val="Segoe UI"/>
            <family val="2"/>
          </rPr>
          <t>emissão de proposta sem impacto financeiro ao contrato</t>
        </r>
      </text>
    </comment>
    <comment ref="E11" authorId="0" shapeId="0" xr:uid="{6E2F3743-0E41-4AA8-963F-E3DA8C3033BE}">
      <text>
        <r>
          <rPr>
            <b/>
            <sz val="11"/>
            <color indexed="81"/>
            <rFont val="Segoe UI"/>
            <family val="2"/>
          </rPr>
          <t>contratos nossos que estão licitando</t>
        </r>
      </text>
    </comment>
    <comment ref="AD17" authorId="1" shapeId="0" xr:uid="{077C6A4F-E1BB-499F-88BB-0FA747464E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[Tasks]
Há uma tarefa ancorada a este comentário que não pode ser exibida no cliente.
Comentário:
    @Comercial Privado - Nova Rio  teste - verificar texto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<sst xmlns="http://schemas.openxmlformats.org/spreadsheetml/2006/main" count="1548" uniqueCount="407">
  <si>
    <t>DATA PUBLIC/ RECEB</t>
  </si>
  <si>
    <t>DATA DISPUTA/ APRESENT. PROP.</t>
  </si>
  <si>
    <t>TIPO</t>
  </si>
  <si>
    <t>EMPRESA/ ÓRGÃO (MÃE)</t>
  </si>
  <si>
    <t>ASSUNTO/ OBJETO</t>
  </si>
  <si>
    <t>LICITAÇÃO/ ADITIVO/ PROPOSTA OU ATUALIZAÇÃO</t>
  </si>
  <si>
    <t>Nº EDITAL/
CLIENTE/ Nº PROPOSTA</t>
  </si>
  <si>
    <t>EFETIVO</t>
  </si>
  <si>
    <t>CONTATO COMERCIAL</t>
  </si>
  <si>
    <t>RESPONSÁVEL PRECIFICAÇÃO</t>
  </si>
  <si>
    <t>VIABILIDADE TÉCNICA</t>
  </si>
  <si>
    <t>VIABILIDADE ECONÔMICA</t>
  </si>
  <si>
    <t>STATUS/ MOTIVO</t>
  </si>
  <si>
    <t>Observações</t>
  </si>
  <si>
    <t>EMPRESA EXECUTANTE</t>
  </si>
  <si>
    <t>VALOR ESTIMADO MÊS</t>
  </si>
  <si>
    <t>VALOR /MÊS - PROPOSTA APRESENTADA (LANCE FINAL)</t>
  </si>
  <si>
    <t>CLASSIFICAÇÃO/ NOVARIO</t>
  </si>
  <si>
    <t>EMPRESA VENCEDORA</t>
  </si>
  <si>
    <t>ANÁLISE CRITICA DO MOTIVO DE PERDA</t>
  </si>
  <si>
    <t>IP</t>
  </si>
  <si>
    <t>EDF</t>
  </si>
  <si>
    <t>ALTERAÇÃO DO PLANO PARA UNIMED ALFA 02</t>
  </si>
  <si>
    <t>PROPOSTA/ ADITIVO</t>
  </si>
  <si>
    <t>296/21</t>
  </si>
  <si>
    <t>DEPTO COMERCIAL</t>
  </si>
  <si>
    <t>EVELYN</t>
  </si>
  <si>
    <t>INICIO EM 1°/10/2021</t>
  </si>
  <si>
    <t>NOVA RIO</t>
  </si>
  <si>
    <t>EQUINOPR / STATOIL</t>
  </si>
  <si>
    <t>aditivo coordenador</t>
  </si>
  <si>
    <t>ATUALIZAÇÃO/ ADITIVO</t>
  </si>
  <si>
    <t>289_01/21</t>
  </si>
  <si>
    <t xml:space="preserve">FERNANDA </t>
  </si>
  <si>
    <t>BGH</t>
  </si>
  <si>
    <t>01 servente</t>
  </si>
  <si>
    <t>PROPOSTA/ PROSPECT</t>
  </si>
  <si>
    <t>297/21</t>
  </si>
  <si>
    <t>FERNANDA / GISELE</t>
  </si>
  <si>
    <t>SEM EXECUTANTE</t>
  </si>
  <si>
    <t>ESTÁCIO NOVA IGUAÇU</t>
  </si>
  <si>
    <t>Aditivo de 2 serventes</t>
  </si>
  <si>
    <t>298/21</t>
  </si>
  <si>
    <t>S. ILHA PLAZA</t>
  </si>
  <si>
    <t>299/21</t>
  </si>
  <si>
    <t>RIO SUL</t>
  </si>
  <si>
    <t>Controlador de acesso</t>
  </si>
  <si>
    <t>300/21</t>
  </si>
  <si>
    <t>CONCORRENTE</t>
  </si>
  <si>
    <t>EMPREENDIMENTO COMERCIAL VERTICE MALL E OFFICES</t>
  </si>
  <si>
    <t>Portaria</t>
  </si>
  <si>
    <t>301/21</t>
  </si>
  <si>
    <t>MARK BUILDING</t>
  </si>
  <si>
    <t>SANITIZAÇÃO</t>
  </si>
  <si>
    <t>302/21</t>
  </si>
  <si>
    <t xml:space="preserve">OPERACIONAL </t>
  </si>
  <si>
    <t>FUNDAÇÃO CESGRANRIO</t>
  </si>
  <si>
    <t xml:space="preserve">LIMPEZA </t>
  </si>
  <si>
    <t>303/21</t>
  </si>
  <si>
    <t>FERNANDA /GISELE</t>
  </si>
  <si>
    <t>AABB</t>
  </si>
  <si>
    <t>EXTRA</t>
  </si>
  <si>
    <t>304/21</t>
  </si>
  <si>
    <t>FERNANDA</t>
  </si>
  <si>
    <t>ATUALIZAÇÃO/PROSPECT</t>
  </si>
  <si>
    <t>297_01/21</t>
  </si>
  <si>
    <t>HOSPITAL ISRAELITA</t>
  </si>
  <si>
    <t>limpeza e mão de obra</t>
  </si>
  <si>
    <t>CONTINUAÇÃO/ PROSPECT</t>
  </si>
  <si>
    <t>292/21</t>
  </si>
  <si>
    <t>OPERACIONAL</t>
  </si>
  <si>
    <t>ADIADA</t>
  </si>
  <si>
    <t>ORGÂNICO</t>
  </si>
  <si>
    <t>\\172.19.45.14\nrdc\Departamentos\Comercial\Comercial Privado\CLIENTES PROVÁVEIS\2021\HOSPITAL ISRAELITA SABIN - perdemos\10. Resultado Serviços de facility HIAS.msg</t>
  </si>
  <si>
    <t>OP</t>
  </si>
  <si>
    <t>PODER JUDICARIO</t>
  </si>
  <si>
    <t>JUSTIÇA FEDERAL - SEÇÃO JUDICIÁRIA DO RIO DE JANEIRO</t>
  </si>
  <si>
    <t>Contratação de empresa para prestação de serviços continuados de limpeza e conservação, jardinagem, copeiragem, auxiliar de almoxarifado, ascensorista e recepcionista deperícia médica, com o fornecimento dos materiais necessários à execução dos serviços</t>
  </si>
  <si>
    <t>LICITAÇÃO</t>
  </si>
  <si>
    <t>PE 81/2021</t>
  </si>
  <si>
    <t>COMERCIAL INTERNO</t>
  </si>
  <si>
    <t>GISELLE</t>
  </si>
  <si>
    <t>SIM</t>
  </si>
  <si>
    <t xml:space="preserve">Perdido - por Preço </t>
  </si>
  <si>
    <t>ESPECIALY TERCEIRIZACAO - EIRELI</t>
  </si>
  <si>
    <t>30º</t>
  </si>
  <si>
    <t>EM ANÁLISE</t>
  </si>
  <si>
    <t>\\172.19.45.14\nrdc\Departamentos\Comercial\Comercial Privado\CLIENTES PROVÁVEIS\2021\COND. CIDADE IPANEMA\Resposta Proposta 266_2021 - Cond_ Cidade Ipanema - cotação de serviços.msg</t>
  </si>
  <si>
    <t xml:space="preserve">COND. CIDADE DE IPANEMA </t>
  </si>
  <si>
    <t>limpeza e portaria</t>
  </si>
  <si>
    <t>266/21</t>
  </si>
  <si>
    <t>ROMANA VIGILÂNCIA</t>
  </si>
  <si>
    <t>MULTIRIO</t>
  </si>
  <si>
    <t>exclusão de materiais e uniforme e EPI's</t>
  </si>
  <si>
    <t>PROPOSTA/ REDUÇÃO</t>
  </si>
  <si>
    <t>305/21</t>
  </si>
  <si>
    <t>APROVADA / 1º/10/2021</t>
  </si>
  <si>
    <t>CENTRAL PRIME ICARAÍ</t>
  </si>
  <si>
    <t>ATUALIZAÇÃO/ PROSPECT</t>
  </si>
  <si>
    <t>262_01/21</t>
  </si>
  <si>
    <t>AZUL SEGUROS - R. Alfândega</t>
  </si>
  <si>
    <t xml:space="preserve">Retorno atividades </t>
  </si>
  <si>
    <t>306/21</t>
  </si>
  <si>
    <t>APROVADA/ 18/10/2021</t>
  </si>
  <si>
    <t>AZUL SEGUROS - Rio Banco</t>
  </si>
  <si>
    <t>307/21</t>
  </si>
  <si>
    <t>308/21</t>
  </si>
  <si>
    <t>309/21</t>
  </si>
  <si>
    <t>MINISTERIO DA FAZENDA</t>
  </si>
  <si>
    <t>BANCO CENTRAL DO BRASIL</t>
  </si>
  <si>
    <t>SERVIÇO DE LIMPEZA, CONSERVAÇÃO E DE HIGIENIZAÇÃO, DE COPEIRAGEM, DE COLETA DIARIA DE  RESÍDUO ORGÂNICO LIXO EXTRAORDINÁRIO E DE CONTROLE INTEGRADO DE PRAGAS URBANAS, NOS ÍMOVEIS DO BANCO CENTRAL DO BRASIL</t>
  </si>
  <si>
    <t>PE 110/2021</t>
  </si>
  <si>
    <t>MARCOS</t>
  </si>
  <si>
    <t>Desistimos - Não temos competitividade/ acima estimado</t>
  </si>
  <si>
    <t>N/A</t>
  </si>
  <si>
    <t>47º</t>
  </si>
  <si>
    <t>MINISTÉRIO DA CIÊNCIA E TECNOLOGIA</t>
  </si>
  <si>
    <t>Centro de Tecnologia Mineral</t>
  </si>
  <si>
    <t>Serviço de sanitização e desinfecção dos ambientes, equipamentos e utensílios para controle de vírus, bactérias e fungos, incluindo o vírus da COVID-19</t>
  </si>
  <si>
    <t>DISPENSA DE LICITAÇÃO</t>
  </si>
  <si>
    <t>DL 57/2021</t>
  </si>
  <si>
    <t>-</t>
  </si>
  <si>
    <t>PARCELA ÚNICA ATÉ R$ 49.999,99</t>
  </si>
  <si>
    <t>Serviço extra</t>
  </si>
  <si>
    <t>311/21</t>
  </si>
  <si>
    <t>2 serventes</t>
  </si>
  <si>
    <t>DUFRY CENTRO (820)</t>
  </si>
  <si>
    <t>Serviço extra - Sanitização</t>
  </si>
  <si>
    <t>312/21</t>
  </si>
  <si>
    <t>THAIS ARAUJO</t>
  </si>
  <si>
    <t>LIMPEZA</t>
  </si>
  <si>
    <t>PROPOSTA</t>
  </si>
  <si>
    <t>314/2021</t>
  </si>
  <si>
    <t>SELLER</t>
  </si>
  <si>
    <t>Estimativa de reajuste 2022</t>
  </si>
  <si>
    <t>315/2021</t>
  </si>
  <si>
    <t>1 líder / 2 serventes / 1 copeiro</t>
  </si>
  <si>
    <t>PRO CRIANÇA CARDIACA</t>
  </si>
  <si>
    <t>AUXILIAR DE SAUDE BUCAL</t>
  </si>
  <si>
    <t>316/2021</t>
  </si>
  <si>
    <t>1 AUX. DE SAUDE BUCAL</t>
  </si>
  <si>
    <t>IFF</t>
  </si>
  <si>
    <t>Mão de obra extra</t>
  </si>
  <si>
    <t>317/2021</t>
  </si>
  <si>
    <t>1 OPERADOR DE MÁQUINA</t>
  </si>
  <si>
    <t>SHOPPING CARIOCA</t>
  </si>
  <si>
    <t>Locação de Mão de Obra</t>
  </si>
  <si>
    <t>310/21</t>
  </si>
  <si>
    <t>MEGA MEDIC COMERCIAL</t>
  </si>
  <si>
    <t>Limpeza</t>
  </si>
  <si>
    <t xml:space="preserve">PROPOSTA  </t>
  </si>
  <si>
    <t>313/21</t>
  </si>
  <si>
    <t>NÃO IDENTIFICADA</t>
  </si>
  <si>
    <t>PRÓ CRIANÇA CARDÍACA</t>
  </si>
  <si>
    <t>Serviço extra - Limpeza</t>
  </si>
  <si>
    <t>318/21</t>
  </si>
  <si>
    <t>1 servente</t>
  </si>
  <si>
    <t>BHC ADVOGADOS</t>
  </si>
  <si>
    <t>SERVIÇO DE LIMPEZA</t>
  </si>
  <si>
    <t>319/21</t>
  </si>
  <si>
    <t>1 SERVENTE</t>
  </si>
  <si>
    <t>NÃO</t>
  </si>
  <si>
    <t>320/21</t>
  </si>
  <si>
    <t>LISTA</t>
  </si>
  <si>
    <t>Agendado - Disputar</t>
  </si>
  <si>
    <t>Agendado - Estimativa</t>
  </si>
  <si>
    <t>Agendado - Estudar Concorrente</t>
  </si>
  <si>
    <t>Análise de Participação</t>
  </si>
  <si>
    <t>Assinatura de Contrato</t>
  </si>
  <si>
    <t>Cancelado (Antes da Disputa)</t>
  </si>
  <si>
    <t>Cancelado (Depois da Disputa)</t>
  </si>
  <si>
    <t>Declinamos - Erro de Precificação/ Inexequível</t>
  </si>
  <si>
    <t>Desclassificado - Faltou documento de Habilitação OU Órgão não aceitou</t>
  </si>
  <si>
    <t>Desistimos - Alto Risco Financeiro</t>
  </si>
  <si>
    <t>Desistimos - Estratégia Comercial</t>
  </si>
  <si>
    <t>Desistimos - Não conseguimos todos os orçamentos</t>
  </si>
  <si>
    <t>Desistimos - Não responderam as perguntas</t>
  </si>
  <si>
    <t>Desistimos - Não temos qualificação e/ou capacitação/não CNAE</t>
  </si>
  <si>
    <t>Desistimos - Priorizamos outros processos/ Não houve tempo para concluir a proposta/ Perdemos o prazo</t>
  </si>
  <si>
    <t>Desistimos - Quant. Abaixo do mínimo (regras do Funil)</t>
  </si>
  <si>
    <t>Em análise - Top 10</t>
  </si>
  <si>
    <t>Em análise - Top 5</t>
  </si>
  <si>
    <t>Em Negociação</t>
  </si>
  <si>
    <t>Estimativa Enviada</t>
  </si>
  <si>
    <t>Perdido - Aguardando decisão/ Vencedor/ Analisar</t>
  </si>
  <si>
    <t>Perdido - Desoneração de Folha</t>
  </si>
  <si>
    <t>Perdido - Erro na análise de preços pelo pregoeiro</t>
  </si>
  <si>
    <t>Perdido - Estratégia Comercial</t>
  </si>
  <si>
    <t>Perdido - para ESFL</t>
  </si>
  <si>
    <t>Perdido - para ME/EPP/Lucro Presumido/ Créd. Tributários</t>
  </si>
  <si>
    <t>Perdido - por Lances</t>
  </si>
  <si>
    <t>Perdido - Sem Informação</t>
  </si>
  <si>
    <t>Suspenso (Antes da Disputa)</t>
  </si>
  <si>
    <t>Suspenso (Depois da Disputa)</t>
  </si>
  <si>
    <t>321/21</t>
  </si>
  <si>
    <t>VITA CHECK UP</t>
  </si>
  <si>
    <t>322/21</t>
  </si>
  <si>
    <t>FCE COMERCIALIADORA</t>
  </si>
  <si>
    <t>SPEED RABBIT</t>
  </si>
  <si>
    <t>323/21</t>
  </si>
  <si>
    <t>1º/11/2021</t>
  </si>
  <si>
    <t>MINISTÉRIO DA EDUCAÇÃO</t>
  </si>
  <si>
    <t>UNIVERSIDADE FEDERAL DO ESTADO DO RIO DE JANEIRO - UNIRIO</t>
  </si>
  <si>
    <t>CONTRATAÇÃO DE EMPRESA ESPECIALIZADA PARA PRESTAÇÃO DE SERVIÇOS CONTINUADOS DE LIMPEZA E CONSERVAÇÃO, DAS ÁREAS INTERNAS E EXTERNAS DOS BENS MÓVEIS E IMÓVEIS DA UNIRIO</t>
  </si>
  <si>
    <t>ESTIMATIVA</t>
  </si>
  <si>
    <t>40023/2021</t>
  </si>
  <si>
    <t>PROPOSTA ADITIVO</t>
  </si>
  <si>
    <t>EDITORA CULTURAMA</t>
  </si>
  <si>
    <t>SERV. EXTRA</t>
  </si>
  <si>
    <t>ESTACIO SULACAP</t>
  </si>
  <si>
    <t>CAXIAS SHOPPING</t>
  </si>
  <si>
    <t>MADUREIRA SHOPPING</t>
  </si>
  <si>
    <t>TRATAMENTO DE PISO</t>
  </si>
  <si>
    <t>ASCENSORISTA</t>
  </si>
  <si>
    <t>324/21</t>
  </si>
  <si>
    <t>2 ascensorista</t>
  </si>
  <si>
    <t>325/21</t>
  </si>
  <si>
    <t>serviço de limpeza</t>
  </si>
  <si>
    <t>326/21</t>
  </si>
  <si>
    <t>3 SERVENTES</t>
  </si>
  <si>
    <t>OAB - FORUM</t>
  </si>
  <si>
    <t>UTE</t>
  </si>
  <si>
    <t>327/21</t>
  </si>
  <si>
    <t>s/ efetivo</t>
  </si>
  <si>
    <t>aguardando a confirmaçao da supervisão</t>
  </si>
  <si>
    <t>MAR - DEON</t>
  </si>
  <si>
    <t>329/21</t>
  </si>
  <si>
    <t>2 SERVENTES</t>
  </si>
  <si>
    <t>COND. PARQUE LARANJEIRAS</t>
  </si>
  <si>
    <t>Fornecimento de container de 240 litros</t>
  </si>
  <si>
    <t>ADITIVO</t>
  </si>
  <si>
    <t>330/21</t>
  </si>
  <si>
    <t>331/21</t>
  </si>
  <si>
    <t>332/21</t>
  </si>
  <si>
    <t>333/21</t>
  </si>
  <si>
    <t>334/21</t>
  </si>
  <si>
    <t>SERVIÇOS DE LIMPEZA</t>
  </si>
  <si>
    <t>8 diárias</t>
  </si>
  <si>
    <t>40 diárias</t>
  </si>
  <si>
    <t>CESTA DE NATAL</t>
  </si>
  <si>
    <t xml:space="preserve">CONDOMINIO ED. BARÃO DO PINHAL </t>
  </si>
  <si>
    <t xml:space="preserve">SERVIÇO DE LIMPEZA E PORTARIA </t>
  </si>
  <si>
    <t>335/21</t>
  </si>
  <si>
    <t>2 SERVENTES
8 PORTEIROS</t>
  </si>
  <si>
    <t>CARTÃO DE NATAL</t>
  </si>
  <si>
    <t>336/21</t>
  </si>
  <si>
    <t>337/21</t>
  </si>
  <si>
    <t>MINISTÉRIO DA SAÚDE</t>
  </si>
  <si>
    <t>INSTITUTO NACIONAL DO CÂNCER JOSÉ ALENCAR GOMES</t>
  </si>
  <si>
    <t>CONTRATAÇÃO DE EMPRESA ESPECIALIZADA NA PRESTAÇÃO DE SERVIÇO CONTINUADO DE GERENCIAMENTE E OPERAÇÃO DO SETOR DE ROUPARIA, COM FORNECIMENTO DE INSUMOS, DISPONIBILIZAÇÃO DE EQUIPAMENTOS E COM MÃO DE OBRA EM DEDICAÇÃO EXCLUSIVA</t>
  </si>
  <si>
    <t>PE Nº 242/2021</t>
  </si>
  <si>
    <t>UNIMED - BARRA</t>
  </si>
  <si>
    <t xml:space="preserve">1 SERVENTE </t>
  </si>
  <si>
    <t>DEPTO OPERACIONAL</t>
  </si>
  <si>
    <t>PSD</t>
  </si>
  <si>
    <t>PROPOSTA - novo documento gerado</t>
  </si>
  <si>
    <t>ATUALIZAÇÃO - alguma modificação realizada na proposta apresentada</t>
  </si>
  <si>
    <t>CONTINUAÇÃO - informação de resposta da licitação no mês subsequente ao mês da apresentação da proposta</t>
  </si>
  <si>
    <t>Preço apresentada na proposta</t>
  </si>
  <si>
    <t>Preço estimado da Licitação e/ou Budget do Prospect</t>
  </si>
  <si>
    <t>EX CLIENTE - quando um ex cliente faz contato solicitando proposta de retorno</t>
  </si>
  <si>
    <t>DIRETORIA - proposta indicada / contato da diretoria</t>
  </si>
  <si>
    <t>DPTO. COMERCIAL - quando o nosso cliente entra em contato para aditivos, extras aos contratos existentes ou quando o comercial faz a captação do serviço</t>
  </si>
  <si>
    <t>BOLIVAR - serviços indicados pelo Engº Agrônomo (sanitização / jardinagem / desratização / dedetização)</t>
  </si>
  <si>
    <t xml:space="preserve">OPERACIONAL - quando  indicam o serviço ou o cliente para o comercial </t>
  </si>
  <si>
    <t>SITE - quando o cliente busca pelo site ou internet e nos envia e-mail solicitando proposta</t>
  </si>
  <si>
    <t>OP - ÓRGÃO PÚBLICO</t>
  </si>
  <si>
    <t>IP - INICIATIVA PRIVADA</t>
  </si>
  <si>
    <t>EM - ECONOMIA MISTA</t>
  </si>
  <si>
    <t>PROSPECT - captação de novo cliente em qualquer serviço prestado</t>
  </si>
  <si>
    <t>EXTRAORDIONÁRIO - serviço pontual de cliente ou não, que não vira contrato, com uma única cobrança</t>
  </si>
  <si>
    <t xml:space="preserve">TEMPORÁRIO - qualquer serviço contratado acima de 30 dias e término até 90 dias. </t>
  </si>
  <si>
    <t>ADITIVO - alteração contratual com aumento de valor mensal (aditivo de materiais, aumento de efetivo, troca de escala etc.)</t>
  </si>
  <si>
    <t>REDUÇÃO - proposta que reduza o valor contratual seja por supressão do efetivo, término de serviço etc.</t>
  </si>
  <si>
    <t>CONTRATO - emissão de proposta sem impacto financeiro ao contrato</t>
  </si>
  <si>
    <t>LICITAÇÃO DE CONTRATO - contratos nossos que estão licitando</t>
  </si>
  <si>
    <t>NOVA RIO - todos os serviços que já são prestados pela empresa</t>
  </si>
  <si>
    <t>ORGÂNICO - quando o cliente tem funcionário próprio e deseja terceirizar</t>
  </si>
  <si>
    <t>CONCORRENTES - colocar o nome da atual prestadora de do serviço quando souber ou somente CONCORRENTE quando tiver outra empresa não identificada</t>
  </si>
  <si>
    <t xml:space="preserve">SEM EXECUTANTE - quando é um novo serviço / novo empreendimento. </t>
  </si>
  <si>
    <t>APROVADA - todas as propostas que tivemos aceite do cliente</t>
  </si>
  <si>
    <t xml:space="preserve">NÃO APROVADA - todas as propostas  que temos a resposta negativa </t>
  </si>
  <si>
    <t>ADIADA - licitação sem resposta dentro do mês de apresentação. Processo que posterga para o os próximos meses. Longa negociação</t>
  </si>
  <si>
    <t xml:space="preserve">CANCELADA - processo que não teve êxito no encerramento. Poderá ou não retornar por decisão do cliente. </t>
  </si>
  <si>
    <t>Inclusão das informações tais como e-mails de retorno dos clientes sobre as propostas, datas de início / términos entre outras informações sobre as propostas</t>
  </si>
  <si>
    <t>OBSERVAÇÕES</t>
  </si>
  <si>
    <t>EMPRESA/ ORGÃO (SUB NIVEL 1)</t>
  </si>
  <si>
    <t>VALOR POR STATUS</t>
  </si>
  <si>
    <t>Aprovada</t>
  </si>
  <si>
    <t>TOTAL</t>
  </si>
  <si>
    <t>COLUNA</t>
  </si>
  <si>
    <t>CONTEÚDO</t>
  </si>
  <si>
    <t>Total Geral</t>
  </si>
  <si>
    <t>EM</t>
  </si>
  <si>
    <t>338/21</t>
  </si>
  <si>
    <t>PSD - RJ</t>
  </si>
  <si>
    <t>CONTAGEM</t>
  </si>
  <si>
    <t>s/efetivo</t>
  </si>
  <si>
    <t>ATUALIZAÇÃO</t>
  </si>
  <si>
    <t>CONTINUAÇÃO</t>
  </si>
  <si>
    <t>PROSPECT</t>
  </si>
  <si>
    <t>EXTRAORDIONÁRIO</t>
  </si>
  <si>
    <t>TEMPORÁRIO</t>
  </si>
  <si>
    <t>REDUÇÃO</t>
  </si>
  <si>
    <t>CONTRATO</t>
  </si>
  <si>
    <t>LICITAÇÃO DE CONTRATO</t>
  </si>
  <si>
    <t>Coluna1</t>
  </si>
  <si>
    <t>LICITAÇÃO/ADITIVO/PROPOSTA OU ATUALIZAÇÃO</t>
  </si>
  <si>
    <t>GATROENDO</t>
  </si>
  <si>
    <t>Treinamento</t>
  </si>
  <si>
    <t>339/21</t>
  </si>
  <si>
    <t>1 enfermeira / 1 encarregado</t>
  </si>
  <si>
    <t>DIAS RESTANTES</t>
  </si>
  <si>
    <t>PROPOSTA X PROSPECT??</t>
  </si>
  <si>
    <t>?? ECEMPLO??</t>
  </si>
  <si>
    <t>DATAS</t>
  </si>
  <si>
    <t>Confraternização Universal – Ano Novo (feriado nacional)</t>
  </si>
  <si>
    <t>Carnaval 2021 (ponto facultativo)</t>
  </si>
  <si>
    <t>Quarta-feira de Cinzas (ponto facultativo até as 14h)</t>
  </si>
  <si>
    <t>Sexta-feira Santa 2021 – Paixão de Cristo (feriado nacional)</t>
  </si>
  <si>
    <t>Páscoa 2021 (data comemorativa da Semana Santa)</t>
  </si>
  <si>
    <t>Tiradentes (feriado nacional)</t>
  </si>
  <si>
    <t>Dia do Trabalho (feriado nacional)</t>
  </si>
  <si>
    <t>Corpus Christi 2021 (ponto facultativo)</t>
  </si>
  <si>
    <t>Independência do Brasil (feriado nacional)</t>
  </si>
  <si>
    <t>Nossa Sr.a Aparecida (feriado nacional)</t>
  </si>
  <si>
    <t>Finados (feriado nacional)</t>
  </si>
  <si>
    <t>Proclamação da República (feriado nacional)</t>
  </si>
  <si>
    <t>Véspera de Natal (ponto facultativo após as 14h)</t>
  </si>
  <si>
    <t>Natal (feriado nacional)</t>
  </si>
  <si>
    <t>FERIADOS</t>
  </si>
  <si>
    <t>340/21</t>
  </si>
  <si>
    <t>LOCAÇÃO DE EQUIP.</t>
  </si>
  <si>
    <t>LOCAÇÃO DE BARRACUDA</t>
  </si>
  <si>
    <t>Véspera de Ano Novo (ponto facultativo após as 14h)</t>
  </si>
  <si>
    <t>CUSHMAM - TORRE ALMIRANTE</t>
  </si>
  <si>
    <t>LICITAÇÃO CONTRATO</t>
  </si>
  <si>
    <t>341/21</t>
  </si>
  <si>
    <t>11 colaboradores</t>
  </si>
  <si>
    <t>CONSERVAÇÃO E LIMPEZA</t>
  </si>
  <si>
    <t>São Jorge</t>
  </si>
  <si>
    <t>Consciência Negra</t>
  </si>
  <si>
    <t>MINISTÉRIO DO MEIO AMBIENTE</t>
  </si>
  <si>
    <t>INSTITUTO BRASILEIRO DO MEIO AMBIENTE E DOS RECURSOS NATURAIS RENOVAVEIS</t>
  </si>
  <si>
    <t>CONTRATAÇÃO DE SERVIÇOS CONTÍNUOS DE APOIO ADMINISTRATIVO E SUPORTE OPERACIONAL (ASSISTENTE ADMINISTRATIVO I E ASSISTENTE ADMINISTRATIVO II).</t>
  </si>
  <si>
    <t>PE Nº 08/2021</t>
  </si>
  <si>
    <t>342/21</t>
  </si>
  <si>
    <t>Perdido - por Preço</t>
  </si>
  <si>
    <t>AZUL SEGUROS</t>
  </si>
  <si>
    <t>PROPOSTA DE ADITIVO</t>
  </si>
  <si>
    <t>343/21</t>
  </si>
  <si>
    <t>MECANICO INDUSTRIAL</t>
  </si>
  <si>
    <t>344/21</t>
  </si>
  <si>
    <t>1 MECANICO</t>
  </si>
  <si>
    <t>345/21</t>
  </si>
  <si>
    <t>RECEPÇÃO</t>
  </si>
  <si>
    <t>1 RECEPCIONISTA</t>
  </si>
  <si>
    <t xml:space="preserve">UNIMED CENTRO NITERÓI </t>
  </si>
  <si>
    <t>Inclusão insalubridade</t>
  </si>
  <si>
    <t>346/21</t>
  </si>
  <si>
    <t>FGV SEDE</t>
  </si>
  <si>
    <t>EXTRA COPEIRA</t>
  </si>
  <si>
    <t>347/21</t>
  </si>
  <si>
    <t>3 COPEIRAS</t>
  </si>
  <si>
    <t>Adiada</t>
  </si>
  <si>
    <t>Fazer follow-up</t>
  </si>
  <si>
    <t>TIPO DE PROPOSTA</t>
  </si>
  <si>
    <t>Alteração de beneficio</t>
  </si>
  <si>
    <t>Aditivo de posto</t>
  </si>
  <si>
    <t>Sanitização</t>
  </si>
  <si>
    <t>Limpeza e Mão de Obra</t>
  </si>
  <si>
    <t>Limpeza, Jardinagem e Mão de Obra</t>
  </si>
  <si>
    <t>Limpeza e Portaria</t>
  </si>
  <si>
    <t>Exclusão de Insumos</t>
  </si>
  <si>
    <t>Ligação</t>
  </si>
  <si>
    <t>Email</t>
  </si>
  <si>
    <t>Depto Comercial</t>
  </si>
  <si>
    <t>Operacional</t>
  </si>
  <si>
    <t>Comercial Interno</t>
  </si>
  <si>
    <t>Depto Operacional</t>
  </si>
  <si>
    <t>Ex Cliente</t>
  </si>
  <si>
    <t>Diretoria</t>
  </si>
  <si>
    <t>Bolivar</t>
  </si>
  <si>
    <t>Site</t>
  </si>
  <si>
    <t>PRODUTIVIDADE - QUANTIDADE DE PROPOSTAS ENVIADAS</t>
  </si>
  <si>
    <t>QUANTIDADE - TIPO  DE PROPOSTA</t>
  </si>
  <si>
    <t>VALOR POR TIPO</t>
  </si>
  <si>
    <t>QUANTIDADE POR STATUS</t>
  </si>
  <si>
    <t>FLTRO POR DATA</t>
  </si>
  <si>
    <t>INDICE DE CONVERSÃO - PROPOSTA ENVIADA X APROVADA (PERCENTUAL DE QUANTIDADE E VALORES)</t>
  </si>
  <si>
    <t>INDICE DE CONVERSÃO POR EMPRESA EXECUTANTE</t>
  </si>
  <si>
    <t>UNIMED BARRA</t>
  </si>
  <si>
    <t>limpeza</t>
  </si>
  <si>
    <t>348/21</t>
  </si>
  <si>
    <t>5 serventes</t>
  </si>
  <si>
    <t>DUFRY 818</t>
  </si>
  <si>
    <t>DEDETIZAÇÃO</t>
  </si>
  <si>
    <t>349/21</t>
  </si>
  <si>
    <t>1 colaborador</t>
  </si>
  <si>
    <t>350/2021</t>
  </si>
  <si>
    <t>BRÁSRIO</t>
  </si>
  <si>
    <t>PROPOSTA PROSPECT</t>
  </si>
  <si>
    <t>STATUS / MOTIVO</t>
  </si>
  <si>
    <t>uniforme</t>
  </si>
  <si>
    <t>351/21</t>
  </si>
  <si>
    <t>PERCENTUAL</t>
  </si>
  <si>
    <t>TIPO PROPOSTA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</si>
</sst>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(&quot;R$ &quot;* #,##0.00_);_(&quot;R$ &quot;* \(#,##0.00\);_(&quot;R$ &quot;* &quot;-&quot;??_);_(@_)"/>
    <numFmt numFmtId="166" formatCode="_(&quot;$&quot;* #,##0.00_);_(&quot;$&quot;* \(#,##0.00\);_(&quot;$&quot;* &quot;-&quot;??_);_(@_)"/>
    <numFmt numFmtId="167" formatCode="&quot;R$&quot;\ #,##0.00"/>
    <numFmt numFmtId="168" formatCode="General;&quot;CONCLUÍDO&quot;;&quot;CONCLUÍDO&quot;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8"/>
      <color theme="1"/>
      <name val="Fonte Ecológica Spranq"/>
      <family val="2"/>
    </font>
    <font>
      <u/>
      <sz val="11"/>
      <color theme="10"/>
      <name val="Calibri"/>
      <family val="2"/>
      <scheme val="minor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Arial"/>
      <family val="1"/>
    </font>
    <font>
      <sz val="9"/>
      <color indexed="81"/>
      <name val="Segoe UI"/>
      <family val="2"/>
    </font>
    <font>
      <b/>
      <sz val="10"/>
      <color indexed="81"/>
      <name val="Segoe UI"/>
      <family val="2"/>
    </font>
    <font>
      <b/>
      <sz val="11"/>
      <color indexed="81"/>
      <name val="Segoe UI"/>
      <family val="2"/>
    </font>
    <font>
      <sz val="8"/>
      <name val="Calibri"/>
      <family val="2"/>
      <scheme val="minor"/>
    </font>
    <font>
      <b/>
      <sz val="18"/>
      <color indexed="81"/>
      <name val="Segoe U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2">
    <xf numFmtId="0" fontId="0" fillId="0" borderId="0"/>
    <xf numFmtId="44" fontId="3" fillId="0" borderId="0" applyFont="0" applyFill="0" applyBorder="0" applyAlignment="0" applyProtection="0"/>
    <xf numFmtId="0" fontId="4" fillId="0" borderId="0"/>
    <xf numFmtId="44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165" fontId="4" fillId="0" borderId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6" fillId="0" borderId="0"/>
    <xf numFmtId="165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 applyFill="0" applyBorder="0" applyProtection="0"/>
    <xf numFmtId="0" fontId="8" fillId="0" borderId="0" applyNumberFormat="0" applyFill="0" applyBorder="0" applyAlignment="0" applyProtection="0"/>
    <xf numFmtId="0" fontId="15" fillId="0" borderId="0"/>
    <xf numFmtId="43" fontId="2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13" fillId="0" borderId="2" xfId="1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49" fontId="13" fillId="0" borderId="2" xfId="10" applyNumberFormat="1" applyFont="1" applyBorder="1" applyAlignment="1">
      <alignment horizontal="center" vertical="center" wrapText="1" shrinkToFit="1"/>
    </xf>
    <xf numFmtId="14" fontId="13" fillId="0" borderId="2" xfId="10" applyNumberFormat="1" applyFont="1" applyBorder="1" applyAlignment="1">
      <alignment horizontal="center" vertical="center" wrapText="1" shrinkToFit="1"/>
    </xf>
    <xf numFmtId="49" fontId="13" fillId="0" borderId="2" xfId="1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44" fontId="13" fillId="0" borderId="2" xfId="17" applyFont="1" applyBorder="1" applyAlignment="1">
      <alignment horizontal="center" vertical="center" wrapText="1"/>
    </xf>
    <xf numFmtId="8" fontId="1" fillId="3" borderId="2" xfId="31" applyNumberFormat="1" applyFont="1" applyFill="1" applyBorder="1" applyAlignment="1">
      <alignment horizontal="center" vertical="center" wrapText="1"/>
    </xf>
    <xf numFmtId="8" fontId="13" fillId="0" borderId="2" xfId="31" applyNumberFormat="1" applyFont="1" applyFill="1" applyBorder="1" applyAlignment="1">
      <alignment horizontal="center" vertical="center" wrapText="1"/>
    </xf>
    <xf numFmtId="8" fontId="13" fillId="0" borderId="2" xfId="31" applyNumberFormat="1" applyFont="1" applyBorder="1" applyAlignment="1">
      <alignment horizontal="center" vertical="center" wrapText="1"/>
    </xf>
    <xf numFmtId="8" fontId="0" fillId="0" borderId="2" xfId="31" applyNumberFormat="1" applyFont="1" applyFill="1" applyBorder="1" applyAlignment="1">
      <alignment horizontal="center" vertical="center" wrapText="1"/>
    </xf>
    <xf numFmtId="8" fontId="0" fillId="2" borderId="0" xfId="31" applyNumberFormat="1" applyFont="1" applyFill="1" applyAlignment="1">
      <alignment horizontal="center" vertical="center" wrapText="1"/>
    </xf>
    <xf numFmtId="8" fontId="0" fillId="0" borderId="0" xfId="31" applyNumberFormat="1" applyFont="1" applyAlignment="1">
      <alignment horizontal="center" vertical="center" wrapText="1"/>
    </xf>
    <xf numFmtId="0" fontId="12" fillId="0" borderId="2" xfId="2" applyFont="1" applyBorder="1" applyAlignment="1">
      <alignment horizontal="center" vertical="center" wrapText="1"/>
    </xf>
    <xf numFmtId="0" fontId="14" fillId="0" borderId="2" xfId="10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8" fillId="0" borderId="0" xfId="29" applyFill="1" applyAlignment="1">
      <alignment horizontal="center" vertical="center" wrapText="1"/>
    </xf>
    <xf numFmtId="8" fontId="13" fillId="0" borderId="2" xfId="31" applyNumberFormat="1" applyFont="1" applyFill="1" applyBorder="1" applyAlignment="1">
      <alignment horizontal="center" vertical="center" wrapText="1" shrinkToFit="1"/>
    </xf>
    <xf numFmtId="8" fontId="0" fillId="0" borderId="2" xfId="31" applyNumberFormat="1" applyFont="1" applyBorder="1" applyAlignment="1">
      <alignment horizontal="center" vertical="center" wrapText="1"/>
    </xf>
    <xf numFmtId="14" fontId="13" fillId="4" borderId="2" xfId="10" applyNumberFormat="1" applyFont="1" applyFill="1" applyBorder="1" applyAlignment="1">
      <alignment horizontal="center" vertical="center" wrapText="1" shrinkToFit="1"/>
    </xf>
    <xf numFmtId="0" fontId="0" fillId="4" borderId="2" xfId="0" applyFill="1" applyBorder="1" applyAlignment="1">
      <alignment horizontal="center" vertical="center" wrapText="1"/>
    </xf>
    <xf numFmtId="44" fontId="13" fillId="4" borderId="2" xfId="17" applyFont="1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13" fillId="4" borderId="2" xfId="10" applyFont="1" applyFill="1" applyBorder="1" applyAlignment="1">
      <alignment horizontal="center" vertical="center" wrapText="1"/>
    </xf>
    <xf numFmtId="49" fontId="13" fillId="0" borderId="0" xfId="1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64" fontId="12" fillId="0" borderId="6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49" fontId="13" fillId="4" borderId="2" xfId="10" applyNumberFormat="1" applyFont="1" applyFill="1" applyBorder="1" applyAlignment="1">
      <alignment horizontal="center" vertical="center" wrapText="1" shrinkToFit="1"/>
    </xf>
    <xf numFmtId="0" fontId="0" fillId="0" borderId="2" xfId="0" applyBorder="1"/>
    <xf numFmtId="0" fontId="0" fillId="0" borderId="2" xfId="0" applyFill="1" applyBorder="1"/>
    <xf numFmtId="0" fontId="1" fillId="0" borderId="2" xfId="0" applyFont="1" applyBorder="1" applyAlignment="1">
      <alignment horizontal="center"/>
    </xf>
    <xf numFmtId="0" fontId="0" fillId="0" borderId="2" xfId="0" applyNumberFormat="1" applyBorder="1"/>
    <xf numFmtId="0" fontId="1" fillId="3" borderId="9" xfId="0" applyFont="1" applyFill="1" applyBorder="1" applyAlignment="1">
      <alignment horizontal="center" vertical="center" wrapText="1"/>
    </xf>
    <xf numFmtId="14" fontId="13" fillId="0" borderId="9" xfId="10" applyNumberFormat="1" applyFont="1" applyBorder="1" applyAlignment="1">
      <alignment horizontal="center" vertical="center" wrapText="1" shrinkToFit="1"/>
    </xf>
    <xf numFmtId="14" fontId="0" fillId="4" borderId="9" xfId="0" applyNumberFormat="1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1" xfId="0" applyBorder="1"/>
    <xf numFmtId="0" fontId="0" fillId="0" borderId="13" xfId="0" applyBorder="1"/>
    <xf numFmtId="0" fontId="0" fillId="6" borderId="12" xfId="0" applyFill="1" applyBorder="1"/>
    <xf numFmtId="0" fontId="0" fillId="0" borderId="0" xfId="0" applyAlignment="1">
      <alignment wrapText="1"/>
    </xf>
    <xf numFmtId="0" fontId="0" fillId="0" borderId="15" xfId="0" applyBorder="1" applyAlignment="1">
      <alignment horizontal="center" vertical="center" wrapText="1"/>
    </xf>
    <xf numFmtId="0" fontId="13" fillId="0" borderId="9" xfId="10" applyFont="1" applyBorder="1" applyAlignment="1">
      <alignment horizontal="center" vertical="center" wrapText="1"/>
    </xf>
    <xf numFmtId="49" fontId="13" fillId="0" borderId="1" xfId="10" applyNumberFormat="1" applyFont="1" applyBorder="1" applyAlignment="1">
      <alignment horizontal="center" vertical="center" wrapText="1"/>
    </xf>
    <xf numFmtId="49" fontId="13" fillId="0" borderId="14" xfId="1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/>
    <xf numFmtId="0" fontId="0" fillId="5" borderId="16" xfId="0" applyFont="1" applyFill="1" applyBorder="1"/>
    <xf numFmtId="0" fontId="0" fillId="0" borderId="10" xfId="0" applyFont="1" applyBorder="1"/>
    <xf numFmtId="0" fontId="0" fillId="5" borderId="10" xfId="0" applyFont="1" applyFill="1" applyBorder="1"/>
    <xf numFmtId="14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1" fillId="0" borderId="19" xfId="0" applyFont="1" applyBorder="1"/>
    <xf numFmtId="0" fontId="21" fillId="0" borderId="10" xfId="0" applyFont="1" applyBorder="1"/>
    <xf numFmtId="0" fontId="21" fillId="0" borderId="20" xfId="0" applyFont="1" applyBorder="1"/>
    <xf numFmtId="0" fontId="21" fillId="0" borderId="17" xfId="0" applyFont="1" applyBorder="1"/>
    <xf numFmtId="0" fontId="21" fillId="5" borderId="17" xfId="0" applyFont="1" applyFill="1" applyBorder="1"/>
    <xf numFmtId="0" fontId="21" fillId="0" borderId="18" xfId="0" applyFont="1" applyBorder="1"/>
    <xf numFmtId="0" fontId="0" fillId="0" borderId="21" xfId="0" applyBorder="1"/>
    <xf numFmtId="14" fontId="0" fillId="0" borderId="9" xfId="0" applyNumberFormat="1" applyBorder="1"/>
    <xf numFmtId="0" fontId="0" fillId="0" borderId="15" xfId="0" applyBorder="1"/>
    <xf numFmtId="14" fontId="0" fillId="0" borderId="22" xfId="0" applyNumberFormat="1" applyBorder="1"/>
    <xf numFmtId="0" fontId="22" fillId="6" borderId="12" xfId="0" applyFont="1" applyFill="1" applyBorder="1" applyAlignment="1">
      <alignment horizontal="center"/>
    </xf>
    <xf numFmtId="0" fontId="22" fillId="6" borderId="12" xfId="0" applyFont="1" applyFill="1" applyBorder="1" applyAlignment="1">
      <alignment horizontal="left"/>
    </xf>
    <xf numFmtId="14" fontId="0" fillId="0" borderId="0" xfId="0" quotePrefix="1" applyNumberFormat="1"/>
    <xf numFmtId="49" fontId="23" fillId="0" borderId="1" xfId="10" applyNumberFormat="1" applyFont="1" applyBorder="1" applyAlignment="1">
      <alignment horizontal="center" vertical="center" wrapText="1"/>
    </xf>
    <xf numFmtId="168" fontId="13" fillId="0" borderId="2" xfId="10" applyNumberFormat="1" applyFont="1" applyBorder="1" applyAlignment="1">
      <alignment horizontal="center" vertical="center" wrapText="1" shrinkToFit="1"/>
    </xf>
    <xf numFmtId="0" fontId="0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24" fillId="0" borderId="2" xfId="10" applyNumberFormat="1" applyFont="1" applyBorder="1" applyAlignment="1">
      <alignment horizontal="center" vertical="center" wrapText="1" shrinkToFit="1"/>
    </xf>
    <xf numFmtId="14" fontId="23" fillId="0" borderId="2" xfId="10" applyNumberFormat="1" applyFont="1" applyBorder="1" applyAlignment="1">
      <alignment horizontal="center" vertical="center" wrapText="1" shrinkToFit="1"/>
    </xf>
    <xf numFmtId="0" fontId="23" fillId="0" borderId="2" xfId="10" applyFont="1" applyBorder="1" applyAlignment="1">
      <alignment horizontal="center" vertical="center" wrapText="1"/>
    </xf>
    <xf numFmtId="44" fontId="23" fillId="0" borderId="2" xfId="17" applyFont="1" applyBorder="1" applyAlignment="1">
      <alignment horizontal="center" vertical="center" wrapText="1"/>
    </xf>
    <xf numFmtId="49" fontId="23" fillId="0" borderId="2" xfId="10" applyNumberFormat="1" applyFont="1" applyBorder="1" applyAlignment="1">
      <alignment horizontal="center" vertical="center" wrapText="1" shrinkToFit="1"/>
    </xf>
    <xf numFmtId="49" fontId="23" fillId="0" borderId="2" xfId="10" applyNumberFormat="1" applyFont="1" applyBorder="1" applyAlignment="1">
      <alignment horizontal="center" vertical="center" wrapText="1"/>
    </xf>
    <xf numFmtId="0" fontId="23" fillId="0" borderId="9" xfId="10" applyFont="1" applyBorder="1" applyAlignment="1">
      <alignment horizontal="center" vertical="center" wrapText="1"/>
    </xf>
    <xf numFmtId="8" fontId="23" fillId="0" borderId="2" xfId="31" applyNumberFormat="1" applyFont="1" applyBorder="1" applyAlignment="1">
      <alignment horizontal="center" vertical="center" wrapText="1"/>
    </xf>
    <xf numFmtId="0" fontId="0" fillId="4" borderId="0" xfId="0" applyFill="1"/>
    <xf numFmtId="0" fontId="0" fillId="7" borderId="0" xfId="0" applyFill="1"/>
    <xf numFmtId="0" fontId="0" fillId="7" borderId="0" xfId="0" applyFill="1" applyAlignment="1">
      <alignment horizontal="left"/>
    </xf>
    <xf numFmtId="167" fontId="0" fillId="7" borderId="0" xfId="0" applyNumberFormat="1" applyFill="1"/>
    <xf numFmtId="0" fontId="0" fillId="7" borderId="0" xfId="0" applyNumberFormat="1" applyFill="1"/>
    <xf numFmtId="0" fontId="0" fillId="3" borderId="0" xfId="0" applyFill="1"/>
    <xf numFmtId="167" fontId="0" fillId="3" borderId="0" xfId="0" applyNumberFormat="1" applyFill="1"/>
    <xf numFmtId="8" fontId="13" fillId="4" borderId="2" xfId="31" applyNumberFormat="1" applyFont="1" applyFill="1" applyBorder="1" applyAlignment="1">
      <alignment horizontal="center" vertical="center" wrapText="1"/>
    </xf>
    <xf numFmtId="0" fontId="21" fillId="0" borderId="17" xfId="0" applyFont="1" applyBorder="1" applyAlignment="1">
      <alignment horizontal="left"/>
    </xf>
    <xf numFmtId="0" fontId="21" fillId="0" borderId="18" xfId="0" applyFont="1" applyBorder="1" applyAlignment="1">
      <alignment horizontal="left"/>
    </xf>
    <xf numFmtId="8" fontId="0" fillId="4" borderId="2" xfId="31" applyNumberFormat="1" applyFont="1" applyFill="1" applyBorder="1" applyAlignment="1">
      <alignment horizontal="center" vertical="center" wrapText="1"/>
    </xf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left"/>
    </xf>
    <xf numFmtId="167" fontId="0" fillId="9" borderId="0" xfId="0" applyNumberFormat="1" applyFill="1"/>
    <xf numFmtId="0" fontId="0" fillId="9" borderId="0" xfId="0" applyNumberFormat="1" applyFill="1"/>
    <xf numFmtId="0" fontId="0" fillId="3" borderId="0" xfId="0" applyFill="1" applyAlignment="1">
      <alignment horizontal="left"/>
    </xf>
    <xf numFmtId="0" fontId="0" fillId="3" borderId="0" xfId="0" applyNumberFormat="1" applyFill="1"/>
    <xf numFmtId="0" fontId="0" fillId="10" borderId="0" xfId="0" applyFill="1"/>
    <xf numFmtId="167" fontId="0" fillId="10" borderId="0" xfId="0" applyNumberFormat="1" applyFill="1"/>
    <xf numFmtId="8" fontId="23" fillId="4" borderId="2" xfId="31" applyNumberFormat="1" applyFont="1" applyFill="1" applyBorder="1" applyAlignment="1">
      <alignment horizontal="center" vertical="center" wrapText="1"/>
    </xf>
    <xf numFmtId="10" fontId="0" fillId="3" borderId="0" xfId="0" applyNumberFormat="1" applyFill="1"/>
    <xf numFmtId="14" fontId="13" fillId="0" borderId="22" xfId="10" applyNumberFormat="1" applyFont="1" applyFill="1" applyBorder="1" applyAlignment="1">
      <alignment horizontal="center" vertical="center" wrapText="1" shrinkToFit="1"/>
    </xf>
    <xf numFmtId="14" fontId="13" fillId="0" borderId="1" xfId="10" applyNumberFormat="1" applyFont="1" applyFill="1" applyBorder="1" applyAlignment="1">
      <alignment horizontal="center" vertical="center" wrapText="1" shrinkToFit="1"/>
    </xf>
    <xf numFmtId="168" fontId="13" fillId="0" borderId="1" xfId="10" applyNumberFormat="1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49" fontId="13" fillId="0" borderId="1" xfId="10" applyNumberFormat="1" applyFont="1" applyFill="1" applyBorder="1" applyAlignment="1">
      <alignment horizontal="center" vertical="center" wrapText="1" shrinkToFit="1"/>
    </xf>
    <xf numFmtId="8" fontId="13" fillId="0" borderId="1" xfId="31" applyNumberFormat="1" applyFont="1" applyBorder="1" applyAlignment="1">
      <alignment horizontal="center" vertical="center" wrapText="1"/>
    </xf>
  </cellXfs>
  <cellStyles count="32">
    <cellStyle name="Excel Built-in Normal" xfId="9" xr:uid="{A914E419-FDC7-41D5-8F24-973DF67E2477}"/>
    <cellStyle name="Hiperlink" xfId="29" builtinId="8"/>
    <cellStyle name="Moeda 2" xfId="3" xr:uid="{D93C352F-4DD4-4ECB-93F0-2A2D9FB58634}"/>
    <cellStyle name="Moeda 2 2 3" xfId="20" xr:uid="{8A59C6F7-1183-4FA8-82FE-6E05CC4D8F64}"/>
    <cellStyle name="Moeda 2 3" xfId="15" xr:uid="{267A0C65-519E-4271-B1B9-E56A286845A2}"/>
    <cellStyle name="Moeda 3" xfId="6" xr:uid="{56122392-317B-48C2-9CB5-4AF015178C99}"/>
    <cellStyle name="Moeda 3 2" xfId="17" xr:uid="{F951A0DE-69FD-4BA7-BA27-41BEEC47FE2A}"/>
    <cellStyle name="Moeda 3 4" xfId="22" xr:uid="{367B949D-1202-433E-8CBF-E9600080AC37}"/>
    <cellStyle name="Moeda 4" xfId="16" xr:uid="{335F834A-C825-4FFF-A3BF-F5FAD6B3B4E4}"/>
    <cellStyle name="Moeda 5" xfId="4" xr:uid="{65C3A55C-3850-4B99-9714-DBCE24027666}"/>
    <cellStyle name="Moeda 6" xfId="25" xr:uid="{06891BC3-6559-4C35-BCF5-463BE9E53E46}"/>
    <cellStyle name="Moeda 7" xfId="1" xr:uid="{586B4267-A756-4402-9A85-6A492B25BF97}"/>
    <cellStyle name="Moeda 9 4" xfId="27" xr:uid="{DE676323-9EA0-491D-AA5F-1407599EC47D}"/>
    <cellStyle name="Normal" xfId="0" builtinId="0"/>
    <cellStyle name="Normal 2" xfId="2" xr:uid="{CCBB4066-6667-44C7-9B50-BDE42E9DE39E}"/>
    <cellStyle name="Normal 2 2" xfId="5" xr:uid="{755E21BF-24C8-446A-A79A-877132207EEE}"/>
    <cellStyle name="Normal 2 2 2" xfId="10" xr:uid="{9BEECF49-3C68-4FB6-B93D-4AE998D42D16}"/>
    <cellStyle name="Normal 2 2 2 2" xfId="18" xr:uid="{DA56A1F0-7E0B-44D1-8CA7-73EC17F58D90}"/>
    <cellStyle name="Normal 3" xfId="23" xr:uid="{E3EA5329-EF09-47CA-A15C-BA290A891D74}"/>
    <cellStyle name="Normal 4" xfId="28" xr:uid="{27CCFC52-47DE-46B5-AE00-1F10188AA372}"/>
    <cellStyle name="Normal 4 3 2" xfId="19" xr:uid="{0444E43E-AFDA-4899-986D-8EC30A729C3B}"/>
    <cellStyle name="Normal 5" xfId="30" xr:uid="{7731F48D-1786-4381-8E4D-8CB13947439A}"/>
    <cellStyle name="Normal 7" xfId="12" xr:uid="{6165EC4C-157E-4A83-8EEC-C8D22806D5F6}"/>
    <cellStyle name="Porcentagem 2" xfId="8" xr:uid="{000E8A77-2C60-426A-B84C-DBA871A9B91F}"/>
    <cellStyle name="Porcentagem 3" xfId="24" xr:uid="{CCD8FC77-2F95-4642-AADD-C459C3D88323}"/>
    <cellStyle name="Separador de milhares 2 2" xfId="11" xr:uid="{CB80A71E-90B5-4B52-9ACE-DE350916A3B6}"/>
    <cellStyle name="Separador de milhares 2 2 2" xfId="14" xr:uid="{60A9F8BE-82B8-4506-9A87-1CED454E1F26}"/>
    <cellStyle name="Vírgula" xfId="31" builtinId="3"/>
    <cellStyle name="Vírgula 2" xfId="7" xr:uid="{6D7685B5-2C80-46BC-BE2E-434DF349E61B}"/>
    <cellStyle name="Vírgula 3" xfId="26" xr:uid="{763899FD-C57F-46E6-9FB3-9B9200271A78}"/>
    <cellStyle name="Vírgula 3 5" xfId="21" xr:uid="{C2DA2915-AAED-4004-9A0D-4C17690420E1}"/>
    <cellStyle name="Vírgula 5" xfId="13" xr:uid="{22AB0CE5-6B0D-47C9-ACF9-CD585B68C40A}"/>
  </cellStyles>
  <dxfs count="124"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67" formatCode="&quot;R$&quot;\ #,##0.00"/>
    </dxf>
    <dxf>
      <fill>
        <patternFill>
          <bgColor rgb="FFC1481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theme="8" tint="0.79998168889431442"/>
        </patternFill>
      </fill>
      <border>
        <left style="thin">
          <color theme="8" tint="0.79995117038483843"/>
        </left>
        <right style="thin">
          <color theme="8" tint="0.79995117038483843"/>
        </right>
        <top style="thin">
          <color theme="8" tint="0.79995117038483843"/>
        </top>
        <bottom style="thin">
          <color theme="8" tint="0.79995117038483843"/>
        </bottom>
        <vertical/>
        <horizontal/>
      </border>
    </dxf>
    <dxf>
      <numFmt numFmtId="14" formatCode="0.00%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67" formatCode="&quot;R$&quot;\ #,##0.00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0" formatCode="General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numFmt numFmtId="0" formatCode="General"/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ont>
        <b/>
        <sz val="11"/>
        <color theme="1"/>
      </font>
      <border>
        <vertical/>
        <horizontal/>
      </border>
    </dxf>
    <dxf>
      <font>
        <sz val="12"/>
        <color theme="1"/>
      </font>
      <fill>
        <patternFill>
          <bgColor theme="9" tint="0.79998168889431442"/>
        </patternFill>
      </fill>
      <border>
        <left style="thin">
          <color theme="9" tint="0.79998168889431442"/>
        </left>
        <right style="thin">
          <color theme="9" tint="0.79998168889431442"/>
        </right>
        <top style="thin">
          <color theme="9" tint="0.79998168889431442"/>
        </top>
        <bottom style="thin">
          <color theme="9" tint="0.79998168889431442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2" formatCode="&quot;R$&quot;\ #,##0.00;[Red]\-&quot;R$&quot;\ 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2" formatCode="&quot;R$&quot;\ #,##0.00;[Red]\-&quot;R$&quot;\ 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0" formatCode="@"/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yy"/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0" formatCode="@"/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8" formatCode="General;&quot;CONCLUÍDO&quot;;&quot;CONCLUÍDO&quot;"/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yy"/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9" formatCode="dd/mm/yyyy"/>
      <alignment horizontal="center" vertical="center" textRotation="0" wrapText="1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2" defaultPivotStyle="PivotStyleLight16">
    <tableStyle name="NOVO" pivot="0" table="0" count="10" xr9:uid="{93D3FBF0-3D49-4C07-A47A-83808863F207}">
      <tableStyleElement type="wholeTable" dxfId="10"/>
      <tableStyleElement type="headerRow" dxfId="9"/>
    </tableStyle>
    <tableStyle name="NOVO_LINHA_DO_TEMPO" pivot="0" table="0" count="9" xr9:uid="{7C48A1F8-5AE1-4EE3-882E-7712445DFCA5}">
      <tableStyleElement type="wholeTable" dxfId="71"/>
      <tableStyleElement type="headerRow" dxfId="70"/>
    </tableStyle>
  </tableStyles>
  <colors>
    <mruColors>
      <color rgb="FFC1481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NOVO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solid">
              <fgColor theme="4" tint="0.39997558519241921"/>
              <bgColor theme="4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4" tint="0.59999389629810485"/>
              </stop>
              <stop position="1">
                <color theme="4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4" tint="-0.249977111117893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NOVO_LINHA_DO_TEMPO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1/relationships/timelineCache" Target="timelineCaches/timelineCache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[MAPA DE PROPOSTAS_LICITAÇÕES-BKP.xlsx]TabelaDinâmica!CONTATO COMERCIAL SOMA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0" baseline="0">
                <a:solidFill>
                  <a:schemeClr val="accent4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3200" b="1">
                <a:solidFill>
                  <a:schemeClr val="accent4">
                    <a:lumMod val="75000"/>
                  </a:schemeClr>
                </a:solidFill>
                <a:effectLst/>
              </a:rPr>
              <a:t>CONTATO</a:t>
            </a:r>
            <a:r>
              <a:rPr lang="en-US" sz="3200" b="1" baseline="0">
                <a:solidFill>
                  <a:schemeClr val="accent4">
                    <a:lumMod val="75000"/>
                  </a:schemeClr>
                </a:solidFill>
                <a:effectLst/>
              </a:rPr>
              <a:t> COMERCIAL</a:t>
            </a:r>
            <a:endParaRPr lang="en-US" sz="3200" b="1">
              <a:solidFill>
                <a:schemeClr val="accent4">
                  <a:lumMod val="75000"/>
                </a:scheme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0" baseline="0">
              <a:solidFill>
                <a:schemeClr val="accent4">
                  <a:lumMod val="7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2">
                  <a:lumMod val="60000"/>
                  <a:lumOff val="40000"/>
                  <a:shade val="30000"/>
                  <a:satMod val="115000"/>
                </a:schemeClr>
              </a:gs>
              <a:gs pos="50000">
                <a:schemeClr val="accent2">
                  <a:lumMod val="60000"/>
                  <a:lumOff val="40000"/>
                  <a:shade val="67500"/>
                  <a:satMod val="115000"/>
                </a:schemeClr>
              </a:gs>
              <a:gs pos="100000">
                <a:schemeClr val="accent2">
                  <a:lumMod val="60000"/>
                  <a:lumOff val="40000"/>
                  <a:shade val="100000"/>
                  <a:satMod val="115000"/>
                </a:schemeClr>
              </a:gs>
            </a:gsLst>
            <a:lin ang="16200000" scaled="1"/>
            <a:tileRect/>
          </a:gradFill>
          <a:ln>
            <a:solidFill>
              <a:schemeClr val="bg1">
                <a:lumMod val="6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5298140487075221E-2"/>
          <c:y val="0.36137150590321526"/>
          <c:w val="0.94940371902584952"/>
          <c:h val="0.484617574315180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TabelaDinâmica!$D$1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2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2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solidFill>
                <a:schemeClr val="bg1">
                  <a:lumMod val="65000"/>
                </a:schemeClr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TabelaDinâmica!$C$2:$C$6</c:f>
              <c:strCache>
                <c:ptCount val="4"/>
                <c:pt idx="0">
                  <c:v>COMERCIAL INTERNO</c:v>
                </c:pt>
                <c:pt idx="1">
                  <c:v>DEPTO COMERCIAL</c:v>
                </c:pt>
                <c:pt idx="2">
                  <c:v>DEPTO OPERACIONAL</c:v>
                </c:pt>
                <c:pt idx="3">
                  <c:v>OPERACIONAL</c:v>
                </c:pt>
              </c:strCache>
            </c:strRef>
          </c:cat>
          <c:val>
            <c:numRef>
              <c:f>TabelaDinâmica!$D$2:$D$6</c:f>
              <c:numCache>
                <c:formatCode>"R$"\ #,##0.00</c:formatCode>
                <c:ptCount val="4"/>
                <c:pt idx="0">
                  <c:v>1852094.1400000001</c:v>
                </c:pt>
                <c:pt idx="1">
                  <c:v>415788.31</c:v>
                </c:pt>
                <c:pt idx="2">
                  <c:v>342</c:v>
                </c:pt>
                <c:pt idx="3">
                  <c:v>429971.1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5-450B-B3A0-D5C3C3795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27"/>
        <c:axId val="984901423"/>
        <c:axId val="984893519"/>
      </c:barChart>
      <c:catAx>
        <c:axId val="98490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4893519"/>
        <c:crosses val="autoZero"/>
        <c:auto val="1"/>
        <c:lblAlgn val="ctr"/>
        <c:lblOffset val="100"/>
        <c:noMultiLvlLbl val="0"/>
      </c:catAx>
      <c:valAx>
        <c:axId val="984893519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98490142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[MAPA DE PROPOSTAS_LICITAÇÕES-BKP.xlsx]TabelaDinâmica!CONTATO COMERCIAL CONTAGEM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gradFill flip="none" rotWithShape="1">
            <a:gsLst>
              <a:gs pos="0">
                <a:schemeClr val="accent2">
                  <a:lumMod val="60000"/>
                  <a:lumOff val="40000"/>
                  <a:shade val="30000"/>
                  <a:satMod val="115000"/>
                </a:schemeClr>
              </a:gs>
              <a:gs pos="50000">
                <a:schemeClr val="accent2">
                  <a:lumMod val="60000"/>
                  <a:lumOff val="40000"/>
                  <a:shade val="67500"/>
                  <a:satMod val="115000"/>
                </a:schemeClr>
              </a:gs>
              <a:gs pos="100000">
                <a:schemeClr val="accent2">
                  <a:lumMod val="60000"/>
                  <a:lumOff val="40000"/>
                  <a:shade val="100000"/>
                  <a:satMod val="115000"/>
                </a:schemeClr>
              </a:gs>
            </a:gsLst>
            <a:lin ang="16200000" scaled="1"/>
            <a:tileRect/>
          </a:gradFill>
          <a:ln w="19050">
            <a:solidFill>
              <a:schemeClr val="bg1">
                <a:lumMod val="6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chemeClr val="accent2">
                  <a:lumMod val="60000"/>
                  <a:lumOff val="40000"/>
                  <a:shade val="30000"/>
                  <a:satMod val="115000"/>
                </a:schemeClr>
              </a:gs>
              <a:gs pos="50000">
                <a:schemeClr val="accent2">
                  <a:lumMod val="60000"/>
                  <a:lumOff val="40000"/>
                  <a:shade val="67500"/>
                  <a:satMod val="115000"/>
                </a:schemeClr>
              </a:gs>
              <a:gs pos="100000">
                <a:schemeClr val="accent2">
                  <a:lumMod val="60000"/>
                  <a:lumOff val="40000"/>
                  <a:shade val="100000"/>
                  <a:satMod val="115000"/>
                </a:schemeClr>
              </a:gs>
            </a:gsLst>
            <a:lin ang="16200000" scaled="1"/>
            <a:tileRect/>
          </a:gradFill>
          <a:ln w="19050">
            <a:solidFill>
              <a:schemeClr val="bg1">
                <a:lumMod val="6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8"/>
        <c:spPr>
          <a:gradFill flip="none" rotWithShape="1">
            <a:gsLst>
              <a:gs pos="0">
                <a:schemeClr val="accent2">
                  <a:lumMod val="60000"/>
                  <a:lumOff val="40000"/>
                  <a:shade val="30000"/>
                  <a:satMod val="115000"/>
                </a:schemeClr>
              </a:gs>
              <a:gs pos="50000">
                <a:schemeClr val="accent2">
                  <a:lumMod val="60000"/>
                  <a:lumOff val="40000"/>
                  <a:shade val="67500"/>
                  <a:satMod val="115000"/>
                </a:schemeClr>
              </a:gs>
              <a:gs pos="100000">
                <a:schemeClr val="accent2">
                  <a:lumMod val="60000"/>
                  <a:lumOff val="40000"/>
                  <a:shade val="100000"/>
                  <a:satMod val="115000"/>
                </a:schemeClr>
              </a:gs>
            </a:gsLst>
            <a:lin ang="16200000" scaled="1"/>
            <a:tileRect/>
          </a:gradFill>
          <a:ln w="19050">
            <a:solidFill>
              <a:schemeClr val="bg1">
                <a:lumMod val="6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9"/>
        <c:spPr>
          <a:gradFill flip="none" rotWithShape="1">
            <a:gsLst>
              <a:gs pos="0">
                <a:schemeClr val="accent2">
                  <a:lumMod val="60000"/>
                  <a:lumOff val="40000"/>
                  <a:shade val="30000"/>
                  <a:satMod val="115000"/>
                </a:schemeClr>
              </a:gs>
              <a:gs pos="50000">
                <a:schemeClr val="accent2">
                  <a:lumMod val="60000"/>
                  <a:lumOff val="40000"/>
                  <a:shade val="67500"/>
                  <a:satMod val="115000"/>
                </a:schemeClr>
              </a:gs>
              <a:gs pos="100000">
                <a:schemeClr val="accent2">
                  <a:lumMod val="60000"/>
                  <a:lumOff val="40000"/>
                  <a:shade val="100000"/>
                  <a:satMod val="115000"/>
                </a:schemeClr>
              </a:gs>
            </a:gsLst>
            <a:lin ang="16200000" scaled="1"/>
            <a:tileRect/>
          </a:gradFill>
          <a:ln w="19050">
            <a:solidFill>
              <a:schemeClr val="bg1">
                <a:lumMod val="6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0"/>
        <c:spPr>
          <a:gradFill flip="none" rotWithShape="1">
            <a:gsLst>
              <a:gs pos="0">
                <a:schemeClr val="accent2">
                  <a:lumMod val="60000"/>
                  <a:lumOff val="40000"/>
                  <a:shade val="30000"/>
                  <a:satMod val="115000"/>
                </a:schemeClr>
              </a:gs>
              <a:gs pos="50000">
                <a:schemeClr val="accent2">
                  <a:lumMod val="60000"/>
                  <a:lumOff val="40000"/>
                  <a:shade val="67500"/>
                  <a:satMod val="115000"/>
                </a:schemeClr>
              </a:gs>
              <a:gs pos="100000">
                <a:schemeClr val="accent2">
                  <a:lumMod val="60000"/>
                  <a:lumOff val="40000"/>
                  <a:shade val="100000"/>
                  <a:satMod val="115000"/>
                </a:schemeClr>
              </a:gs>
            </a:gsLst>
            <a:lin ang="16200000" scaled="1"/>
            <a:tileRect/>
          </a:gradFill>
          <a:ln w="19050">
            <a:solidFill>
              <a:schemeClr val="bg1">
                <a:lumMod val="6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1537227522145755"/>
          <c:y val="5.4522903131886104E-2"/>
          <c:w val="0.77256259944291272"/>
          <c:h val="0.8304919238193664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TabelaDinâmica!$D$8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2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2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 w="19050">
              <a:solidFill>
                <a:schemeClr val="bg1">
                  <a:lumMod val="65000"/>
                </a:schemeClr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chemeClr val="accent2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2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2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bg1">
                    <a:lumMod val="6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1B8-42B3-B875-3CFE2EA41CB4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chemeClr val="accent2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2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2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bg1">
                    <a:lumMod val="6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1B8-42B3-B875-3CFE2EA41CB4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chemeClr val="accent2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2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2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bg1">
                    <a:lumMod val="6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1B8-42B3-B875-3CFE2EA41CB4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chemeClr val="accent2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2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2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 w="19050">
                <a:solidFill>
                  <a:schemeClr val="bg1">
                    <a:lumMod val="6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1B8-42B3-B875-3CFE2EA41C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TabelaDinâmica!$C$9:$C$13</c:f>
              <c:strCache>
                <c:ptCount val="4"/>
                <c:pt idx="0">
                  <c:v>COMERCIAL INTERNO</c:v>
                </c:pt>
                <c:pt idx="1">
                  <c:v>DEPTO COMERCIAL</c:v>
                </c:pt>
                <c:pt idx="2">
                  <c:v>DEPTO OPERACIONAL</c:v>
                </c:pt>
                <c:pt idx="3">
                  <c:v>OPERACIONAL</c:v>
                </c:pt>
              </c:strCache>
            </c:strRef>
          </c:cat>
          <c:val>
            <c:numRef>
              <c:f>TabelaDinâmica!$D$9:$D$13</c:f>
              <c:numCache>
                <c:formatCode>General</c:formatCode>
                <c:ptCount val="4"/>
                <c:pt idx="0">
                  <c:v>4</c:v>
                </c:pt>
                <c:pt idx="1">
                  <c:v>29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B8-42B3-B875-3CFE2EA41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1405457503"/>
        <c:axId val="1405448351"/>
      </c:barChart>
      <c:valAx>
        <c:axId val="14054483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5457503"/>
        <c:crossBetween val="between"/>
      </c:valAx>
      <c:catAx>
        <c:axId val="14054575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544835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[MAPA DE PROPOSTAS_LICITAÇÕES-BKP.xlsx]TabelaDinâmica!STATUS / MOTIMO SOMA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>
                <a:solidFill>
                  <a:schemeClr val="accent5">
                    <a:lumMod val="50000"/>
                  </a:schemeClr>
                </a:solidFill>
              </a:rPr>
              <a:t>STATUS / MOTIVO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>
                  <a:shade val="30000"/>
                  <a:satMod val="115000"/>
                </a:schemeClr>
              </a:gs>
              <a:gs pos="50000">
                <a:schemeClr val="accent1">
                  <a:shade val="67500"/>
                  <a:satMod val="115000"/>
                </a:schemeClr>
              </a:gs>
              <a:gs pos="100000">
                <a:schemeClr val="accent1">
                  <a:shade val="100000"/>
                  <a:satMod val="115000"/>
                </a:schemeClr>
              </a:gs>
            </a:gsLst>
            <a:lin ang="16200000" scaled="1"/>
            <a:tileRect/>
          </a:gradFill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accent1">
                  <a:shade val="30000"/>
                  <a:satMod val="115000"/>
                </a:schemeClr>
              </a:gs>
              <a:gs pos="50000">
                <a:schemeClr val="accent1">
                  <a:shade val="67500"/>
                  <a:satMod val="115000"/>
                </a:schemeClr>
              </a:gs>
              <a:gs pos="100000">
                <a:schemeClr val="accent1">
                  <a:shade val="100000"/>
                  <a:satMod val="115000"/>
                </a:schemeClr>
              </a:gs>
            </a:gsLst>
            <a:lin ang="16200000" scaled="1"/>
            <a:tileRect/>
          </a:gradFill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dLbl>
          <c:idx val="0"/>
          <c:layout>
            <c:manualLayout>
              <c:x val="1.2368585001736731E-3"/>
              <c:y val="0.266667058408743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TabelaDinâmica!$G$1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shade val="30000"/>
                    <a:satMod val="115000"/>
                  </a:schemeClr>
                </a:gs>
                <a:gs pos="50000">
                  <a:schemeClr val="accent1">
                    <a:shade val="67500"/>
                    <a:satMod val="115000"/>
                  </a:schemeClr>
                </a:gs>
                <a:gs pos="100000">
                  <a:schemeClr val="accent1"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solidFill>
                <a:schemeClr val="bg1">
                  <a:lumMod val="75000"/>
                </a:schemeClr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2"/>
              <c:layout>
                <c:manualLayout>
                  <c:x val="1.2368585001736731E-3"/>
                  <c:y val="0.2666670584087437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07E-4AB5-A502-0AA6987DEB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TabelaDinâmica!$F$2:$F$10</c:f>
              <c:strCache>
                <c:ptCount val="8"/>
                <c:pt idx="0">
                  <c:v>Adiada</c:v>
                </c:pt>
                <c:pt idx="1">
                  <c:v>Agendado - Disputar</c:v>
                </c:pt>
                <c:pt idx="2">
                  <c:v>Aprovada</c:v>
                </c:pt>
                <c:pt idx="3">
                  <c:v>Desistimos - Não temos competitividade/ acima estimado</c:v>
                </c:pt>
                <c:pt idx="4">
                  <c:v>Estimativa Enviada</c:v>
                </c:pt>
                <c:pt idx="5">
                  <c:v>Fazer follow-up</c:v>
                </c:pt>
                <c:pt idx="6">
                  <c:v>Perdido - por Preço </c:v>
                </c:pt>
                <c:pt idx="7">
                  <c:v>Perdido - Sem Informação</c:v>
                </c:pt>
              </c:strCache>
            </c:strRef>
          </c:cat>
          <c:val>
            <c:numRef>
              <c:f>TabelaDinâmica!$G$2:$G$10</c:f>
              <c:numCache>
                <c:formatCode>"R$"\ #,##0.00</c:formatCode>
                <c:ptCount val="8"/>
                <c:pt idx="0">
                  <c:v>647611.19000000006</c:v>
                </c:pt>
                <c:pt idx="2">
                  <c:v>-2022.56</c:v>
                </c:pt>
                <c:pt idx="3">
                  <c:v>279879.21999999997</c:v>
                </c:pt>
                <c:pt idx="4">
                  <c:v>657529.57999999996</c:v>
                </c:pt>
                <c:pt idx="5">
                  <c:v>200512.77999999997</c:v>
                </c:pt>
                <c:pt idx="6">
                  <c:v>899755.34</c:v>
                </c:pt>
                <c:pt idx="7">
                  <c:v>14930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7E-4AB5-A502-0AA6987DEB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100"/>
        <c:axId val="1464333839"/>
        <c:axId val="1464341327"/>
      </c:barChart>
      <c:catAx>
        <c:axId val="146433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4341327"/>
        <c:crosses val="autoZero"/>
        <c:auto val="1"/>
        <c:lblAlgn val="ctr"/>
        <c:lblOffset val="100"/>
        <c:noMultiLvlLbl val="0"/>
      </c:catAx>
      <c:valAx>
        <c:axId val="1464341327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46433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[MAPA DE PROPOSTAS_LICITAÇÕES-BKP.xlsx]TabelaDinâmica!STATUS / MOTIVO CONTAGEM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>
                  <a:shade val="30000"/>
                  <a:satMod val="115000"/>
                </a:schemeClr>
              </a:gs>
              <a:gs pos="50000">
                <a:schemeClr val="accent1">
                  <a:shade val="67500"/>
                  <a:satMod val="115000"/>
                </a:schemeClr>
              </a:gs>
              <a:gs pos="100000">
                <a:schemeClr val="accent1">
                  <a:shade val="100000"/>
                  <a:satMod val="115000"/>
                </a:schemeClr>
              </a:gs>
            </a:gsLst>
            <a:lin ang="16200000" scaled="1"/>
            <a:tileRect/>
          </a:gradFill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TabelaDinâmica!$G$12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shade val="30000"/>
                    <a:satMod val="115000"/>
                  </a:schemeClr>
                </a:gs>
                <a:gs pos="50000">
                  <a:schemeClr val="accent1">
                    <a:shade val="67500"/>
                    <a:satMod val="115000"/>
                  </a:schemeClr>
                </a:gs>
                <a:gs pos="100000">
                  <a:schemeClr val="accent1"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solidFill>
                <a:schemeClr val="bg1">
                  <a:lumMod val="75000"/>
                </a:schemeClr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TabelaDinâmica!$F$13:$F$21</c:f>
              <c:strCache>
                <c:ptCount val="8"/>
                <c:pt idx="0">
                  <c:v>Adiada</c:v>
                </c:pt>
                <c:pt idx="1">
                  <c:v>Agendado - Disputar</c:v>
                </c:pt>
                <c:pt idx="2">
                  <c:v>Aprovada</c:v>
                </c:pt>
                <c:pt idx="3">
                  <c:v>Desistimos - Não temos competitividade/ acima estimado</c:v>
                </c:pt>
                <c:pt idx="4">
                  <c:v>Estimativa Enviada</c:v>
                </c:pt>
                <c:pt idx="5">
                  <c:v>Fazer follow-up</c:v>
                </c:pt>
                <c:pt idx="6">
                  <c:v>Perdido - por Preço </c:v>
                </c:pt>
                <c:pt idx="7">
                  <c:v>Perdido - Sem Informação</c:v>
                </c:pt>
              </c:strCache>
            </c:strRef>
          </c:cat>
          <c:val>
            <c:numRef>
              <c:f>TabelaDinâmica!$G$13:$G$21</c:f>
              <c:numCache>
                <c:formatCode>General</c:formatCode>
                <c:ptCount val="8"/>
                <c:pt idx="0">
                  <c:v>3</c:v>
                </c:pt>
                <c:pt idx="2">
                  <c:v>7</c:v>
                </c:pt>
                <c:pt idx="3">
                  <c:v>1</c:v>
                </c:pt>
                <c:pt idx="4">
                  <c:v>1</c:v>
                </c:pt>
                <c:pt idx="5">
                  <c:v>24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A-45D9-81D9-02B6D4D88A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5"/>
        <c:axId val="1610376175"/>
        <c:axId val="1610374511"/>
      </c:barChart>
      <c:catAx>
        <c:axId val="1610376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0374511"/>
        <c:crosses val="autoZero"/>
        <c:auto val="1"/>
        <c:lblAlgn val="ctr"/>
        <c:lblOffset val="100"/>
        <c:noMultiLvlLbl val="0"/>
      </c:catAx>
      <c:valAx>
        <c:axId val="16103745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10376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[MAPA DE PROPOSTAS_LICITAÇÕES-BKP.xlsx]TabelaDinâmica!TIPO PROPOSTA TOTAL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>
                <a:solidFill>
                  <a:schemeClr val="accent6">
                    <a:lumMod val="50000"/>
                  </a:schemeClr>
                </a:solidFill>
              </a:rPr>
              <a:t>TIPO PROPOSTA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6">
                  <a:lumMod val="50000"/>
                  <a:shade val="30000"/>
                  <a:satMod val="115000"/>
                </a:schemeClr>
              </a:gs>
              <a:gs pos="50000">
                <a:schemeClr val="accent6">
                  <a:lumMod val="50000"/>
                  <a:shade val="67500"/>
                  <a:satMod val="115000"/>
                </a:schemeClr>
              </a:gs>
              <a:gs pos="100000">
                <a:schemeClr val="accent6">
                  <a:lumMod val="50000"/>
                  <a:shade val="100000"/>
                  <a:satMod val="115000"/>
                </a:schemeClr>
              </a:gs>
            </a:gsLst>
            <a:lin ang="162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6">
                  <a:lumMod val="50000"/>
                  <a:shade val="30000"/>
                  <a:satMod val="115000"/>
                </a:schemeClr>
              </a:gs>
              <a:gs pos="50000">
                <a:schemeClr val="accent6">
                  <a:lumMod val="50000"/>
                  <a:shade val="67500"/>
                  <a:satMod val="115000"/>
                </a:schemeClr>
              </a:gs>
              <a:gs pos="100000">
                <a:schemeClr val="accent6">
                  <a:lumMod val="50000"/>
                  <a:shade val="100000"/>
                  <a:satMod val="115000"/>
                </a:schemeClr>
              </a:gs>
            </a:gsLst>
            <a:lin ang="16200000" scaled="1"/>
            <a:tileRect/>
          </a:gradFill>
          <a:ln>
            <a:noFill/>
          </a:ln>
          <a:effectLst/>
        </c:spPr>
        <c:dLbl>
          <c:idx val="0"/>
          <c:layout>
            <c:manualLayout>
              <c:x val="-0.10533509227576915"/>
              <c:y val="4.02233585343664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TabelaDinâmica!$M$1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50000"/>
                    <a:shade val="30000"/>
                    <a:satMod val="115000"/>
                  </a:schemeClr>
                </a:gs>
                <a:gs pos="50000">
                  <a:schemeClr val="accent6">
                    <a:lumMod val="50000"/>
                    <a:shade val="67500"/>
                    <a:satMod val="115000"/>
                  </a:schemeClr>
                </a:gs>
                <a:gs pos="100000">
                  <a:schemeClr val="accent6">
                    <a:lumMod val="5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0533509227576915"/>
                  <c:y val="4.022335853436646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3C2-42A3-AFCD-D72DC3BBD3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rgbClr val="FF0000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TabelaDinâmica!$L$2:$L$14</c:f>
              <c:strCache>
                <c:ptCount val="12"/>
                <c:pt idx="0">
                  <c:v>PROPOSTA/ REDUÇÃO</c:v>
                </c:pt>
                <c:pt idx="1">
                  <c:v>ATUALIZAÇÃO/ ADITIVO</c:v>
                </c:pt>
                <c:pt idx="2">
                  <c:v>ADITIVO</c:v>
                </c:pt>
                <c:pt idx="3">
                  <c:v>DISPENSA DE LICITAÇÃO</c:v>
                </c:pt>
                <c:pt idx="4">
                  <c:v>PROPOSTA</c:v>
                </c:pt>
                <c:pt idx="5">
                  <c:v>SERV. EXTRA</c:v>
                </c:pt>
                <c:pt idx="6">
                  <c:v>ATUALIZAÇÃO/PROSPECT</c:v>
                </c:pt>
                <c:pt idx="7">
                  <c:v>PROPOSTA/ ADITIVO</c:v>
                </c:pt>
                <c:pt idx="8">
                  <c:v>PROPOSTA/ PROSPECT</c:v>
                </c:pt>
                <c:pt idx="9">
                  <c:v>CONTINUAÇÃO/ PROSPECT</c:v>
                </c:pt>
                <c:pt idx="10">
                  <c:v>ESTIMATIVA</c:v>
                </c:pt>
                <c:pt idx="11">
                  <c:v>LICITAÇÃO</c:v>
                </c:pt>
              </c:strCache>
            </c:strRef>
          </c:cat>
          <c:val>
            <c:numRef>
              <c:f>TabelaDinâmica!$M$2:$M$14</c:f>
              <c:numCache>
                <c:formatCode>"R$"\ #,##0.00</c:formatCode>
                <c:ptCount val="12"/>
                <c:pt idx="0">
                  <c:v>-6482.25</c:v>
                </c:pt>
                <c:pt idx="2">
                  <c:v>374.16</c:v>
                </c:pt>
                <c:pt idx="3">
                  <c:v>14930</c:v>
                </c:pt>
                <c:pt idx="4">
                  <c:v>20543.510000000002</c:v>
                </c:pt>
                <c:pt idx="5">
                  <c:v>22302.879999999997</c:v>
                </c:pt>
                <c:pt idx="6">
                  <c:v>39861.049999999996</c:v>
                </c:pt>
                <c:pt idx="7">
                  <c:v>47226.44</c:v>
                </c:pt>
                <c:pt idx="8">
                  <c:v>110420.92</c:v>
                </c:pt>
                <c:pt idx="9">
                  <c:v>611854.70000000007</c:v>
                </c:pt>
                <c:pt idx="10">
                  <c:v>657529.57999999996</c:v>
                </c:pt>
                <c:pt idx="11">
                  <c:v>1179634.56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C2-42A3-AFCD-D72DC3BBD3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381073855"/>
        <c:axId val="1381080095"/>
      </c:barChart>
      <c:catAx>
        <c:axId val="1381073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1080095"/>
        <c:crosses val="autoZero"/>
        <c:auto val="1"/>
        <c:lblAlgn val="ctr"/>
        <c:lblOffset val="100"/>
        <c:noMultiLvlLbl val="0"/>
      </c:catAx>
      <c:valAx>
        <c:axId val="1381080095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138107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ocumenttasks/documenttask1.xml><?xml version="1.0" encoding="utf-8"?>
<Tasks xmlns="http://schemas.microsoft.com/office/tasks/2019/documenttasks">
  <Task id="{070B1886-11B2-48C3-AEA5-B92F09DF40D2}">
    <Anchor>
      <Comment id="{077C6A4F-E1BB-499F-88BB-0FA747464E9B}"/>
    </Anchor>
    <History>
      <Event time="2021-11-10T13:19:36.90" id="{1810591C-091D-4A3A-9F6C-7A38BFA3701E}">
        <Attribution userId="S::skalmeida.rj@novario.com.br::844fb7fa-d140-4434-ad6c-5b65532f556c" userName="Sarah K Almeida" userProvider="AD"/>
        <Anchor>
          <Comment id="{077C6A4F-E1BB-499F-88BB-0FA747464E9B}"/>
        </Anchor>
        <Create/>
      </Event>
      <Event time="2021-11-10T13:19:36.90" id="{49DCF47F-D6EB-4C34-A3F9-D272D333D913}">
        <Attribution userId="S::skalmeida.rj@novario.com.br::844fb7fa-d140-4434-ad6c-5b65532f556c" userName="Sarah K Almeida" userProvider="AD"/>
        <Anchor>
          <Comment id="{077C6A4F-E1BB-499F-88BB-0FA747464E9B}"/>
        </Anchor>
        <Assign userId="S::vendas@novario.com.br::3bab6be6-579e-44af-a3df-074a1652e5f8" userName="Comercial Privado - Nova Rio" userProvider="AD"/>
      </Event>
      <Event time="2021-11-10T13:19:36.90" id="{5B0155EA-3D06-4B0E-B180-0C1B6CCD15A5}">
        <Attribution userId="S::skalmeida.rj@novario.com.br::844fb7fa-d140-4434-ad6c-5b65532f556c" userName="Sarah K Almeida" userProvider="AD"/>
        <Anchor>
          <Comment id="{077C6A4F-E1BB-499F-88BB-0FA747464E9B}"/>
        </Anchor>
        <SetTitle title="@Comercial Privado - Nova Rio teste - verificar texto"/>
      </Event>
    </History>
  </Task>
</Task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hyperlink" Target="https://www.freepngimg.com/png/24832-right-arrow-transparent-image" TargetMode="Externa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hyperlink" Target="#'GR&#193;FICO 2'!A1"/><Relationship Id="rId4" Type="http://schemas.openxmlformats.org/officeDocument/2006/relationships/hyperlink" Target="https://pixabay.com/th/illustrations/%E0%B8%98%E0%B8%B8%E0%B8%A3%E0%B8%81%E0%B8%B4%E0%B8%88-%E0%B8%81%E0%B8%A3%E0%B8%B2%E0%B8%9F-%E0%B9%81%E0%B8%9C%E0%B8%99%E0%B8%A0%E0%B8%B9%E0%B8%A1%E0%B8%B4-%E0%B8%81%E0%B8%B2%E0%B8%A3%E0%B9%80%E0%B8%87%E0%B8%B4%E0%B8%99-3420276/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openxmlformats.org/officeDocument/2006/relationships/chart" Target="../charts/chart3.xml"/><Relationship Id="rId7" Type="http://schemas.openxmlformats.org/officeDocument/2006/relationships/hyperlink" Target="#'GR&#193;FICO 1'!A1"/><Relationship Id="rId2" Type="http://schemas.openxmlformats.org/officeDocument/2006/relationships/hyperlink" Target="https://pixabay.com/th/illustrations/%E0%B8%98%E0%B8%B8%E0%B8%A3%E0%B8%81%E0%B8%B4%E0%B8%88-%E0%B8%81%E0%B8%A3%E0%B8%B2%E0%B8%9F-%E0%B9%81%E0%B8%9C%E0%B8%99%E0%B8%A0%E0%B8%B9%E0%B8%A1%E0%B8%B4-%E0%B8%81%E0%B8%B2%E0%B8%A3%E0%B9%80%E0%B8%87%E0%B8%B4%E0%B8%99-3420276/" TargetMode="External"/><Relationship Id="rId1" Type="http://schemas.openxmlformats.org/officeDocument/2006/relationships/image" Target="../media/image2.png"/><Relationship Id="rId6" Type="http://schemas.openxmlformats.org/officeDocument/2006/relationships/hyperlink" Target="https://www.freepngimg.com/png/24832-right-arrow-transparent-image" TargetMode="External"/><Relationship Id="rId5" Type="http://schemas.openxmlformats.org/officeDocument/2006/relationships/image" Target="../media/image3.png"/><Relationship Id="rId4" Type="http://schemas.openxmlformats.org/officeDocument/2006/relationships/hyperlink" Target="#'GR&#193;FICO 3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GR&#193;FICO 4'!A1"/><Relationship Id="rId7" Type="http://schemas.openxmlformats.org/officeDocument/2006/relationships/chart" Target="../charts/chart5.xml"/><Relationship Id="rId2" Type="http://schemas.openxmlformats.org/officeDocument/2006/relationships/hyperlink" Target="https://pixabay.com/th/illustrations/%E0%B8%98%E0%B8%B8%E0%B8%A3%E0%B8%81%E0%B8%B4%E0%B8%88-%E0%B8%81%E0%B8%A3%E0%B8%B2%E0%B8%9F-%E0%B9%81%E0%B8%9C%E0%B8%99%E0%B8%A0%E0%B8%B9%E0%B8%A1%E0%B8%B4-%E0%B8%81%E0%B8%B2%E0%B8%A3%E0%B9%80%E0%B8%87%E0%B8%B4%E0%B8%99-3420276/" TargetMode="External"/><Relationship Id="rId1" Type="http://schemas.openxmlformats.org/officeDocument/2006/relationships/image" Target="../media/image2.png"/><Relationship Id="rId6" Type="http://schemas.openxmlformats.org/officeDocument/2006/relationships/hyperlink" Target="#'GR&#193;FICO 2'!A1"/><Relationship Id="rId5" Type="http://schemas.openxmlformats.org/officeDocument/2006/relationships/hyperlink" Target="https://www.freepngimg.com/png/24832-right-arrow-transparent-image" TargetMode="External"/><Relationship Id="rId4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GR&#193;FICO 3'!A1"/><Relationship Id="rId2" Type="http://schemas.openxmlformats.org/officeDocument/2006/relationships/hyperlink" Target="https://pixabay.com/th/illustrations/%E0%B8%98%E0%B8%B8%E0%B8%A3%E0%B8%81%E0%B8%B4%E0%B8%88-%E0%B8%81%E0%B8%A3%E0%B8%B2%E0%B8%9F-%E0%B9%81%E0%B8%9C%E0%B8%99%E0%B8%A0%E0%B8%B9%E0%B8%A1%E0%B8%B4-%E0%B8%81%E0%B8%B2%E0%B8%A3%E0%B9%80%E0%B8%87%E0%B8%B4%E0%B8%99-3420276/" TargetMode="External"/><Relationship Id="rId1" Type="http://schemas.openxmlformats.org/officeDocument/2006/relationships/image" Target="../media/image2.png"/><Relationship Id="rId5" Type="http://schemas.openxmlformats.org/officeDocument/2006/relationships/hyperlink" Target="https://www.freepngimg.com/png/24832-right-arrow-transparent-image" TargetMode="External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th/illustrations/%E0%B8%98%E0%B8%B8%E0%B8%A3%E0%B8%81%E0%B8%B4%E0%B8%88-%E0%B8%81%E0%B8%A3%E0%B8%B2%E0%B8%9F-%E0%B9%81%E0%B8%9C%E0%B8%99%E0%B8%A0%E0%B8%B9%E0%B8%A1%E0%B8%B4-%E0%B8%81%E0%B8%B2%E0%B8%A3%E0%B9%80%E0%B8%87%E0%B8%B4%E0%B8%99-3420276/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333374</xdr:colOff>
      <xdr:row>1</xdr:row>
      <xdr:rowOff>9525</xdr:rowOff>
    </xdr:from>
    <xdr:to>
      <xdr:col>15</xdr:col>
      <xdr:colOff>209549</xdr:colOff>
      <xdr:row>15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3C82CF1-72FD-4B0F-BD0C-9E138C453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4" y="200025"/>
          <a:ext cx="13230225" cy="2733675"/>
        </a:xfrm>
        <a:prstGeom prst="rect">
          <a:avLst/>
        </a:prstGeom>
      </xdr:spPr>
    </xdr:pic>
    <xdr:clientData/>
  </xdr:twoCellAnchor>
  <xdr:twoCellAnchor>
    <xdr:from>
      <xdr:col>4</xdr:col>
      <xdr:colOff>257175</xdr:colOff>
      <xdr:row>0</xdr:row>
      <xdr:rowOff>9525</xdr:rowOff>
    </xdr:from>
    <xdr:to>
      <xdr:col>6</xdr:col>
      <xdr:colOff>142875</xdr:colOff>
      <xdr:row>2</xdr:row>
      <xdr:rowOff>142875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CE65F4F-35DC-4077-9C1D-2093EEE55BEE}"/>
            </a:ext>
          </a:extLst>
        </xdr:cNvPr>
        <xdr:cNvSpPr txBox="1"/>
      </xdr:nvSpPr>
      <xdr:spPr>
        <a:xfrm>
          <a:off x="2695575" y="9525"/>
          <a:ext cx="11049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COLUNA G1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95250</xdr:rowOff>
    </xdr:from>
    <xdr:to>
      <xdr:col>25</xdr:col>
      <xdr:colOff>514350</xdr:colOff>
      <xdr:row>35</xdr:row>
      <xdr:rowOff>19049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19DE7CB0-16E6-4B44-A5F5-3F6381826B36}"/>
            </a:ext>
          </a:extLst>
        </xdr:cNvPr>
        <xdr:cNvSpPr/>
      </xdr:nvSpPr>
      <xdr:spPr>
        <a:xfrm>
          <a:off x="114300" y="95250"/>
          <a:ext cx="15640050" cy="6591299"/>
        </a:xfrm>
        <a:prstGeom prst="roundRect">
          <a:avLst>
            <a:gd name="adj" fmla="val 12489"/>
          </a:avLst>
        </a:prstGeom>
        <a:gradFill flip="none" rotWithShape="1">
          <a:gsLst>
            <a:gs pos="0">
              <a:schemeClr val="accent6">
                <a:lumMod val="20000"/>
                <a:lumOff val="80000"/>
                <a:shade val="30000"/>
                <a:satMod val="115000"/>
              </a:schemeClr>
            </a:gs>
            <a:gs pos="25000">
              <a:schemeClr val="accent6">
                <a:lumMod val="20000"/>
                <a:lumOff val="80000"/>
                <a:shade val="67500"/>
                <a:satMod val="115000"/>
              </a:schemeClr>
            </a:gs>
            <a:gs pos="49000">
              <a:schemeClr val="accent6">
                <a:lumMod val="20000"/>
                <a:lumOff val="8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accent6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2</xdr:col>
      <xdr:colOff>152400</xdr:colOff>
      <xdr:row>8</xdr:row>
      <xdr:rowOff>34</xdr:rowOff>
    </xdr:from>
    <xdr:to>
      <xdr:col>22</xdr:col>
      <xdr:colOff>371475</xdr:colOff>
      <xdr:row>19</xdr:row>
      <xdr:rowOff>47434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FA6270-EAC6-4624-B4B2-731F9E2C8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152400</xdr:colOff>
      <xdr:row>2</xdr:row>
      <xdr:rowOff>69422</xdr:rowOff>
    </xdr:from>
    <xdr:to>
      <xdr:col>25</xdr:col>
      <xdr:colOff>342899</xdr:colOff>
      <xdr:row>7</xdr:row>
      <xdr:rowOff>0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7340A0FD-6D24-4339-AA1C-8E3668737265}"/>
            </a:ext>
          </a:extLst>
        </xdr:cNvPr>
        <xdr:cNvGrpSpPr/>
      </xdr:nvGrpSpPr>
      <xdr:grpSpPr>
        <a:xfrm>
          <a:off x="12954000" y="450422"/>
          <a:ext cx="2628899" cy="883078"/>
          <a:chOff x="13011151" y="240872"/>
          <a:chExt cx="2628899" cy="883078"/>
        </a:xfrm>
      </xdr:grpSpPr>
      <xdr:sp macro="" textlink="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8D1AAA31-B9E7-45BB-A544-C3FFC7DB4526}"/>
              </a:ext>
            </a:extLst>
          </xdr:cNvPr>
          <xdr:cNvSpPr/>
        </xdr:nvSpPr>
        <xdr:spPr>
          <a:xfrm>
            <a:off x="13011151" y="247650"/>
            <a:ext cx="2466974" cy="8763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sp macro="" textlink="TabelaDinâmica!A2">
        <xdr:nvSpPr>
          <xdr:cNvPr id="7" name="CaixaDeTexto 6">
            <a:extLst>
              <a:ext uri="{FF2B5EF4-FFF2-40B4-BE49-F238E27FC236}">
                <a16:creationId xmlns:a16="http://schemas.microsoft.com/office/drawing/2014/main" id="{2A0AA950-15F8-416A-8A55-8C22343C453B}"/>
              </a:ext>
            </a:extLst>
          </xdr:cNvPr>
          <xdr:cNvSpPr txBox="1"/>
        </xdr:nvSpPr>
        <xdr:spPr>
          <a:xfrm>
            <a:off x="13068300" y="240872"/>
            <a:ext cx="2571750" cy="3919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23CC8230-6647-4D89-AD65-DB5874AB6427}" type="TxLink">
              <a:rPr lang="en-US" sz="2000" b="1" i="0" u="none" strike="noStrike">
                <a:solidFill>
                  <a:schemeClr val="accent6">
                    <a:lumMod val="40000"/>
                    <a:lumOff val="60000"/>
                  </a:schemeClr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Calibri"/>
                <a:cs typeface="Calibri"/>
              </a:rPr>
              <a:pPr algn="ctr"/>
              <a:t>R$ 2.698.195,55</a:t>
            </a:fld>
            <a:endParaRPr lang="pt-BR" sz="2000" b="1">
              <a:solidFill>
                <a:schemeClr val="accent6">
                  <a:lumMod val="40000"/>
                  <a:lumOff val="6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cxnSp macro="">
        <xdr:nvCxnSpPr>
          <xdr:cNvPr id="9" name="Conector reto 8">
            <a:extLst>
              <a:ext uri="{FF2B5EF4-FFF2-40B4-BE49-F238E27FC236}">
                <a16:creationId xmlns:a16="http://schemas.microsoft.com/office/drawing/2014/main" id="{BA3946EF-E0A0-4000-9870-E43006436C29}"/>
              </a:ext>
            </a:extLst>
          </xdr:cNvPr>
          <xdr:cNvCxnSpPr/>
        </xdr:nvCxnSpPr>
        <xdr:spPr>
          <a:xfrm flipV="1">
            <a:off x="13239750" y="662262"/>
            <a:ext cx="2017283" cy="4488"/>
          </a:xfrm>
          <a:prstGeom prst="line">
            <a:avLst/>
          </a:prstGeom>
          <a:ln w="381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CaixaDeTexto 12">
            <a:extLst>
              <a:ext uri="{FF2B5EF4-FFF2-40B4-BE49-F238E27FC236}">
                <a16:creationId xmlns:a16="http://schemas.microsoft.com/office/drawing/2014/main" id="{6C171772-C8A6-4EB7-ADD1-CE8ABA995A06}"/>
              </a:ext>
            </a:extLst>
          </xdr:cNvPr>
          <xdr:cNvSpPr txBox="1"/>
        </xdr:nvSpPr>
        <xdr:spPr>
          <a:xfrm>
            <a:off x="13529430" y="691661"/>
            <a:ext cx="1439234" cy="3919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400" b="1" i="0" u="none" strike="noStrike">
                <a:solidFill>
                  <a:schemeClr val="accent6">
                    <a:lumMod val="40000"/>
                    <a:lumOff val="60000"/>
                  </a:schemeClr>
                </a:solidFill>
                <a:effectLst>
                  <a:outerShdw blurRad="50800" dist="38100" algn="l" rotWithShape="0">
                    <a:prstClr val="black">
                      <a:alpha val="40000"/>
                    </a:prstClr>
                  </a:outerShdw>
                </a:effectLst>
                <a:latin typeface="Calibri"/>
                <a:cs typeface="Calibri"/>
              </a:rPr>
              <a:t>TOTAL</a:t>
            </a:r>
            <a:endParaRPr lang="en-US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4</xdr:col>
      <xdr:colOff>333374</xdr:colOff>
      <xdr:row>20</xdr:row>
      <xdr:rowOff>95249</xdr:rowOff>
    </xdr:from>
    <xdr:to>
      <xdr:col>21</xdr:col>
      <xdr:colOff>400049</xdr:colOff>
      <xdr:row>33</xdr:row>
      <xdr:rowOff>180975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49965212-F4EF-4884-BA1B-077959C36B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573622</xdr:colOff>
      <xdr:row>1</xdr:row>
      <xdr:rowOff>0</xdr:rowOff>
    </xdr:from>
    <xdr:to>
      <xdr:col>3</xdr:col>
      <xdr:colOff>0</xdr:colOff>
      <xdr:row>5</xdr:row>
      <xdr:rowOff>88187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A786B6D-561C-49FA-A5D1-FA0B6FDE4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573622" y="190500"/>
          <a:ext cx="1255178" cy="850187"/>
        </a:xfrm>
        <a:prstGeom prst="rect">
          <a:avLst/>
        </a:prstGeom>
      </xdr:spPr>
    </xdr:pic>
    <xdr:clientData/>
  </xdr:twoCellAnchor>
  <xdr:twoCellAnchor>
    <xdr:from>
      <xdr:col>0</xdr:col>
      <xdr:colOff>476250</xdr:colOff>
      <xdr:row>5</xdr:row>
      <xdr:rowOff>0</xdr:rowOff>
    </xdr:from>
    <xdr:to>
      <xdr:col>3</xdr:col>
      <xdr:colOff>323850</xdr:colOff>
      <xdr:row>8</xdr:row>
      <xdr:rowOff>19050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85E0E221-21A3-4AA1-AD07-58E76516CED5}"/>
            </a:ext>
          </a:extLst>
        </xdr:cNvPr>
        <xdr:cNvSpPr txBox="1"/>
      </xdr:nvSpPr>
      <xdr:spPr>
        <a:xfrm>
          <a:off x="476250" y="952500"/>
          <a:ext cx="1676400" cy="590550"/>
        </a:xfrm>
        <a:prstGeom prst="roundRect">
          <a:avLst>
            <a:gd name="adj" fmla="val 33654"/>
          </a:avLst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100" b="1"/>
        </a:p>
      </xdr:txBody>
    </xdr:sp>
    <xdr:clientData/>
  </xdr:twoCellAnchor>
  <xdr:twoCellAnchor editAs="oneCell">
    <xdr:from>
      <xdr:col>2</xdr:col>
      <xdr:colOff>85726</xdr:colOff>
      <xdr:row>4</xdr:row>
      <xdr:rowOff>161924</xdr:rowOff>
    </xdr:from>
    <xdr:to>
      <xdr:col>3</xdr:col>
      <xdr:colOff>123157</xdr:colOff>
      <xdr:row>8</xdr:row>
      <xdr:rowOff>47625</xdr:rowOff>
    </xdr:to>
    <xdr:pic>
      <xdr:nvPicPr>
        <xdr:cNvPr id="5" name="Imagem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64392DB-0D93-40A1-837F-A3B2E8494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304926" y="923924"/>
          <a:ext cx="647031" cy="647701"/>
        </a:xfrm>
        <a:prstGeom prst="rect">
          <a:avLst/>
        </a:prstGeom>
      </xdr:spPr>
    </xdr:pic>
    <xdr:clientData/>
  </xdr:twoCellAnchor>
  <xdr:twoCellAnchor>
    <xdr:from>
      <xdr:col>4</xdr:col>
      <xdr:colOff>371475</xdr:colOff>
      <xdr:row>0</xdr:row>
      <xdr:rowOff>104775</xdr:rowOff>
    </xdr:from>
    <xdr:to>
      <xdr:col>19</xdr:col>
      <xdr:colOff>600075</xdr:colOff>
      <xdr:row>7</xdr:row>
      <xdr:rowOff>28575</xdr:rowOff>
    </xdr:to>
    <xdr:sp macro="" textlink="">
      <xdr:nvSpPr>
        <xdr:cNvPr id="15" name="Retângulo: Cantos Superiores Recortados 14">
          <a:extLst>
            <a:ext uri="{FF2B5EF4-FFF2-40B4-BE49-F238E27FC236}">
              <a16:creationId xmlns:a16="http://schemas.microsoft.com/office/drawing/2014/main" id="{4EBC248B-18D3-4454-854C-1F8D65E9B155}"/>
            </a:ext>
          </a:extLst>
        </xdr:cNvPr>
        <xdr:cNvSpPr/>
      </xdr:nvSpPr>
      <xdr:spPr>
        <a:xfrm flipV="1">
          <a:off x="2809875" y="104775"/>
          <a:ext cx="9372600" cy="1257300"/>
        </a:xfrm>
        <a:prstGeom prst="snip2SameRect">
          <a:avLst>
            <a:gd name="adj1" fmla="val 17886"/>
            <a:gd name="adj2" fmla="val 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5</xdr:col>
      <xdr:colOff>9525</xdr:colOff>
      <xdr:row>0</xdr:row>
      <xdr:rowOff>133350</xdr:rowOff>
    </xdr:from>
    <xdr:to>
      <xdr:col>19</xdr:col>
      <xdr:colOff>295275</xdr:colOff>
      <xdr:row>6</xdr:row>
      <xdr:rowOff>171450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11" name="DATA PUBLIC/ RECEB">
              <a:extLst>
                <a:ext uri="{FF2B5EF4-FFF2-40B4-BE49-F238E27FC236}">
                  <a16:creationId xmlns:a16="http://schemas.microsoft.com/office/drawing/2014/main" id="{59F28CA6-6CBA-468C-981D-F90CABD902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PUBLIC/ RECEB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7525" y="133350"/>
              <a:ext cx="8820150" cy="118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95250</xdr:rowOff>
    </xdr:from>
    <xdr:to>
      <xdr:col>25</xdr:col>
      <xdr:colOff>485775</xdr:colOff>
      <xdr:row>35</xdr:row>
      <xdr:rowOff>19049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34DF7C1A-4AAB-4423-A451-741112646213}"/>
            </a:ext>
          </a:extLst>
        </xdr:cNvPr>
        <xdr:cNvSpPr/>
      </xdr:nvSpPr>
      <xdr:spPr>
        <a:xfrm>
          <a:off x="85725" y="95250"/>
          <a:ext cx="15640050" cy="6591299"/>
        </a:xfrm>
        <a:prstGeom prst="roundRect">
          <a:avLst>
            <a:gd name="adj" fmla="val 12489"/>
          </a:avLst>
        </a:prstGeom>
        <a:gradFill flip="none" rotWithShape="1">
          <a:gsLst>
            <a:gs pos="0">
              <a:schemeClr val="accent6">
                <a:lumMod val="20000"/>
                <a:lumOff val="80000"/>
                <a:shade val="30000"/>
                <a:satMod val="115000"/>
              </a:schemeClr>
            </a:gs>
            <a:gs pos="25000">
              <a:schemeClr val="accent6">
                <a:lumMod val="20000"/>
                <a:lumOff val="80000"/>
                <a:shade val="67500"/>
                <a:satMod val="115000"/>
              </a:schemeClr>
            </a:gs>
            <a:gs pos="49000">
              <a:schemeClr val="accent6">
                <a:lumMod val="20000"/>
                <a:lumOff val="8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accent6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21</xdr:col>
      <xdr:colOff>152400</xdr:colOff>
      <xdr:row>2</xdr:row>
      <xdr:rowOff>50372</xdr:rowOff>
    </xdr:from>
    <xdr:to>
      <xdr:col>25</xdr:col>
      <xdr:colOff>342899</xdr:colOff>
      <xdr:row>6</xdr:row>
      <xdr:rowOff>171450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89C03691-F78D-46CE-BE2C-98016F93890D}"/>
            </a:ext>
          </a:extLst>
        </xdr:cNvPr>
        <xdr:cNvGrpSpPr/>
      </xdr:nvGrpSpPr>
      <xdr:grpSpPr>
        <a:xfrm>
          <a:off x="12954000" y="431372"/>
          <a:ext cx="2628899" cy="883078"/>
          <a:chOff x="13011151" y="240872"/>
          <a:chExt cx="2628899" cy="883078"/>
        </a:xfrm>
      </xdr:grpSpPr>
      <xdr:sp macro="" textlink="">
        <xdr:nvSpPr>
          <xdr:cNvPr id="5" name="Retângulo: Cantos Arredondados 4">
            <a:extLst>
              <a:ext uri="{FF2B5EF4-FFF2-40B4-BE49-F238E27FC236}">
                <a16:creationId xmlns:a16="http://schemas.microsoft.com/office/drawing/2014/main" id="{2E1BADC4-9659-4E93-8B03-4C08ECEF515E}"/>
              </a:ext>
            </a:extLst>
          </xdr:cNvPr>
          <xdr:cNvSpPr/>
        </xdr:nvSpPr>
        <xdr:spPr>
          <a:xfrm>
            <a:off x="13011151" y="247650"/>
            <a:ext cx="2466974" cy="8763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sp macro="" textlink="TabelaDinâmica!A2">
        <xdr:nvSpPr>
          <xdr:cNvPr id="6" name="CaixaDeTexto 5">
            <a:extLst>
              <a:ext uri="{FF2B5EF4-FFF2-40B4-BE49-F238E27FC236}">
                <a16:creationId xmlns:a16="http://schemas.microsoft.com/office/drawing/2014/main" id="{3D3948DA-8FAF-427A-8E5A-4E0E6DE1A5D7}"/>
              </a:ext>
            </a:extLst>
          </xdr:cNvPr>
          <xdr:cNvSpPr txBox="1"/>
        </xdr:nvSpPr>
        <xdr:spPr>
          <a:xfrm>
            <a:off x="13068300" y="240872"/>
            <a:ext cx="2571750" cy="3919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23CC8230-6647-4D89-AD65-DB5874AB6427}" type="TxLink">
              <a:rPr lang="en-US" sz="2000" b="1" i="0" u="none" strike="noStrike">
                <a:solidFill>
                  <a:schemeClr val="accent6">
                    <a:lumMod val="40000"/>
                    <a:lumOff val="60000"/>
                  </a:schemeClr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Calibri"/>
                <a:cs typeface="Calibri"/>
              </a:rPr>
              <a:pPr algn="ctr"/>
              <a:t>R$ 2.698.195,55</a:t>
            </a:fld>
            <a:endParaRPr lang="pt-BR" sz="2000" b="1">
              <a:solidFill>
                <a:schemeClr val="accent6">
                  <a:lumMod val="40000"/>
                  <a:lumOff val="6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cxnSp macro="">
        <xdr:nvCxnSpPr>
          <xdr:cNvPr id="7" name="Conector reto 6">
            <a:extLst>
              <a:ext uri="{FF2B5EF4-FFF2-40B4-BE49-F238E27FC236}">
                <a16:creationId xmlns:a16="http://schemas.microsoft.com/office/drawing/2014/main" id="{B8BAE98B-E355-40D6-9801-BB23CD918130}"/>
              </a:ext>
            </a:extLst>
          </xdr:cNvPr>
          <xdr:cNvCxnSpPr/>
        </xdr:nvCxnSpPr>
        <xdr:spPr>
          <a:xfrm flipV="1">
            <a:off x="13239750" y="662262"/>
            <a:ext cx="2017283" cy="4488"/>
          </a:xfrm>
          <a:prstGeom prst="line">
            <a:avLst/>
          </a:prstGeom>
          <a:ln w="381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5305A821-FAFF-4A66-B74B-BB6F0073A80F}"/>
              </a:ext>
            </a:extLst>
          </xdr:cNvPr>
          <xdr:cNvSpPr txBox="1"/>
        </xdr:nvSpPr>
        <xdr:spPr>
          <a:xfrm>
            <a:off x="13529430" y="691661"/>
            <a:ext cx="1439234" cy="3919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400" b="1" i="0" u="none" strike="noStrike">
                <a:solidFill>
                  <a:schemeClr val="accent6">
                    <a:lumMod val="40000"/>
                    <a:lumOff val="60000"/>
                  </a:schemeClr>
                </a:solidFill>
                <a:effectLst>
                  <a:outerShdw blurRad="50800" dist="38100" algn="l" rotWithShape="0">
                    <a:prstClr val="black">
                      <a:alpha val="40000"/>
                    </a:prstClr>
                  </a:outerShdw>
                </a:effectLst>
                <a:latin typeface="Calibri"/>
                <a:cs typeface="Calibri"/>
              </a:rPr>
              <a:t>TOTAL</a:t>
            </a:r>
            <a:endParaRPr lang="en-US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Calibri"/>
              <a:cs typeface="Calibri"/>
            </a:endParaRPr>
          </a:p>
        </xdr:txBody>
      </xdr:sp>
    </xdr:grpSp>
    <xdr:clientData/>
  </xdr:twoCellAnchor>
  <xdr:twoCellAnchor editAs="oneCell">
    <xdr:from>
      <xdr:col>0</xdr:col>
      <xdr:colOff>573622</xdr:colOff>
      <xdr:row>1</xdr:row>
      <xdr:rowOff>0</xdr:rowOff>
    </xdr:from>
    <xdr:to>
      <xdr:col>3</xdr:col>
      <xdr:colOff>0</xdr:colOff>
      <xdr:row>5</xdr:row>
      <xdr:rowOff>88187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3E09A582-C4DA-43B2-869C-DE522EE99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3622" y="190500"/>
          <a:ext cx="1255178" cy="850187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7</xdr:row>
      <xdr:rowOff>47625</xdr:rowOff>
    </xdr:from>
    <xdr:to>
      <xdr:col>22</xdr:col>
      <xdr:colOff>457200</xdr:colOff>
      <xdr:row>20</xdr:row>
      <xdr:rowOff>123825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6E577A1-B3C8-4B8E-8479-456F53ADD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409575</xdr:colOff>
      <xdr:row>5</xdr:row>
      <xdr:rowOff>1</xdr:rowOff>
    </xdr:from>
    <xdr:to>
      <xdr:col>3</xdr:col>
      <xdr:colOff>257175</xdr:colOff>
      <xdr:row>8</xdr:row>
      <xdr:rowOff>19051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19D910EC-B3C3-44FA-B113-7D39493C3DBB}"/>
            </a:ext>
          </a:extLst>
        </xdr:cNvPr>
        <xdr:cNvSpPr txBox="1"/>
      </xdr:nvSpPr>
      <xdr:spPr>
        <a:xfrm>
          <a:off x="409575" y="952501"/>
          <a:ext cx="1676400" cy="590550"/>
        </a:xfrm>
        <a:prstGeom prst="roundRect">
          <a:avLst>
            <a:gd name="adj" fmla="val 33654"/>
          </a:avLst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100" b="1"/>
        </a:p>
      </xdr:txBody>
    </xdr:sp>
    <xdr:clientData/>
  </xdr:twoCellAnchor>
  <xdr:twoCellAnchor editAs="oneCell">
    <xdr:from>
      <xdr:col>2</xdr:col>
      <xdr:colOff>19051</xdr:colOff>
      <xdr:row>4</xdr:row>
      <xdr:rowOff>161925</xdr:rowOff>
    </xdr:from>
    <xdr:to>
      <xdr:col>3</xdr:col>
      <xdr:colOff>56482</xdr:colOff>
      <xdr:row>8</xdr:row>
      <xdr:rowOff>47626</xdr:rowOff>
    </xdr:to>
    <xdr:pic>
      <xdr:nvPicPr>
        <xdr:cNvPr id="16" name="Imagem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52FD557-351A-4012-994C-691100141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238251" y="923925"/>
          <a:ext cx="647031" cy="647701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600074</xdr:colOff>
      <xdr:row>4</xdr:row>
      <xdr:rowOff>171448</xdr:rowOff>
    </xdr:from>
    <xdr:to>
      <xdr:col>2</xdr:col>
      <xdr:colOff>27905</xdr:colOff>
      <xdr:row>8</xdr:row>
      <xdr:rowOff>57149</xdr:rowOff>
    </xdr:to>
    <xdr:pic>
      <xdr:nvPicPr>
        <xdr:cNvPr id="17" name="Imagem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EF2B865-4E94-46C2-8887-5F841F517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 rot="10800000">
          <a:off x="600074" y="933448"/>
          <a:ext cx="647031" cy="647701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20</xdr:row>
      <xdr:rowOff>152400</xdr:rowOff>
    </xdr:from>
    <xdr:to>
      <xdr:col>21</xdr:col>
      <xdr:colOff>209550</xdr:colOff>
      <xdr:row>34</xdr:row>
      <xdr:rowOff>127000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2E18022B-E58B-4603-8407-1809C2AA53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381000</xdr:colOff>
      <xdr:row>0</xdr:row>
      <xdr:rowOff>104775</xdr:rowOff>
    </xdr:from>
    <xdr:to>
      <xdr:col>20</xdr:col>
      <xdr:colOff>0</xdr:colOff>
      <xdr:row>7</xdr:row>
      <xdr:rowOff>28575</xdr:rowOff>
    </xdr:to>
    <xdr:sp macro="" textlink="">
      <xdr:nvSpPr>
        <xdr:cNvPr id="20" name="Retângulo: Cantos Superiores Recortados 19">
          <a:extLst>
            <a:ext uri="{FF2B5EF4-FFF2-40B4-BE49-F238E27FC236}">
              <a16:creationId xmlns:a16="http://schemas.microsoft.com/office/drawing/2014/main" id="{16449420-6DA3-4DA4-A1CC-BD323E0E4E1E}"/>
            </a:ext>
          </a:extLst>
        </xdr:cNvPr>
        <xdr:cNvSpPr/>
      </xdr:nvSpPr>
      <xdr:spPr>
        <a:xfrm flipV="1">
          <a:off x="2819400" y="104775"/>
          <a:ext cx="9372600" cy="1257300"/>
        </a:xfrm>
        <a:prstGeom prst="snip2SameRect">
          <a:avLst>
            <a:gd name="adj1" fmla="val 17886"/>
            <a:gd name="adj2" fmla="val 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5</xdr:col>
      <xdr:colOff>38100</xdr:colOff>
      <xdr:row>0</xdr:row>
      <xdr:rowOff>114300</xdr:rowOff>
    </xdr:from>
    <xdr:to>
      <xdr:col>19</xdr:col>
      <xdr:colOff>323850</xdr:colOff>
      <xdr:row>6</xdr:row>
      <xdr:rowOff>152400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1" name="DATA PUBLIC/ RECEB 1">
              <a:extLst>
                <a:ext uri="{FF2B5EF4-FFF2-40B4-BE49-F238E27FC236}">
                  <a16:creationId xmlns:a16="http://schemas.microsoft.com/office/drawing/2014/main" id="{98444C5C-92AE-423E-A726-ED99C342F8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PUBLIC/ RECEB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86100" y="114300"/>
              <a:ext cx="8820150" cy="118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95250</xdr:rowOff>
    </xdr:from>
    <xdr:to>
      <xdr:col>25</xdr:col>
      <xdr:colOff>485775</xdr:colOff>
      <xdr:row>35</xdr:row>
      <xdr:rowOff>19049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61B03CC7-2E3D-434F-9F8A-747BF0131431}"/>
            </a:ext>
          </a:extLst>
        </xdr:cNvPr>
        <xdr:cNvSpPr/>
      </xdr:nvSpPr>
      <xdr:spPr>
        <a:xfrm>
          <a:off x="85725" y="95250"/>
          <a:ext cx="15640050" cy="6591299"/>
        </a:xfrm>
        <a:prstGeom prst="roundRect">
          <a:avLst>
            <a:gd name="adj" fmla="val 12489"/>
          </a:avLst>
        </a:prstGeom>
        <a:gradFill flip="none" rotWithShape="1">
          <a:gsLst>
            <a:gs pos="0">
              <a:schemeClr val="accent6">
                <a:lumMod val="20000"/>
                <a:lumOff val="80000"/>
                <a:shade val="30000"/>
                <a:satMod val="115000"/>
              </a:schemeClr>
            </a:gs>
            <a:gs pos="25000">
              <a:schemeClr val="accent6">
                <a:lumMod val="20000"/>
                <a:lumOff val="80000"/>
                <a:shade val="67500"/>
                <a:satMod val="115000"/>
              </a:schemeClr>
            </a:gs>
            <a:gs pos="49000">
              <a:schemeClr val="accent6">
                <a:lumMod val="20000"/>
                <a:lumOff val="8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accent6">
                <a:lumMod val="40000"/>
                <a:lumOff val="60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573622</xdr:colOff>
      <xdr:row>1</xdr:row>
      <xdr:rowOff>0</xdr:rowOff>
    </xdr:from>
    <xdr:to>
      <xdr:col>3</xdr:col>
      <xdr:colOff>0</xdr:colOff>
      <xdr:row>5</xdr:row>
      <xdr:rowOff>88187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46F5EFE-07E8-46BF-95BB-99ABB41CD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3622" y="190500"/>
          <a:ext cx="1255178" cy="850187"/>
        </a:xfrm>
        <a:prstGeom prst="rect">
          <a:avLst/>
        </a:prstGeom>
      </xdr:spPr>
    </xdr:pic>
    <xdr:clientData/>
  </xdr:twoCellAnchor>
  <xdr:twoCellAnchor>
    <xdr:from>
      <xdr:col>0</xdr:col>
      <xdr:colOff>409575</xdr:colOff>
      <xdr:row>5</xdr:row>
      <xdr:rowOff>1</xdr:rowOff>
    </xdr:from>
    <xdr:to>
      <xdr:col>3</xdr:col>
      <xdr:colOff>257175</xdr:colOff>
      <xdr:row>8</xdr:row>
      <xdr:rowOff>19051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E5E54FEB-3462-4A16-B2F9-A91E48305C36}"/>
            </a:ext>
          </a:extLst>
        </xdr:cNvPr>
        <xdr:cNvSpPr txBox="1"/>
      </xdr:nvSpPr>
      <xdr:spPr>
        <a:xfrm>
          <a:off x="409575" y="952501"/>
          <a:ext cx="1676400" cy="590550"/>
        </a:xfrm>
        <a:prstGeom prst="roundRect">
          <a:avLst>
            <a:gd name="adj" fmla="val 33654"/>
          </a:avLst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100" b="1"/>
        </a:p>
      </xdr:txBody>
    </xdr:sp>
    <xdr:clientData/>
  </xdr:twoCellAnchor>
  <xdr:twoCellAnchor editAs="oneCell">
    <xdr:from>
      <xdr:col>2</xdr:col>
      <xdr:colOff>19051</xdr:colOff>
      <xdr:row>4</xdr:row>
      <xdr:rowOff>161925</xdr:rowOff>
    </xdr:from>
    <xdr:to>
      <xdr:col>3</xdr:col>
      <xdr:colOff>56482</xdr:colOff>
      <xdr:row>8</xdr:row>
      <xdr:rowOff>47626</xdr:rowOff>
    </xdr:to>
    <xdr:pic>
      <xdr:nvPicPr>
        <xdr:cNvPr id="10" name="Imagem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EF9C72-9B7F-4970-B7BF-D46E93910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1238251" y="923925"/>
          <a:ext cx="647031" cy="647701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600074</xdr:colOff>
      <xdr:row>4</xdr:row>
      <xdr:rowOff>171448</xdr:rowOff>
    </xdr:from>
    <xdr:to>
      <xdr:col>2</xdr:col>
      <xdr:colOff>27905</xdr:colOff>
      <xdr:row>8</xdr:row>
      <xdr:rowOff>57149</xdr:rowOff>
    </xdr:to>
    <xdr:pic>
      <xdr:nvPicPr>
        <xdr:cNvPr id="11" name="Imagem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4D728B0-418F-4413-AB0A-13B72B2CE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 rot="10800000">
          <a:off x="600074" y="933448"/>
          <a:ext cx="647031" cy="647701"/>
        </a:xfrm>
        <a:prstGeom prst="rect">
          <a:avLst/>
        </a:prstGeom>
      </xdr:spPr>
    </xdr:pic>
    <xdr:clientData/>
  </xdr:twoCellAnchor>
  <xdr:twoCellAnchor>
    <xdr:from>
      <xdr:col>3</xdr:col>
      <xdr:colOff>180975</xdr:colOff>
      <xdr:row>8</xdr:row>
      <xdr:rowOff>9525</xdr:rowOff>
    </xdr:from>
    <xdr:to>
      <xdr:col>21</xdr:col>
      <xdr:colOff>123825</xdr:colOff>
      <xdr:row>33</xdr:row>
      <xdr:rowOff>28575</xdr:rowOff>
    </xdr:to>
    <xdr:graphicFrame macro="">
      <xdr:nvGraphicFramePr>
        <xdr:cNvPr id="17" name="Gráfico 7">
          <a:extLst>
            <a:ext uri="{FF2B5EF4-FFF2-40B4-BE49-F238E27FC236}">
              <a16:creationId xmlns:a16="http://schemas.microsoft.com/office/drawing/2014/main" id="{A0CFCEC0-3B39-46F0-97CD-2F113CC02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381000</xdr:colOff>
      <xdr:row>0</xdr:row>
      <xdr:rowOff>95250</xdr:rowOff>
    </xdr:from>
    <xdr:to>
      <xdr:col>20</xdr:col>
      <xdr:colOff>0</xdr:colOff>
      <xdr:row>7</xdr:row>
      <xdr:rowOff>19050</xdr:rowOff>
    </xdr:to>
    <xdr:sp macro="" textlink="">
      <xdr:nvSpPr>
        <xdr:cNvPr id="24" name="Retângulo: Cantos Superiores Recortados 23">
          <a:extLst>
            <a:ext uri="{FF2B5EF4-FFF2-40B4-BE49-F238E27FC236}">
              <a16:creationId xmlns:a16="http://schemas.microsoft.com/office/drawing/2014/main" id="{8D621316-6338-4638-BED6-711284FB95C2}"/>
            </a:ext>
          </a:extLst>
        </xdr:cNvPr>
        <xdr:cNvSpPr/>
      </xdr:nvSpPr>
      <xdr:spPr>
        <a:xfrm flipV="1">
          <a:off x="2819400" y="95250"/>
          <a:ext cx="9372600" cy="1257300"/>
        </a:xfrm>
        <a:prstGeom prst="snip2SameRect">
          <a:avLst>
            <a:gd name="adj1" fmla="val 17886"/>
            <a:gd name="adj2" fmla="val 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5</xdr:col>
      <xdr:colOff>38100</xdr:colOff>
      <xdr:row>0</xdr:row>
      <xdr:rowOff>104775</xdr:rowOff>
    </xdr:from>
    <xdr:to>
      <xdr:col>19</xdr:col>
      <xdr:colOff>323850</xdr:colOff>
      <xdr:row>6</xdr:row>
      <xdr:rowOff>142875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5" name="DATA PUBLIC/ RECEB 2">
              <a:extLst>
                <a:ext uri="{FF2B5EF4-FFF2-40B4-BE49-F238E27FC236}">
                  <a16:creationId xmlns:a16="http://schemas.microsoft.com/office/drawing/2014/main" id="{9A988413-3E8C-4F1A-B0B4-75FABD513F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PUBLIC/ RECEB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86100" y="104775"/>
              <a:ext cx="8820150" cy="118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  <xdr:twoCellAnchor>
    <xdr:from>
      <xdr:col>21</xdr:col>
      <xdr:colOff>123825</xdr:colOff>
      <xdr:row>2</xdr:row>
      <xdr:rowOff>28575</xdr:rowOff>
    </xdr:from>
    <xdr:to>
      <xdr:col>25</xdr:col>
      <xdr:colOff>314324</xdr:colOff>
      <xdr:row>6</xdr:row>
      <xdr:rowOff>149653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FC29C452-A8EF-4E1D-AB36-2F177ED9DC46}"/>
            </a:ext>
          </a:extLst>
        </xdr:cNvPr>
        <xdr:cNvGrpSpPr/>
      </xdr:nvGrpSpPr>
      <xdr:grpSpPr>
        <a:xfrm>
          <a:off x="12925425" y="409575"/>
          <a:ext cx="2628899" cy="883078"/>
          <a:chOff x="13011151" y="240872"/>
          <a:chExt cx="2628899" cy="883078"/>
        </a:xfrm>
      </xdr:grpSpPr>
      <xdr:sp macro="" textlink="">
        <xdr:nvSpPr>
          <xdr:cNvPr id="28" name="Retângulo: Cantos Arredondados 27">
            <a:extLst>
              <a:ext uri="{FF2B5EF4-FFF2-40B4-BE49-F238E27FC236}">
                <a16:creationId xmlns:a16="http://schemas.microsoft.com/office/drawing/2014/main" id="{B41D5D83-008D-4505-B27D-CEDCE1D12BD9}"/>
              </a:ext>
            </a:extLst>
          </xdr:cNvPr>
          <xdr:cNvSpPr/>
        </xdr:nvSpPr>
        <xdr:spPr>
          <a:xfrm>
            <a:off x="13011151" y="247650"/>
            <a:ext cx="2466974" cy="8763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sp macro="" textlink="TabelaDinâmica!A2">
        <xdr:nvSpPr>
          <xdr:cNvPr id="29" name="CaixaDeTexto 28">
            <a:extLst>
              <a:ext uri="{FF2B5EF4-FFF2-40B4-BE49-F238E27FC236}">
                <a16:creationId xmlns:a16="http://schemas.microsoft.com/office/drawing/2014/main" id="{8D8FAEE2-8AD5-4F47-BB45-B644A6DCB468}"/>
              </a:ext>
            </a:extLst>
          </xdr:cNvPr>
          <xdr:cNvSpPr txBox="1"/>
        </xdr:nvSpPr>
        <xdr:spPr>
          <a:xfrm>
            <a:off x="13068300" y="240872"/>
            <a:ext cx="2571750" cy="3919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23CC8230-6647-4D89-AD65-DB5874AB6427}" type="TxLink">
              <a:rPr lang="en-US" sz="2000" b="1" i="0" u="none" strike="noStrike">
                <a:solidFill>
                  <a:schemeClr val="accent6">
                    <a:lumMod val="40000"/>
                    <a:lumOff val="60000"/>
                  </a:schemeClr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Calibri"/>
                <a:cs typeface="Calibri"/>
              </a:rPr>
              <a:pPr algn="ctr"/>
              <a:t>R$ 2.698.195,55</a:t>
            </a:fld>
            <a:endParaRPr lang="pt-BR" sz="2000" b="1">
              <a:solidFill>
                <a:schemeClr val="accent6">
                  <a:lumMod val="40000"/>
                  <a:lumOff val="6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cxnSp macro="">
        <xdr:nvCxnSpPr>
          <xdr:cNvPr id="30" name="Conector reto 29">
            <a:extLst>
              <a:ext uri="{FF2B5EF4-FFF2-40B4-BE49-F238E27FC236}">
                <a16:creationId xmlns:a16="http://schemas.microsoft.com/office/drawing/2014/main" id="{9E36A03F-7C6A-42BE-9BBF-82A1D12420DD}"/>
              </a:ext>
            </a:extLst>
          </xdr:cNvPr>
          <xdr:cNvCxnSpPr/>
        </xdr:nvCxnSpPr>
        <xdr:spPr>
          <a:xfrm flipV="1">
            <a:off x="13239750" y="662262"/>
            <a:ext cx="2017283" cy="4488"/>
          </a:xfrm>
          <a:prstGeom prst="line">
            <a:avLst/>
          </a:prstGeom>
          <a:ln w="381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57F50A25-9B77-467B-8D49-2BB682A2B5AB}"/>
              </a:ext>
            </a:extLst>
          </xdr:cNvPr>
          <xdr:cNvSpPr txBox="1"/>
        </xdr:nvSpPr>
        <xdr:spPr>
          <a:xfrm>
            <a:off x="13529430" y="691661"/>
            <a:ext cx="1439234" cy="3919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400" b="1" i="0" u="none" strike="noStrike">
                <a:solidFill>
                  <a:schemeClr val="accent6">
                    <a:lumMod val="40000"/>
                    <a:lumOff val="60000"/>
                  </a:schemeClr>
                </a:solidFill>
                <a:effectLst>
                  <a:outerShdw blurRad="50800" dist="38100" algn="l" rotWithShape="0">
                    <a:prstClr val="black">
                      <a:alpha val="40000"/>
                    </a:prstClr>
                  </a:outerShdw>
                </a:effectLst>
                <a:latin typeface="Calibri"/>
                <a:cs typeface="Calibri"/>
              </a:rPr>
              <a:t>TOTAL</a:t>
            </a:r>
            <a:endParaRPr lang="en-US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Calibri"/>
              <a:cs typeface="Calibri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95250</xdr:rowOff>
    </xdr:from>
    <xdr:to>
      <xdr:col>25</xdr:col>
      <xdr:colOff>485775</xdr:colOff>
      <xdr:row>35</xdr:row>
      <xdr:rowOff>19049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949C8F58-1B85-42AE-9557-A062DA6F9A0C}"/>
            </a:ext>
          </a:extLst>
        </xdr:cNvPr>
        <xdr:cNvSpPr/>
      </xdr:nvSpPr>
      <xdr:spPr>
        <a:xfrm>
          <a:off x="85725" y="95250"/>
          <a:ext cx="15640050" cy="6591299"/>
        </a:xfrm>
        <a:prstGeom prst="roundRect">
          <a:avLst>
            <a:gd name="adj" fmla="val 12489"/>
          </a:avLst>
        </a:prstGeom>
        <a:gradFill flip="none" rotWithShape="1">
          <a:gsLst>
            <a:gs pos="0">
              <a:schemeClr val="accent6">
                <a:lumMod val="20000"/>
                <a:lumOff val="80000"/>
                <a:shade val="30000"/>
                <a:satMod val="115000"/>
              </a:schemeClr>
            </a:gs>
            <a:gs pos="25000">
              <a:schemeClr val="accent6">
                <a:lumMod val="20000"/>
                <a:lumOff val="80000"/>
                <a:shade val="67500"/>
                <a:satMod val="115000"/>
              </a:schemeClr>
            </a:gs>
            <a:gs pos="49000">
              <a:schemeClr val="accent6">
                <a:lumMod val="20000"/>
                <a:lumOff val="8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accent6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21</xdr:col>
      <xdr:colOff>152400</xdr:colOff>
      <xdr:row>2</xdr:row>
      <xdr:rowOff>69422</xdr:rowOff>
    </xdr:from>
    <xdr:to>
      <xdr:col>25</xdr:col>
      <xdr:colOff>342899</xdr:colOff>
      <xdr:row>7</xdr:row>
      <xdr:rowOff>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B560095B-4C3E-4243-BA09-D79CEE0A918E}"/>
            </a:ext>
          </a:extLst>
        </xdr:cNvPr>
        <xdr:cNvGrpSpPr/>
      </xdr:nvGrpSpPr>
      <xdr:grpSpPr>
        <a:xfrm>
          <a:off x="12954000" y="450422"/>
          <a:ext cx="2628899" cy="883078"/>
          <a:chOff x="13011151" y="240872"/>
          <a:chExt cx="2628899" cy="883078"/>
        </a:xfrm>
      </xdr:grpSpPr>
      <xdr:sp macro="" textlink="">
        <xdr:nvSpPr>
          <xdr:cNvPr id="4" name="Retângulo: Cantos Arredondados 3">
            <a:extLst>
              <a:ext uri="{FF2B5EF4-FFF2-40B4-BE49-F238E27FC236}">
                <a16:creationId xmlns:a16="http://schemas.microsoft.com/office/drawing/2014/main" id="{2099FE1E-1115-4F74-A49F-A05EBC287C92}"/>
              </a:ext>
            </a:extLst>
          </xdr:cNvPr>
          <xdr:cNvSpPr/>
        </xdr:nvSpPr>
        <xdr:spPr>
          <a:xfrm>
            <a:off x="13011151" y="247650"/>
            <a:ext cx="2466974" cy="8763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sp macro="" textlink="TabelaDinâmica!A2">
        <xdr:nvSpPr>
          <xdr:cNvPr id="5" name="CaixaDeTexto 4">
            <a:extLst>
              <a:ext uri="{FF2B5EF4-FFF2-40B4-BE49-F238E27FC236}">
                <a16:creationId xmlns:a16="http://schemas.microsoft.com/office/drawing/2014/main" id="{D637525F-58CF-45C0-9D56-65854AE36688}"/>
              </a:ext>
            </a:extLst>
          </xdr:cNvPr>
          <xdr:cNvSpPr txBox="1"/>
        </xdr:nvSpPr>
        <xdr:spPr>
          <a:xfrm>
            <a:off x="13068300" y="240872"/>
            <a:ext cx="2571750" cy="3919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23CC8230-6647-4D89-AD65-DB5874AB6427}" type="TxLink">
              <a:rPr lang="en-US" sz="2000" b="1" i="0" u="none" strike="noStrike">
                <a:solidFill>
                  <a:schemeClr val="accent6">
                    <a:lumMod val="40000"/>
                    <a:lumOff val="60000"/>
                  </a:schemeClr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Calibri"/>
                <a:cs typeface="Calibri"/>
              </a:rPr>
              <a:pPr algn="ctr"/>
              <a:t>R$ 2.698.195,55</a:t>
            </a:fld>
            <a:endParaRPr lang="pt-BR" sz="2000" b="1">
              <a:solidFill>
                <a:schemeClr val="accent6">
                  <a:lumMod val="40000"/>
                  <a:lumOff val="6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cxnSp macro="">
        <xdr:nvCxnSpPr>
          <xdr:cNvPr id="6" name="Conector reto 5">
            <a:extLst>
              <a:ext uri="{FF2B5EF4-FFF2-40B4-BE49-F238E27FC236}">
                <a16:creationId xmlns:a16="http://schemas.microsoft.com/office/drawing/2014/main" id="{B3471C39-A347-4C8C-A082-5BF85D0B3A9A}"/>
              </a:ext>
            </a:extLst>
          </xdr:cNvPr>
          <xdr:cNvCxnSpPr/>
        </xdr:nvCxnSpPr>
        <xdr:spPr>
          <a:xfrm flipV="1">
            <a:off x="13239750" y="662262"/>
            <a:ext cx="2017283" cy="4488"/>
          </a:xfrm>
          <a:prstGeom prst="line">
            <a:avLst/>
          </a:prstGeom>
          <a:ln w="381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83B2C7A7-C391-4D49-AFEF-FBC09B133B2D}"/>
              </a:ext>
            </a:extLst>
          </xdr:cNvPr>
          <xdr:cNvSpPr txBox="1"/>
        </xdr:nvSpPr>
        <xdr:spPr>
          <a:xfrm>
            <a:off x="13529430" y="691661"/>
            <a:ext cx="1439234" cy="3919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400" b="1" i="0" u="none" strike="noStrike">
                <a:solidFill>
                  <a:schemeClr val="accent6">
                    <a:lumMod val="40000"/>
                    <a:lumOff val="60000"/>
                  </a:schemeClr>
                </a:solidFill>
                <a:effectLst>
                  <a:outerShdw blurRad="50800" dist="38100" algn="l" rotWithShape="0">
                    <a:prstClr val="black">
                      <a:alpha val="40000"/>
                    </a:prstClr>
                  </a:outerShdw>
                </a:effectLst>
                <a:latin typeface="Calibri"/>
                <a:cs typeface="Calibri"/>
              </a:rPr>
              <a:t>TOTAL</a:t>
            </a:r>
            <a:endParaRPr lang="en-US" sz="2800" b="1" i="0" u="none" strike="noStrike">
              <a:solidFill>
                <a:schemeClr val="accent6">
                  <a:lumMod val="40000"/>
                  <a:lumOff val="60000"/>
                </a:schemeClr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Calibri"/>
              <a:cs typeface="Calibri"/>
            </a:endParaRPr>
          </a:p>
        </xdr:txBody>
      </xdr:sp>
    </xdr:grpSp>
    <xdr:clientData/>
  </xdr:twoCellAnchor>
  <xdr:twoCellAnchor editAs="oneCell">
    <xdr:from>
      <xdr:col>0</xdr:col>
      <xdr:colOff>573622</xdr:colOff>
      <xdr:row>1</xdr:row>
      <xdr:rowOff>0</xdr:rowOff>
    </xdr:from>
    <xdr:to>
      <xdr:col>3</xdr:col>
      <xdr:colOff>0</xdr:colOff>
      <xdr:row>5</xdr:row>
      <xdr:rowOff>88187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F7B00084-B72D-4871-95CB-38CEE8653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3622" y="190500"/>
          <a:ext cx="1255178" cy="850187"/>
        </a:xfrm>
        <a:prstGeom prst="rect">
          <a:avLst/>
        </a:prstGeom>
      </xdr:spPr>
    </xdr:pic>
    <xdr:clientData/>
  </xdr:twoCellAnchor>
  <xdr:twoCellAnchor>
    <xdr:from>
      <xdr:col>0</xdr:col>
      <xdr:colOff>466725</xdr:colOff>
      <xdr:row>5</xdr:row>
      <xdr:rowOff>57151</xdr:rowOff>
    </xdr:from>
    <xdr:to>
      <xdr:col>3</xdr:col>
      <xdr:colOff>314325</xdr:colOff>
      <xdr:row>8</xdr:row>
      <xdr:rowOff>76201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B8002F9E-0D54-4A3B-8885-C0349F949129}"/>
            </a:ext>
          </a:extLst>
        </xdr:cNvPr>
        <xdr:cNvSpPr txBox="1"/>
      </xdr:nvSpPr>
      <xdr:spPr>
        <a:xfrm>
          <a:off x="466725" y="1009651"/>
          <a:ext cx="1676400" cy="590550"/>
        </a:xfrm>
        <a:prstGeom prst="roundRect">
          <a:avLst>
            <a:gd name="adj" fmla="val 33654"/>
          </a:avLst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pt-BR" sz="1100" b="1"/>
        </a:p>
      </xdr:txBody>
    </xdr:sp>
    <xdr:clientData/>
  </xdr:twoCellAnchor>
  <xdr:twoCellAnchor editAs="oneCell">
    <xdr:from>
      <xdr:col>1</xdr:col>
      <xdr:colOff>47624</xdr:colOff>
      <xdr:row>5</xdr:row>
      <xdr:rowOff>38098</xdr:rowOff>
    </xdr:from>
    <xdr:to>
      <xdr:col>2</xdr:col>
      <xdr:colOff>85055</xdr:colOff>
      <xdr:row>8</xdr:row>
      <xdr:rowOff>114299</xdr:rowOff>
    </xdr:to>
    <xdr:pic>
      <xdr:nvPicPr>
        <xdr:cNvPr id="14" name="Imagem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C95963-EDB8-4B73-890A-BDC7E66B0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 rot="10800000">
          <a:off x="657224" y="990598"/>
          <a:ext cx="647031" cy="64770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95250</xdr:rowOff>
    </xdr:from>
    <xdr:to>
      <xdr:col>25</xdr:col>
      <xdr:colOff>485775</xdr:colOff>
      <xdr:row>35</xdr:row>
      <xdr:rowOff>19049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21A92DAF-6880-4DDE-8EF2-A35C4C270162}"/>
            </a:ext>
          </a:extLst>
        </xdr:cNvPr>
        <xdr:cNvSpPr/>
      </xdr:nvSpPr>
      <xdr:spPr>
        <a:xfrm>
          <a:off x="85725" y="95250"/>
          <a:ext cx="15640050" cy="6591299"/>
        </a:xfrm>
        <a:prstGeom prst="roundRect">
          <a:avLst>
            <a:gd name="adj" fmla="val 12489"/>
          </a:avLst>
        </a:prstGeom>
        <a:gradFill flip="none" rotWithShape="1">
          <a:gsLst>
            <a:gs pos="0">
              <a:schemeClr val="accent6">
                <a:lumMod val="20000"/>
                <a:lumOff val="80000"/>
                <a:shade val="30000"/>
                <a:satMod val="115000"/>
              </a:schemeClr>
            </a:gs>
            <a:gs pos="25000">
              <a:schemeClr val="accent6">
                <a:lumMod val="20000"/>
                <a:lumOff val="80000"/>
                <a:shade val="67500"/>
                <a:satMod val="115000"/>
              </a:schemeClr>
            </a:gs>
            <a:gs pos="49000">
              <a:schemeClr val="accent6">
                <a:lumMod val="20000"/>
                <a:lumOff val="80000"/>
                <a:shade val="100000"/>
                <a:satMod val="115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accent6">
                <a:lumMod val="40000"/>
                <a:lumOff val="60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573622</xdr:colOff>
      <xdr:row>1</xdr:row>
      <xdr:rowOff>0</xdr:rowOff>
    </xdr:from>
    <xdr:to>
      <xdr:col>3</xdr:col>
      <xdr:colOff>0</xdr:colOff>
      <xdr:row>5</xdr:row>
      <xdr:rowOff>88187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593012AB-AD82-42EF-9666-D463958C0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73622" y="190500"/>
          <a:ext cx="1255178" cy="850187"/>
        </a:xfrm>
        <a:prstGeom prst="rect">
          <a:avLst/>
        </a:prstGeom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Marcos" id="{C896A013-859C-4F86-B6C0-1AF8508B75EE}">
    <nsvFilter filterId="{61BCD00D-9073-43CB-A9EF-74C632E7473E}" ref="A1:U71" tableId="0"/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>
  <namedSheetView name="Marcos" id="{B06B4A84-E338-4775-898B-B7D1B50D8DD3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Comercial Privado - Nova Rio" id="{14A3B2B8-B917-4C99-A399-8F77403BE285}" userId="vendas@novario.com.br" providerId="PeoplePicker"/>
  <person displayName="Sarah K Almeida" id="{1123B05D-C172-464D-A5DB-8B6BC8EE9C83}" userId="S::skalmeida.rj@novario.com.br::844fb7fa-d140-4434-ad6c-5b65532f556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E dos Santos" refreshedDate="44512.613655092595" missingItemsLimit="0" createdVersion="7" refreshedVersion="7" minRefreshableVersion="3" recordCount="53" xr:uid="{BEBAC231-AC47-40FB-826A-CF950D80164B}">
  <cacheSource type="worksheet">
    <worksheetSource name="TBL_MAPA"/>
  </cacheSource>
  <cacheFields count="25">
    <cacheField name="DATA PUBLIC/ RECEB" numFmtId="14">
      <sharedItems containsNonDate="0" containsDate="1" containsString="0" containsBlank="1" minDate="2021-10-01T00:00:00" maxDate="2021-11-09T00:00:00" count="23">
        <d v="2021-10-01T00:00:00"/>
        <d v="2021-10-04T00:00:00"/>
        <d v="2021-10-05T00:00:00"/>
        <d v="2021-10-06T00:00:00"/>
        <d v="2021-10-07T00:00:00"/>
        <d v="2021-10-08T00:00:00"/>
        <d v="2021-10-10T00:00:00"/>
        <d v="2021-10-14T00:00:00"/>
        <d v="2021-10-18T00:00:00"/>
        <d v="2021-10-19T00:00:00"/>
        <d v="2021-10-15T00:00:00"/>
        <d v="2021-10-22T00:00:00"/>
        <d v="2021-10-25T00:00:00"/>
        <d v="2021-10-26T00:00:00"/>
        <m/>
        <d v="2021-10-21T00:00:00"/>
        <d v="2021-10-27T00:00:00"/>
        <d v="2021-11-01T00:00:00"/>
        <d v="2021-10-29T00:00:00"/>
        <d v="2021-11-03T00:00:00"/>
        <d v="2021-11-04T00:00:00"/>
        <d v="2021-11-05T00:00:00"/>
        <d v="2021-11-08T00:00:00"/>
      </sharedItems>
      <fieldGroup par="22" base="0">
        <rangePr groupBy="days" startDate="2021-10-01T00:00:00" endDate="2021-11-09T00:00:00"/>
        <groupItems count="368">
          <s v="(vazio)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9/11/2021"/>
        </groupItems>
      </fieldGroup>
    </cacheField>
    <cacheField name="DATA DISPUTA/ APRESENT. PROP." numFmtId="14">
      <sharedItems containsNonDate="0" containsDate="1" containsString="0" containsBlank="1" minDate="2021-10-01T00:00:00" maxDate="2021-11-19T00:00:00"/>
    </cacheField>
    <cacheField name="DIAS RESTANTES" numFmtId="168">
      <sharedItems containsSemiMixedTypes="0" containsString="0" containsNumber="1" containsInteger="1" minValue="-31785" maxValue="3"/>
    </cacheField>
    <cacheField name="TIPO" numFmtId="0">
      <sharedItems containsBlank="1"/>
    </cacheField>
    <cacheField name="EMPRESA/ ÓRGÃO (MÃE)" numFmtId="0">
      <sharedItems/>
    </cacheField>
    <cacheField name="EMPRESA/ ORGÃO (SUB NIVEL 1)" numFmtId="0">
      <sharedItems containsBlank="1"/>
    </cacheField>
    <cacheField name="ASSUNTO/ OBJETO" numFmtId="0">
      <sharedItems containsBlank="1"/>
    </cacheField>
    <cacheField name="TIPO DE PROPOSTA" numFmtId="0">
      <sharedItems count="12">
        <s v="PROPOSTA/ ADITIVO"/>
        <s v="ATUALIZAÇÃO/ ADITIVO"/>
        <s v="PROPOSTA/ PROSPECT"/>
        <s v="ATUALIZAÇÃO/PROSPECT"/>
        <s v="CONTINUAÇÃO/ PROSPECT"/>
        <s v="LICITAÇÃO"/>
        <s v="PROPOSTA/ REDUÇÃO"/>
        <s v="DISPENSA DE LICITAÇÃO"/>
        <s v="SERV. EXTRA"/>
        <s v="PROPOSTA"/>
        <s v="ADITIVO"/>
        <s v="ESTIMATIVA"/>
      </sharedItems>
    </cacheField>
    <cacheField name="Nº EDITAL/_x000a_CLIENTE/ Nº PROPOSTA" numFmtId="0">
      <sharedItems containsBlank="1"/>
    </cacheField>
    <cacheField name="EFETIVO" numFmtId="0">
      <sharedItems containsBlank="1" containsMixedTypes="1" containsNumber="1" containsInteger="1" minValue="0" maxValue="200"/>
    </cacheField>
    <cacheField name="CONTATO COMERCIAL" numFmtId="0">
      <sharedItems count="4">
        <s v="DEPTO COMERCIAL"/>
        <s v="OPERACIONAL"/>
        <s v="COMERCIAL INTERNO"/>
        <s v="DEPTO OPERACIONAL"/>
      </sharedItems>
    </cacheField>
    <cacheField name="RESPONSÁVEL PRECIFICAÇÃO" numFmtId="0">
      <sharedItems/>
    </cacheField>
    <cacheField name="VIABILIDADE TÉCNICA" numFmtId="0">
      <sharedItems containsBlank="1"/>
    </cacheField>
    <cacheField name="VIABILIDADE ECONÔMICA" numFmtId="0">
      <sharedItems containsBlank="1"/>
    </cacheField>
    <cacheField name="STATUS/ MOTIVO" numFmtId="0">
      <sharedItems count="8">
        <s v="Fazer follow-up"/>
        <s v="Adiada"/>
        <s v="Perdido - por Preço "/>
        <s v="Aprovada"/>
        <s v="Desistimos - Não temos competitividade/ acima estimado"/>
        <s v="Perdido - Sem Informação"/>
        <s v="Estimativa Enviada"/>
        <s v="Agendado - Disputar"/>
      </sharedItems>
    </cacheField>
    <cacheField name="OBSERVAÇÕES" numFmtId="0">
      <sharedItems containsBlank="1"/>
    </cacheField>
    <cacheField name="EMPRESA EXECUTANTE" numFmtId="0">
      <sharedItems/>
    </cacheField>
    <cacheField name="VALOR ESTIMADO MÊS" numFmtId="8">
      <sharedItems containsBlank="1" containsMixedTypes="1" containsNumber="1" minValue="247084.66500000001" maxValue="955410.35"/>
    </cacheField>
    <cacheField name="VALOR /MÊS - PROPOSTA APRESENTADA (LANCE FINAL)" numFmtId="8">
      <sharedItems containsString="0" containsBlank="1" containsNumber="1" minValue="-6482.25" maxValue="899755.34"/>
    </cacheField>
    <cacheField name="CLASSIFICAÇÃO/ NOVARIO" numFmtId="0">
      <sharedItems containsBlank="1"/>
    </cacheField>
    <cacheField name="EMPRESA VENCEDORA" numFmtId="0">
      <sharedItems containsBlank="1"/>
    </cacheField>
    <cacheField name="ANÁLISE CRITICA DO MOTIVO DE PERDA" numFmtId="0">
      <sharedItems containsBlank="1"/>
    </cacheField>
    <cacheField name="Meses" numFmtId="0" databaseField="0">
      <fieldGroup base="0">
        <rangePr groupBy="months" startDate="2021-10-01T00:00:00" endDate="2021-11-09T00:00:00"/>
        <groupItems count="14">
          <s v="&lt;01/10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9/11/2021"/>
        </groupItems>
      </fieldGroup>
    </cacheField>
    <cacheField name="Campo1" numFmtId="0" formula="'VALOR /MÊS - PROPOSTA APRESENTADA (LANCE FINAL)'" databaseField="0"/>
    <cacheField name="% DO TOTAL" numFmtId="0" formula="'VALOR /MÊS - PROPOSTA APRESENTADA (LANCE FINAL)'" databaseField="0"/>
  </cacheFields>
  <extLst>
    <ext xmlns:x14="http://schemas.microsoft.com/office/spreadsheetml/2009/9/main" uri="{725AE2AE-9491-48be-B2B4-4EB974FC3084}">
      <x14:pivotCacheDefinition pivotCacheId="37671000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d v="2021-10-01T00:00:00"/>
    <n v="-30"/>
    <s v="IP"/>
    <s v="EDF"/>
    <m/>
    <s v="ALTERAÇÃO DO PLANO PARA UNIMED ALFA 02"/>
    <x v="0"/>
    <s v="296/21"/>
    <n v="0"/>
    <x v="0"/>
    <s v="EVELYN"/>
    <m/>
    <m/>
    <x v="0"/>
    <s v="INICIO EM 1°/10/2021"/>
    <s v="NOVA RIO"/>
    <m/>
    <n v="423.43"/>
    <m/>
    <m/>
    <m/>
  </r>
  <r>
    <x v="1"/>
    <d v="2021-10-04T00:00:00"/>
    <n v="-29"/>
    <s v="IP"/>
    <s v="EQUINOPR / STATOIL"/>
    <m/>
    <s v="aditivo coordenador"/>
    <x v="1"/>
    <s v="289_01/21"/>
    <n v="1"/>
    <x v="0"/>
    <s v="FERNANDA"/>
    <m/>
    <m/>
    <x v="0"/>
    <m/>
    <s v="NOVA RIO"/>
    <m/>
    <m/>
    <m/>
    <m/>
    <m/>
  </r>
  <r>
    <x v="2"/>
    <d v="2021-10-05T00:00:00"/>
    <n v="-28"/>
    <s v="IP"/>
    <s v="BGH"/>
    <m/>
    <s v="01 servente"/>
    <x v="2"/>
    <s v="297/21"/>
    <n v="1"/>
    <x v="0"/>
    <s v="FERNANDA / GISELE"/>
    <m/>
    <m/>
    <x v="0"/>
    <m/>
    <s v="SEM EXECUTANTE"/>
    <m/>
    <m/>
    <m/>
    <m/>
    <m/>
  </r>
  <r>
    <x v="3"/>
    <d v="2021-10-06T00:00:00"/>
    <n v="-27"/>
    <s v="IP"/>
    <s v="ESTÁCIO NOVA IGUAÇU"/>
    <m/>
    <s v="Aditivo de 2 serventes"/>
    <x v="0"/>
    <s v="298/21"/>
    <n v="2"/>
    <x v="0"/>
    <s v="FERNANDA"/>
    <m/>
    <m/>
    <x v="0"/>
    <m/>
    <s v="NOVA RIO"/>
    <m/>
    <m/>
    <m/>
    <m/>
    <m/>
  </r>
  <r>
    <x v="3"/>
    <d v="2021-10-06T00:00:00"/>
    <n v="-27"/>
    <s v="IP"/>
    <s v="S. ILHA PLAZA"/>
    <m/>
    <s v="Aditivo de 2 serventes"/>
    <x v="0"/>
    <s v="299/21"/>
    <n v="2"/>
    <x v="0"/>
    <s v="FERNANDA"/>
    <m/>
    <m/>
    <x v="0"/>
    <m/>
    <s v="NOVA RIO"/>
    <m/>
    <n v="9207.31"/>
    <m/>
    <m/>
    <m/>
  </r>
  <r>
    <x v="3"/>
    <d v="2021-10-06T00:00:00"/>
    <n v="-27"/>
    <s v="IP"/>
    <s v="RIO SUL"/>
    <m/>
    <s v="Controlador de acesso"/>
    <x v="2"/>
    <s v="300/21"/>
    <m/>
    <x v="0"/>
    <s v="FERNANDA / GISELE"/>
    <m/>
    <m/>
    <x v="0"/>
    <m/>
    <s v="CONCORRENTE"/>
    <m/>
    <n v="28727.79"/>
    <m/>
    <m/>
    <m/>
  </r>
  <r>
    <x v="4"/>
    <d v="2021-10-07T00:00:00"/>
    <n v="-26"/>
    <s v="IP"/>
    <s v="EMPREENDIMENTO COMERCIAL VERTICE MALL E OFFICES"/>
    <m/>
    <s v="Portaria"/>
    <x v="2"/>
    <s v="301/21"/>
    <m/>
    <x v="0"/>
    <s v="FERNANDA"/>
    <m/>
    <m/>
    <x v="0"/>
    <m/>
    <s v="CONCORRENTE"/>
    <m/>
    <n v="52825.52"/>
    <m/>
    <m/>
    <m/>
  </r>
  <r>
    <x v="4"/>
    <d v="2021-10-07T00:00:00"/>
    <n v="-26"/>
    <s v="IP"/>
    <s v="MARK BUILDING"/>
    <m/>
    <s v="SANITIZAÇÃO"/>
    <x v="2"/>
    <s v="302/21"/>
    <n v="0"/>
    <x v="1"/>
    <s v="FERNANDA"/>
    <m/>
    <m/>
    <x v="0"/>
    <m/>
    <s v="CONCORRENTE"/>
    <m/>
    <n v="698"/>
    <m/>
    <m/>
    <m/>
  </r>
  <r>
    <x v="4"/>
    <d v="2021-10-07T00:00:00"/>
    <n v="-26"/>
    <s v="IP"/>
    <s v="FUNDAÇÃO CESGRANRIO"/>
    <m/>
    <s v="LIMPEZA "/>
    <x v="2"/>
    <s v="303/21"/>
    <m/>
    <x v="0"/>
    <s v="FERNANDA / GISELE"/>
    <m/>
    <m/>
    <x v="0"/>
    <m/>
    <s v="NOVA RIO"/>
    <m/>
    <n v="27769.53"/>
    <m/>
    <m/>
    <m/>
  </r>
  <r>
    <x v="5"/>
    <d v="2021-10-08T00:00:00"/>
    <n v="-25"/>
    <s v="IP"/>
    <s v="AABB"/>
    <m/>
    <s v="EXTRA"/>
    <x v="2"/>
    <s v="304/21"/>
    <m/>
    <x v="0"/>
    <s v="FERNANDA"/>
    <m/>
    <m/>
    <x v="0"/>
    <m/>
    <s v="NOVA RIO"/>
    <m/>
    <n v="400.08"/>
    <m/>
    <m/>
    <m/>
  </r>
  <r>
    <x v="5"/>
    <d v="2021-10-08T00:00:00"/>
    <n v="-25"/>
    <s v="IP"/>
    <s v="BGH"/>
    <m/>
    <s v="01 servente"/>
    <x v="3"/>
    <s v="297_01/21"/>
    <m/>
    <x v="0"/>
    <s v="FERNANDA / GISELE"/>
    <m/>
    <m/>
    <x v="0"/>
    <m/>
    <s v="SEM EXECUTANTE"/>
    <m/>
    <n v="4104.5600000000004"/>
    <m/>
    <m/>
    <m/>
  </r>
  <r>
    <x v="6"/>
    <d v="2021-10-10T00:00:00"/>
    <n v="-24"/>
    <s v="IP"/>
    <s v="HOSPITAL ISRAELITA"/>
    <m/>
    <s v="limpeza e mão de obra"/>
    <x v="4"/>
    <s v="292/21"/>
    <m/>
    <x v="1"/>
    <s v="FERNANDA"/>
    <m/>
    <m/>
    <x v="1"/>
    <s v="\\172.19.45.14\nrdc\Departamentos\Comercial\Comercial Privado\CLIENTES PROVÁVEIS\2021\HOSPITAL ISRAELITA SABIN - perdemos\10. Resultado Serviços de facility HIAS.msg"/>
    <s v="ORGÂNICO"/>
    <m/>
    <n v="423735.46"/>
    <m/>
    <m/>
    <m/>
  </r>
  <r>
    <x v="5"/>
    <d v="2021-10-13T00:00:00"/>
    <n v="-23"/>
    <s v="OP"/>
    <s v="PODER JUDICARIO"/>
    <s v="JUSTIÇA FEDERAL - SEÇÃO JUDICIÁRIA DO RIO DE JANEIRO"/>
    <s v="Contratação de empresa para prestação de serviços continuados de limpeza e conservação, jardinagem, copeiragem, auxiliar de almoxarifado, ascensorista e recepcionista deperícia médica, com o fornecimento dos materiais necessários à execução dos serviços"/>
    <x v="5"/>
    <s v="PE 81/2021"/>
    <n v="200"/>
    <x v="2"/>
    <s v="GISELLE"/>
    <s v="SIM"/>
    <s v="SIM"/>
    <x v="2"/>
    <s v="\\172.19.45.14\nrdc\Departamentos\Comercial\Comercial Privado\CLIENTES PROVÁVEIS\2021\COND. CIDADE IPANEMA\Resposta Proposta 266_2021 - Cond_ Cidade Ipanema - cotação de serviços.msg"/>
    <s v="ESPECIALY TERCEIRIZACAO - EIRELI"/>
    <n v="955410.35"/>
    <n v="899755.34"/>
    <s v="30º"/>
    <s v="EM ANÁLISE"/>
    <m/>
  </r>
  <r>
    <x v="7"/>
    <d v="2021-10-14T00:00:00"/>
    <n v="-22"/>
    <s v="IP"/>
    <s v="COND. CIDADE DE IPANEMA "/>
    <m/>
    <s v="limpeza e portaria"/>
    <x v="4"/>
    <s v="266/21"/>
    <m/>
    <x v="0"/>
    <s v="EVELYN"/>
    <m/>
    <m/>
    <x v="1"/>
    <m/>
    <s v="ROMANA VIGILÂNCIA"/>
    <m/>
    <n v="188119.24000000002"/>
    <m/>
    <m/>
    <m/>
  </r>
  <r>
    <x v="8"/>
    <d v="2021-10-18T00:00:00"/>
    <n v="-20"/>
    <s v="IP"/>
    <s v="MULTIRIO"/>
    <m/>
    <s v="exclusão de materiais e uniforme e EPI's"/>
    <x v="6"/>
    <s v="305/21"/>
    <m/>
    <x v="0"/>
    <s v="FERNANDA"/>
    <m/>
    <m/>
    <x v="3"/>
    <s v="APROVADA / 1º/10/2021"/>
    <s v="NOVA RIO"/>
    <m/>
    <n v="-6482.25"/>
    <m/>
    <m/>
    <m/>
  </r>
  <r>
    <x v="8"/>
    <d v="2021-10-18T00:00:00"/>
    <n v="-20"/>
    <s v="IP"/>
    <s v="CENTRAL PRIME ICARAÍ"/>
    <m/>
    <m/>
    <x v="3"/>
    <s v="262_01/21"/>
    <m/>
    <x v="0"/>
    <s v="EVELYN"/>
    <m/>
    <m/>
    <x v="1"/>
    <m/>
    <s v="CONCORRENTE"/>
    <m/>
    <n v="35756.49"/>
    <m/>
    <m/>
    <m/>
  </r>
  <r>
    <x v="8"/>
    <d v="2021-10-18T00:00:00"/>
    <n v="-20"/>
    <s v="IP"/>
    <s v="AZUL SEGUROS - R. Alfândega"/>
    <m/>
    <s v="Retorno atividades "/>
    <x v="0"/>
    <s v="306/21"/>
    <m/>
    <x v="0"/>
    <s v="FERNANDA"/>
    <m/>
    <m/>
    <x v="3"/>
    <s v="APROVADA/ 18/10/2021"/>
    <s v="NOVA RIO"/>
    <m/>
    <n v="1282.54"/>
    <m/>
    <m/>
    <m/>
  </r>
  <r>
    <x v="8"/>
    <d v="2021-10-18T00:00:00"/>
    <n v="-20"/>
    <s v="IP"/>
    <s v="AZUL SEGUROS - Rio Banco"/>
    <m/>
    <s v="Retorno atividades "/>
    <x v="0"/>
    <s v="307/21"/>
    <m/>
    <x v="0"/>
    <s v="FERNANDA"/>
    <m/>
    <m/>
    <x v="3"/>
    <s v="APROVADA/ 18/10/2021"/>
    <s v="NOVA RIO"/>
    <m/>
    <n v="1733.15"/>
    <m/>
    <m/>
    <m/>
  </r>
  <r>
    <x v="9"/>
    <d v="2021-10-19T00:00:00"/>
    <n v="-19"/>
    <s v="IP"/>
    <s v="AZUL SEGUROS - R. Alfândega"/>
    <m/>
    <s v="Retorno atividades "/>
    <x v="0"/>
    <s v="308/21"/>
    <m/>
    <x v="0"/>
    <s v="FERNANDA"/>
    <m/>
    <m/>
    <x v="0"/>
    <m/>
    <s v="NOVA RIO"/>
    <m/>
    <n v="7482.43"/>
    <m/>
    <m/>
    <m/>
  </r>
  <r>
    <x v="9"/>
    <d v="2021-10-19T00:00:00"/>
    <n v="-19"/>
    <s v="IP"/>
    <s v="AZUL SEGUROS - Rio Banco"/>
    <m/>
    <s v="Retorno atividades "/>
    <x v="0"/>
    <s v="309/21"/>
    <m/>
    <x v="0"/>
    <s v="FERNANDA"/>
    <m/>
    <m/>
    <x v="0"/>
    <m/>
    <s v="NOVA RIO"/>
    <m/>
    <n v="7357.41"/>
    <m/>
    <m/>
    <m/>
  </r>
  <r>
    <x v="3"/>
    <d v="2021-10-20T00:00:00"/>
    <n v="-18"/>
    <s v="OP"/>
    <s v="MINISTERIO DA FAZENDA"/>
    <s v="BANCO CENTRAL DO BRASIL"/>
    <s v="SERVIÇO DE LIMPEZA, CONSERVAÇÃO E DE HIGIENIZAÇÃO, DE COPEIRAGEM, DE COLETA DIARIA DE  RESÍDUO ORGÂNICO LIXO EXTRAORDINÁRIO E DE CONTROLE INTEGRADO DE PRAGAS URBANAS, NOS ÍMOVEIS DO BANCO CENTRAL DO BRASIL"/>
    <x v="5"/>
    <s v="PE 110/2021"/>
    <n v="57"/>
    <x v="2"/>
    <s v="MARCOS"/>
    <s v="SIM"/>
    <s v="SIM"/>
    <x v="4"/>
    <m/>
    <s v="CONCORRENTE"/>
    <n v="247084.66500000001"/>
    <n v="279879.21999999997"/>
    <s v="47º"/>
    <s v="EM ANÁLISE"/>
    <m/>
  </r>
  <r>
    <x v="10"/>
    <d v="2021-10-20T00:00:00"/>
    <n v="-18"/>
    <s v="OP"/>
    <s v="MINISTÉRIO DA CIÊNCIA E TECNOLOGIA"/>
    <s v="Centro de Tecnologia Mineral"/>
    <s v="Serviço de sanitização e desinfecção dos ambientes, equipamentos e utensílios para controle de vírus, bactérias e fungos, incluindo o vírus da COVID-19"/>
    <x v="7"/>
    <s v="DL 57/2021"/>
    <s v="-"/>
    <x v="2"/>
    <s v="MARCOS"/>
    <s v="SIM"/>
    <s v="SIM"/>
    <x v="5"/>
    <m/>
    <s v="CONCORRENTE"/>
    <s v="PARCELA ÚNICA ATÉ R$ 49.999,99"/>
    <n v="14930"/>
    <s v="N/A"/>
    <s v="N/A"/>
    <s v="N/A"/>
  </r>
  <r>
    <x v="11"/>
    <d v="2021-10-22T00:00:00"/>
    <n v="-16"/>
    <s v="IP"/>
    <s v="AABB"/>
    <m/>
    <s v="Serviço extra"/>
    <x v="8"/>
    <s v="311/21"/>
    <n v="2"/>
    <x v="0"/>
    <s v="GISELLE"/>
    <m/>
    <m/>
    <x v="3"/>
    <m/>
    <s v="NOVA RIO"/>
    <m/>
    <n v="407"/>
    <m/>
    <m/>
    <m/>
  </r>
  <r>
    <x v="11"/>
    <d v="2021-10-22T00:00:00"/>
    <n v="-16"/>
    <s v="IP"/>
    <s v="DUFRY CENTRO (820)"/>
    <m/>
    <s v="Serviço extra - Sanitização"/>
    <x v="8"/>
    <s v="312/21"/>
    <n v="1"/>
    <x v="0"/>
    <s v="FERNANDA"/>
    <m/>
    <m/>
    <x v="3"/>
    <m/>
    <s v="NOVA RIO"/>
    <m/>
    <m/>
    <m/>
    <m/>
    <m/>
  </r>
  <r>
    <x v="11"/>
    <d v="2021-10-22T00:00:00"/>
    <n v="-16"/>
    <s v="IP"/>
    <s v="THAIS ARAUJO"/>
    <m/>
    <s v="LIMPEZA"/>
    <x v="9"/>
    <s v="314/2021"/>
    <n v="2"/>
    <x v="0"/>
    <s v="GISELLE"/>
    <m/>
    <m/>
    <x v="0"/>
    <s v="aguardando a confirmaçao da supervisão"/>
    <s v="NOVA RIO"/>
    <m/>
    <m/>
    <m/>
    <m/>
    <m/>
  </r>
  <r>
    <x v="12"/>
    <d v="2021-10-25T00:00:00"/>
    <n v="-15"/>
    <s v="IP"/>
    <s v="SELLER"/>
    <m/>
    <s v="Estimativa de reajuste 2022"/>
    <x v="9"/>
    <s v="315/2021"/>
    <n v="4"/>
    <x v="0"/>
    <s v="FERNANDA"/>
    <m/>
    <m/>
    <x v="0"/>
    <m/>
    <s v="NOVA RIO"/>
    <m/>
    <n v="976.62000000000171"/>
    <m/>
    <m/>
    <m/>
  </r>
  <r>
    <x v="12"/>
    <d v="2021-10-25T00:00:00"/>
    <n v="-15"/>
    <s v="IP"/>
    <s v="PRO CRIANÇA CARDIACA"/>
    <m/>
    <s v="AUXILIAR DE SAUDE BUCAL"/>
    <x v="9"/>
    <s v="316/2021"/>
    <n v="1"/>
    <x v="0"/>
    <s v="GISELLE"/>
    <m/>
    <m/>
    <x v="0"/>
    <m/>
    <s v="CONCORRENTE"/>
    <m/>
    <m/>
    <m/>
    <m/>
    <m/>
  </r>
  <r>
    <x v="13"/>
    <d v="2021-10-26T00:00:00"/>
    <n v="-14"/>
    <s v="IP"/>
    <s v="IFF"/>
    <m/>
    <s v="Mão de obra extra"/>
    <x v="9"/>
    <s v="317/2021"/>
    <n v="1"/>
    <x v="1"/>
    <s v="FERNANDA"/>
    <m/>
    <m/>
    <x v="0"/>
    <m/>
    <s v="NOVA RIO"/>
    <m/>
    <n v="5163.4799999999996"/>
    <m/>
    <m/>
    <m/>
  </r>
  <r>
    <x v="14"/>
    <m/>
    <n v="-31785"/>
    <s v="IP"/>
    <s v="ESTÁCIO NOVA IGUAÇU"/>
    <m/>
    <m/>
    <x v="1"/>
    <m/>
    <m/>
    <x v="0"/>
    <s v="FERNANDA"/>
    <m/>
    <m/>
    <x v="0"/>
    <m/>
    <s v="NOVA RIO"/>
    <m/>
    <m/>
    <m/>
    <m/>
    <m/>
  </r>
  <r>
    <x v="15"/>
    <d v="2021-10-21T00:00:00"/>
    <n v="-17"/>
    <s v="IP"/>
    <s v="SHOPPING CARIOCA"/>
    <m/>
    <s v="Locação de Mão de Obra"/>
    <x v="9"/>
    <s v="310/21"/>
    <n v="1"/>
    <x v="0"/>
    <s v="FERNANDA"/>
    <m/>
    <m/>
    <x v="0"/>
    <m/>
    <s v="NOVA RIO"/>
    <m/>
    <m/>
    <m/>
    <m/>
    <m/>
  </r>
  <r>
    <x v="15"/>
    <d v="2021-10-22T00:00:00"/>
    <n v="-16"/>
    <s v="IP"/>
    <s v="MEGA MEDIC COMERCIAL"/>
    <m/>
    <s v="LIMPEZA"/>
    <x v="9"/>
    <s v="313/21"/>
    <m/>
    <x v="0"/>
    <s v="GISELLE"/>
    <m/>
    <m/>
    <x v="0"/>
    <m/>
    <s v="CONCORRENTE"/>
    <m/>
    <m/>
    <m/>
    <m/>
    <m/>
  </r>
  <r>
    <x v="13"/>
    <d v="2021-10-27T00:00:00"/>
    <n v="-13"/>
    <s v="IP"/>
    <s v="PRÓ CRIANÇA CARDÍACA"/>
    <m/>
    <s v="Serviço extra - Limpeza"/>
    <x v="8"/>
    <s v="318/21"/>
    <n v="2"/>
    <x v="0"/>
    <s v="GISELLE"/>
    <m/>
    <m/>
    <x v="3"/>
    <m/>
    <s v="NOVA RIO"/>
    <m/>
    <n v="151"/>
    <m/>
    <m/>
    <m/>
  </r>
  <r>
    <x v="10"/>
    <d v="2021-10-27T00:00:00"/>
    <n v="-13"/>
    <s v="IP"/>
    <s v="BHC ADVOGADOS"/>
    <m/>
    <s v="SERVIÇO DE LIMPEZA"/>
    <x v="9"/>
    <s v="319/21"/>
    <n v="1"/>
    <x v="0"/>
    <s v="FERNANDA"/>
    <s v="NÃO"/>
    <m/>
    <x v="0"/>
    <m/>
    <s v="CONCORRENTE"/>
    <m/>
    <n v="2591.2800000000002"/>
    <m/>
    <m/>
    <m/>
  </r>
  <r>
    <x v="9"/>
    <d v="2021-10-27T00:00:00"/>
    <n v="-13"/>
    <s v="IP"/>
    <s v="EDF"/>
    <m/>
    <s v="SANITIZAÇÃO"/>
    <x v="8"/>
    <s v="320/21"/>
    <n v="1"/>
    <x v="0"/>
    <s v="FERNANDA"/>
    <m/>
    <m/>
    <x v="3"/>
    <m/>
    <s v="NOVA RIO"/>
    <m/>
    <n v="634"/>
    <m/>
    <m/>
    <m/>
  </r>
  <r>
    <x v="16"/>
    <d v="2021-10-28T00:00:00"/>
    <n v="-12"/>
    <m/>
    <s v="VITA CHECK UP"/>
    <m/>
    <s v="SERVIÇO DE LIMPEZA"/>
    <x v="9"/>
    <s v="321/21"/>
    <n v="1"/>
    <x v="0"/>
    <s v="GISELLE"/>
    <m/>
    <m/>
    <x v="0"/>
    <m/>
    <s v="CONCORRENTE"/>
    <m/>
    <n v="3729.09"/>
    <m/>
    <m/>
    <m/>
  </r>
  <r>
    <x v="16"/>
    <d v="2021-10-28T00:00:00"/>
    <n v="-12"/>
    <m/>
    <s v="FCE COMERCIALIADORA"/>
    <m/>
    <s v="SERVIÇO DE LIMPEZA"/>
    <x v="9"/>
    <s v="322/21"/>
    <n v="1"/>
    <x v="0"/>
    <s v="GISELLE"/>
    <m/>
    <m/>
    <x v="0"/>
    <m/>
    <s v="CONCORRENTE"/>
    <m/>
    <m/>
    <m/>
    <m/>
    <m/>
  </r>
  <r>
    <x v="16"/>
    <d v="2021-11-01T00:00:00"/>
    <n v="-10"/>
    <m/>
    <s v="SPEED RABBIT"/>
    <m/>
    <s v="SERVIÇO DE LIMPEZA"/>
    <x v="9"/>
    <s v="323/21"/>
    <n v="2"/>
    <x v="0"/>
    <s v="GISELLE"/>
    <m/>
    <m/>
    <x v="0"/>
    <m/>
    <s v="CONCORRENTE"/>
    <m/>
    <n v="6840.8"/>
    <m/>
    <m/>
    <m/>
  </r>
  <r>
    <x v="17"/>
    <d v="2021-11-03T00:00:00"/>
    <n v="-9"/>
    <m/>
    <s v="MADUREIRA SHOPPING"/>
    <m/>
    <s v="ASCENSORISTA"/>
    <x v="0"/>
    <s v="324/21"/>
    <n v="2"/>
    <x v="0"/>
    <s v="GISELLE"/>
    <m/>
    <m/>
    <x v="0"/>
    <m/>
    <s v="NOVA RIO"/>
    <m/>
    <n v="8225.24"/>
    <m/>
    <m/>
    <m/>
  </r>
  <r>
    <x v="18"/>
    <d v="2021-11-03T00:00:00"/>
    <n v="-9"/>
    <m/>
    <s v="EDITORA CULTURAMA"/>
    <m/>
    <s v="SERVIÇO DE LIMPEZA"/>
    <x v="9"/>
    <s v="325/21"/>
    <s v="serviço de limpeza"/>
    <x v="0"/>
    <s v="GISELLE"/>
    <m/>
    <m/>
    <x v="0"/>
    <m/>
    <s v="CONCORRENTE"/>
    <m/>
    <m/>
    <m/>
    <m/>
    <m/>
  </r>
  <r>
    <x v="19"/>
    <d v="2021-11-03T00:00:00"/>
    <n v="-9"/>
    <m/>
    <s v="OAB - FORUM"/>
    <m/>
    <s v="SERVIÇO DE LIMPEZA"/>
    <x v="0"/>
    <s v="326/21"/>
    <n v="3"/>
    <x v="0"/>
    <s v="EVELYN"/>
    <m/>
    <m/>
    <x v="0"/>
    <m/>
    <s v="NOVA RIO"/>
    <m/>
    <n v="11514.93"/>
    <m/>
    <m/>
    <m/>
  </r>
  <r>
    <x v="19"/>
    <d v="2021-11-04T00:00:00"/>
    <n v="-8"/>
    <m/>
    <s v="UTE"/>
    <m/>
    <s v="CESTA DE NATAL"/>
    <x v="8"/>
    <s v="327/21"/>
    <s v="s/ efetivo"/>
    <x v="0"/>
    <s v="EVELYN"/>
    <m/>
    <m/>
    <x v="0"/>
    <m/>
    <s v="NOVA RIO"/>
    <m/>
    <n v="5516.42"/>
    <m/>
    <m/>
    <m/>
  </r>
  <r>
    <x v="20"/>
    <d v="2021-11-04T00:00:00"/>
    <n v="-8"/>
    <m/>
    <s v="MAR - DEON"/>
    <m/>
    <s v="SERVIÇO DE LIMPEZA"/>
    <x v="8"/>
    <s v="329/21"/>
    <n v="2"/>
    <x v="0"/>
    <s v="EVELYN"/>
    <m/>
    <m/>
    <x v="0"/>
    <m/>
    <s v="NOVA RIO"/>
    <m/>
    <n v="726"/>
    <m/>
    <m/>
    <m/>
  </r>
  <r>
    <x v="17"/>
    <d v="2021-11-05T00:00:00"/>
    <n v="-7"/>
    <m/>
    <s v="COND. PARQUE LARANJEIRAS"/>
    <m/>
    <s v="Fornecimento de container de 240 litros"/>
    <x v="10"/>
    <s v="330/21"/>
    <m/>
    <x v="1"/>
    <s v="FERNANDA"/>
    <m/>
    <m/>
    <x v="0"/>
    <m/>
    <s v="NOVA RIO"/>
    <m/>
    <n v="374.16"/>
    <m/>
    <m/>
    <m/>
  </r>
  <r>
    <x v="20"/>
    <d v="2021-11-06T00:00:00"/>
    <n v="-6"/>
    <m/>
    <s v="CAXIAS SHOPPING"/>
    <m/>
    <s v="SERVIÇO DE LIMPEZA"/>
    <x v="8"/>
    <s v="331/21"/>
    <s v="8 diárias"/>
    <x v="0"/>
    <s v="GISELLE"/>
    <m/>
    <m/>
    <x v="0"/>
    <m/>
    <s v="NOVA RIO"/>
    <m/>
    <n v="2390.58"/>
    <m/>
    <m/>
    <m/>
  </r>
  <r>
    <x v="20"/>
    <d v="2021-11-07T00:00:00"/>
    <n v="-6"/>
    <m/>
    <s v="CAXIAS SHOPPING"/>
    <m/>
    <s v="SERVIÇO DE LIMPEZA"/>
    <x v="8"/>
    <s v="332/21"/>
    <s v="40 diárias"/>
    <x v="0"/>
    <s v="GISELLE"/>
    <m/>
    <m/>
    <x v="0"/>
    <m/>
    <s v="NOVA RIO"/>
    <m/>
    <n v="11883.88"/>
    <m/>
    <m/>
    <m/>
  </r>
  <r>
    <x v="19"/>
    <d v="2021-11-05T00:00:00"/>
    <n v="-7"/>
    <m/>
    <s v="ESTACIO SULACAP"/>
    <m/>
    <s v="TRATAMENTO DE PISO"/>
    <x v="8"/>
    <s v="333/21"/>
    <s v="8 diárias"/>
    <x v="0"/>
    <s v="GISELLE"/>
    <m/>
    <m/>
    <x v="0"/>
    <m/>
    <s v="NOVA RIO"/>
    <m/>
    <m/>
    <m/>
    <m/>
    <m/>
  </r>
  <r>
    <x v="20"/>
    <d v="2021-11-05T00:00:00"/>
    <n v="-7"/>
    <m/>
    <s v="AABB"/>
    <m/>
    <s v="SERVIÇOS DE LIMPEZA"/>
    <x v="8"/>
    <s v="334/21"/>
    <n v="2"/>
    <x v="0"/>
    <s v="GISELLE"/>
    <m/>
    <m/>
    <x v="3"/>
    <m/>
    <s v="NOVA RIO"/>
    <m/>
    <n v="252"/>
    <m/>
    <m/>
    <m/>
  </r>
  <r>
    <x v="21"/>
    <d v="2021-11-08T00:00:00"/>
    <n v="-6"/>
    <m/>
    <s v="CONDOMINIO ED. BARÃO DO PINHAL "/>
    <m/>
    <s v="SERVIÇO DE LIMPEZA E PORTARIA "/>
    <x v="9"/>
    <s v="335/21"/>
    <n v="10"/>
    <x v="0"/>
    <s v="GISELLE"/>
    <m/>
    <m/>
    <x v="0"/>
    <m/>
    <s v="CONCORRENTE"/>
    <m/>
    <m/>
    <m/>
    <m/>
    <m/>
  </r>
  <r>
    <x v="22"/>
    <d v="2021-11-08T00:00:00"/>
    <n v="-6"/>
    <s v="IP"/>
    <s v="EDF"/>
    <m/>
    <s v="CARTÃO DE NATAL"/>
    <x v="9"/>
    <s v="336/21"/>
    <m/>
    <x v="0"/>
    <s v="FERNANDA"/>
    <m/>
    <m/>
    <x v="0"/>
    <m/>
    <s v="NOVA RIO"/>
    <m/>
    <n v="1242.24"/>
    <m/>
    <m/>
    <m/>
  </r>
  <r>
    <x v="22"/>
    <d v="2021-11-08T00:00:00"/>
    <n v="-6"/>
    <m/>
    <s v="UNIMED - BARRA"/>
    <m/>
    <s v="SERVIÇO DE LIMPEZA"/>
    <x v="8"/>
    <s v="337/21"/>
    <n v="1"/>
    <x v="3"/>
    <s v="GISELLE"/>
    <m/>
    <m/>
    <x v="0"/>
    <m/>
    <s v="NOVA RIO"/>
    <m/>
    <n v="342"/>
    <m/>
    <m/>
    <m/>
  </r>
  <r>
    <x v="22"/>
    <d v="2021-11-08T00:00:00"/>
    <n v="-6"/>
    <m/>
    <s v="PSD"/>
    <m/>
    <m/>
    <x v="9"/>
    <m/>
    <m/>
    <x v="0"/>
    <s v="GISELLE"/>
    <m/>
    <m/>
    <x v="0"/>
    <m/>
    <s v="CONCORRENTE"/>
    <m/>
    <m/>
    <m/>
    <m/>
    <m/>
  </r>
  <r>
    <x v="12"/>
    <d v="2021-10-26T00:00:00"/>
    <n v="-14"/>
    <s v="OP"/>
    <s v="MINISTÉRIO DA EDUCAÇÃO"/>
    <s v="UNIVERSIDADE FEDERAL DO ESTADO DO RIO DE JANEIRO - UNIRIO"/>
    <s v="CONTRATAÇÃO DE EMPRESA ESPECIALIZADA PARA PRESTAÇÃO DE SERVIÇOS CONTINUADOS DE LIMPEZA E CONSERVAÇÃO, DAS ÁREAS INTERNAS E EXTERNAS DOS BENS MÓVEIS E IMÓVEIS DA UNIRIO"/>
    <x v="11"/>
    <s v="40023/2021"/>
    <n v="139"/>
    <x v="2"/>
    <s v="MARCOS"/>
    <s v="SIM"/>
    <s v="SIM"/>
    <x v="6"/>
    <s v="N/A"/>
    <s v="CONCORRENTE"/>
    <s v="N/A"/>
    <n v="657529.57999999996"/>
    <s v="N/A"/>
    <s v="N/A"/>
    <s v="N/A"/>
  </r>
  <r>
    <x v="20"/>
    <d v="2021-11-18T00:00:00"/>
    <n v="3"/>
    <s v="OP"/>
    <s v="MINISTÉRIO DA SAÚDE"/>
    <s v="INSTITUTO NACIONAL DO CÂNCER JOSÉ ALENCAR GOMES"/>
    <s v="CONTRATAÇÃO DE EMPRESA ESPECIALIZADA NA PRESTAÇÃO DE SERVIÇO CONTINUADO DE GERENCIAMENTE E OPERAÇÃO DO SETOR DE ROUPARIA, COM FORNECIMENTO DE INSUMOS, DISPONIBILIZAÇÃO DE EQUIPAMENTOS E COM MÃO DE OBRA EM DEDICAÇÃO EXCLUSIVA"/>
    <x v="5"/>
    <s v="PE Nº 242/2021"/>
    <n v="75"/>
    <x v="2"/>
    <s v="MARCOS"/>
    <s v="SIM"/>
    <s v="SIM"/>
    <x v="7"/>
    <m/>
    <s v="CONCORRENTE"/>
    <n v="316191.4000000000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AF1F2-3CB9-4681-98D7-E573DE3C967B}" name="TIPO PROPOSTA CONTAGEM" cacheId="7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4" rowHeaderCaption="TIPO PROPOSTA">
  <location ref="O1:P14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3">
        <item x="10"/>
        <item x="1"/>
        <item x="3"/>
        <item x="4"/>
        <item x="7"/>
        <item x="11"/>
        <item x="5"/>
        <item x="9"/>
        <item x="0"/>
        <item x="2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13">
    <i>
      <x v="11"/>
    </i>
    <i>
      <x v="8"/>
    </i>
    <i>
      <x v="7"/>
    </i>
    <i>
      <x v="9"/>
    </i>
    <i>
      <x v="3"/>
    </i>
    <i>
      <x v="6"/>
    </i>
    <i>
      <x v="2"/>
    </i>
    <i>
      <x v="4"/>
    </i>
    <i>
      <x v="10"/>
    </i>
    <i>
      <x/>
    </i>
    <i>
      <x v="5"/>
    </i>
    <i>
      <x v="1"/>
    </i>
    <i t="grand">
      <x/>
    </i>
  </rowItems>
  <colItems count="1">
    <i/>
  </colItems>
  <dataFields count="1">
    <dataField name="CONTAGEM" fld="18" subtotal="count" baseField="7" baseItem="7"/>
  </dataFields>
  <formats count="6">
    <format dxfId="23">
      <pivotArea type="all" dataOnly="0" outline="0" fieldPosition="0"/>
    </format>
    <format dxfId="24">
      <pivotArea outline="0" collapsedLevelsAreSubtotals="1" fieldPosition="0"/>
    </format>
    <format dxfId="25">
      <pivotArea field="7" type="button" dataOnly="0" labelOnly="1" outline="0" axis="axisRow" fieldPosition="0"/>
    </format>
    <format dxfId="26">
      <pivotArea dataOnly="0" labelOnly="1" grandRow="1" outline="0" fieldPosition="0"/>
    </format>
    <format dxfId="27">
      <pivotArea dataOnly="0" labelOnly="1" outline="0" axis="axisValues" fieldPosition="0"/>
    </format>
    <format dxfId="28">
      <pivotArea outline="0" fieldPosition="0">
        <references count="1">
          <reference field="4294967294" count="1">
            <x v="0"/>
          </reference>
        </references>
      </pivotArea>
    </format>
  </formats>
  <chartFormats count="3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F15EA-E7C2-487B-9620-0B7A450C134D}" name="TIPO PROPOSTA TOTAL" cacheId="71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chartFormat="19" rowHeaderCaption="TIPO PROPOSTA">
  <location ref="L1:M14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ascending">
      <items count="13">
        <item x="10"/>
        <item x="1"/>
        <item x="3"/>
        <item x="4"/>
        <item x="7"/>
        <item x="11"/>
        <item x="5"/>
        <item x="9"/>
        <item x="0"/>
        <item x="2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13">
    <i>
      <x v="10"/>
    </i>
    <i>
      <x v="1"/>
    </i>
    <i>
      <x/>
    </i>
    <i>
      <x v="4"/>
    </i>
    <i>
      <x v="7"/>
    </i>
    <i>
      <x v="11"/>
    </i>
    <i>
      <x v="2"/>
    </i>
    <i>
      <x v="8"/>
    </i>
    <i>
      <x v="9"/>
    </i>
    <i>
      <x v="3"/>
    </i>
    <i>
      <x v="5"/>
    </i>
    <i>
      <x v="6"/>
    </i>
    <i t="grand">
      <x/>
    </i>
  </rowItems>
  <colItems count="1">
    <i/>
  </colItems>
  <dataFields count="1">
    <dataField name="TOTAL" fld="18" baseField="7" baseItem="7" numFmtId="167"/>
  </dataFields>
  <formats count="6">
    <format dxfId="12">
      <pivotArea type="all" dataOnly="0" outline="0" fieldPosition="0"/>
    </format>
    <format dxfId="13">
      <pivotArea outline="0" collapsedLevelsAreSubtotals="1" fieldPosition="0"/>
    </format>
    <format dxfId="14">
      <pivotArea field="7" type="button" dataOnly="0" labelOnly="1" outline="0" axis="axisRow" fieldPosition="0"/>
    </format>
    <format dxfId="15">
      <pivotArea dataOnly="0" labelOnly="1" grandRow="1" outline="0" fieldPosition="0"/>
    </format>
    <format dxfId="16">
      <pivotArea dataOnly="0" labelOnly="1" outline="0" axis="axisValues" fieldPosition="0"/>
    </format>
    <format dxfId="17">
      <pivotArea outline="0" fieldPosition="0">
        <references count="1">
          <reference field="4294967294" count="1">
            <x v="0"/>
          </reference>
        </references>
      </pivotArea>
    </format>
  </formats>
  <chartFormats count="7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8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58047-51A8-48D1-8E8A-294FCEBEDFE3}" name="Tabela dinâmica2" cacheId="7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>
  <location ref="A1:A2" firstHeaderRow="1" firstDataRow="1" firstDataCol="0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dataFields count="1">
    <dataField name="TOTAL" fld="18" baseField="13" baseItem="0" numFmtId="167"/>
  </dataFields>
  <formats count="6">
    <format dxfId="29">
      <pivotArea type="all" dataOnly="0" outline="0" fieldPosition="0"/>
    </format>
    <format dxfId="30">
      <pivotArea outline="0" collapsedLevelsAreSubtotals="1" fieldPosition="0"/>
    </format>
    <format dxfId="31">
      <pivotArea dataOnly="0" labelOnly="1" outline="0" axis="axisValues" fieldPosition="0"/>
    </format>
    <format dxfId="32">
      <pivotArea type="all" dataOnly="0" outline="0" fieldPosition="0"/>
    </format>
    <format dxfId="33">
      <pivotArea outline="0" collapsedLevelsAreSubtotals="1" fieldPosition="0"/>
    </format>
    <format dxfId="34">
      <pivotArea dataOnly="0" labelOnly="1" outline="0" axis="axisValues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9F58FB-9EDB-425C-B08F-DEC521D2DF9D}" name="CONTATO COMERCIAL CONTAGEM" cacheId="71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chartFormat="11" rowHeaderCaption="CONTATO COMERCIAL">
  <location ref="C8:D13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NTAGEM" fld="18" subtotal="count" baseField="10" baseItem="1"/>
  </dataFields>
  <formats count="6">
    <format dxfId="35">
      <pivotArea type="all" dataOnly="0" outline="0" fieldPosition="0"/>
    </format>
    <format dxfId="36">
      <pivotArea outline="0" collapsedLevelsAreSubtotals="1" fieldPosition="0"/>
    </format>
    <format dxfId="37">
      <pivotArea field="10" type="button" dataOnly="0" labelOnly="1" outline="0" axis="axisRow" fieldPosition="0"/>
    </format>
    <format dxfId="38">
      <pivotArea dataOnly="0" labelOnly="1" fieldPosition="0">
        <references count="1">
          <reference field="10" count="0"/>
        </references>
      </pivotArea>
    </format>
    <format dxfId="39">
      <pivotArea dataOnly="0" labelOnly="1" grandRow="1" outline="0" fieldPosition="0"/>
    </format>
    <format dxfId="40">
      <pivotArea dataOnly="0" labelOnly="1" outline="0" axis="axisValues" fieldPosition="0"/>
    </format>
  </formats>
  <chartFormats count="7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90" name="DATA PUBLIC/ RECEB">
      <autoFilter ref="A1">
        <filterColumn colId="0">
          <customFilters and="1">
            <customFilter operator="greaterThanOrEqual" val="44470"/>
            <customFilter operator="lessThanOrEqual" val="445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96F7D1-9AC6-4630-8A6E-8A64D1D9A575}" name="CONTATO COMERCIAL SOMA" cacheId="71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chartFormat="8" rowHeaderCaption="CONTATO COMERCIAL">
  <location ref="C1:D6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TAL" fld="18" baseField="13" baseItem="0" numFmtId="167"/>
  </dataFields>
  <formats count="6">
    <format dxfId="41">
      <pivotArea type="all" dataOnly="0" outline="0" fieldPosition="0"/>
    </format>
    <format dxfId="42">
      <pivotArea outline="0" collapsedLevelsAreSubtotals="1" fieldPosition="0"/>
    </format>
    <format dxfId="43">
      <pivotArea field="10" type="button" dataOnly="0" labelOnly="1" outline="0" axis="axisRow" fieldPosition="0"/>
    </format>
    <format dxfId="44">
      <pivotArea dataOnly="0" labelOnly="1" fieldPosition="0">
        <references count="1">
          <reference field="10" count="0"/>
        </references>
      </pivotArea>
    </format>
    <format dxfId="45">
      <pivotArea dataOnly="0" labelOnly="1" grandRow="1" outline="0" fieldPosition="0"/>
    </format>
    <format dxfId="46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156" name="DATA PUBLIC/ RECEB">
      <autoFilter ref="A1">
        <filterColumn colId="0">
          <customFilters and="1">
            <customFilter operator="greaterThanOrEqual" val="44470"/>
            <customFilter operator="lessThanOrEqual" val="445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39F108-B10D-41CC-9C22-7DC7FB465C44}" name="STATUS / MOTIMO SOMA" cacheId="71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chartFormat="13" rowHeaderCaption="STATUS / MOTIVO">
  <location ref="F1:G10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axis="axisRow" showAll="0">
      <items count="9">
        <item x="1"/>
        <item x="7"/>
        <item x="3"/>
        <item x="4"/>
        <item x="6"/>
        <item x="0"/>
        <item x="2"/>
        <item x="5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TOTAL" fld="18" baseField="13" baseItem="0" numFmtId="167"/>
  </dataFields>
  <formats count="11">
    <format dxfId="47">
      <pivotArea type="all" dataOnly="0" outline="0" fieldPosition="0"/>
    </format>
    <format dxfId="48">
      <pivotArea outline="0" collapsedLevelsAreSubtotals="1" fieldPosition="0"/>
    </format>
    <format dxfId="49">
      <pivotArea field="10" type="button" dataOnly="0" labelOnly="1" outline="0"/>
    </format>
    <format dxfId="50">
      <pivotArea dataOnly="0" labelOnly="1" grandRow="1" outline="0" fieldPosition="0"/>
    </format>
    <format dxfId="51">
      <pivotArea dataOnly="0" labelOnly="1" outline="0" axis="axisValues" fieldPosition="0"/>
    </format>
    <format dxfId="52">
      <pivotArea type="all" dataOnly="0" outline="0" fieldPosition="0"/>
    </format>
    <format dxfId="53">
      <pivotArea outline="0" collapsedLevelsAreSubtotals="1" fieldPosition="0"/>
    </format>
    <format dxfId="54">
      <pivotArea field="14" type="button" dataOnly="0" labelOnly="1" outline="0" axis="axisRow" fieldPosition="0"/>
    </format>
    <format dxfId="55">
      <pivotArea dataOnly="0" labelOnly="1" fieldPosition="0">
        <references count="1">
          <reference field="14" count="0"/>
        </references>
      </pivotArea>
    </format>
    <format dxfId="56">
      <pivotArea dataOnly="0" labelOnly="1" grandRow="1" outline="0" fieldPosition="0"/>
    </format>
    <format dxfId="57">
      <pivotArea dataOnly="0" labelOnly="1" outline="0" axis="axisValues" fieldPosition="0"/>
    </format>
  </formats>
  <chartFormats count="3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264" name="DATA PUBLIC/ RECEB">
      <autoFilter ref="A1">
        <filterColumn colId="0">
          <customFilters and="1">
            <customFilter operator="greaterThanOrEqual" val="44470"/>
            <customFilter operator="lessThanOrEqual" val="445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53B752-E0B3-41D5-8973-A442806C77A8}" name="STATUS / MOTIVO CONTAGEM" cacheId="71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chartFormat="13" rowHeaderCaption="STATUS / MOTIVO">
  <location ref="F12:G21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axis="axisRow" showAll="0">
      <items count="9">
        <item x="1"/>
        <item x="7"/>
        <item x="3"/>
        <item x="4"/>
        <item x="6"/>
        <item x="0"/>
        <item x="2"/>
        <item x="5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NTAGEM" fld="18" subtotal="count" baseField="14" baseItem="0"/>
  </dataFields>
  <formats count="12">
    <format dxfId="58">
      <pivotArea type="all" dataOnly="0" outline="0" fieldPosition="0"/>
    </format>
    <format dxfId="59">
      <pivotArea outline="0" collapsedLevelsAreSubtotals="1" fieldPosition="0"/>
    </format>
    <format dxfId="60">
      <pivotArea field="10" type="button" dataOnly="0" labelOnly="1" outline="0"/>
    </format>
    <format dxfId="61">
      <pivotArea dataOnly="0" labelOnly="1" grandRow="1" outline="0" fieldPosition="0"/>
    </format>
    <format dxfId="62">
      <pivotArea dataOnly="0" labelOnly="1" outline="0" axis="axisValues" fieldPosition="0"/>
    </format>
    <format dxfId="63">
      <pivotArea outline="0" fieldPosition="0">
        <references count="1">
          <reference field="4294967294" count="1">
            <x v="0"/>
          </reference>
        </references>
      </pivotArea>
    </format>
    <format dxfId="64">
      <pivotArea type="all" dataOnly="0" outline="0" fieldPosition="0"/>
    </format>
    <format dxfId="65">
      <pivotArea outline="0" collapsedLevelsAreSubtotals="1" fieldPosition="0"/>
    </format>
    <format dxfId="66">
      <pivotArea field="14" type="button" dataOnly="0" labelOnly="1" outline="0" axis="axisRow" fieldPosition="0"/>
    </format>
    <format dxfId="67">
      <pivotArea dataOnly="0" labelOnly="1" fieldPosition="0">
        <references count="1">
          <reference field="14" count="0"/>
        </references>
      </pivotArea>
    </format>
    <format dxfId="68">
      <pivotArea dataOnly="0" labelOnly="1" grandRow="1" outline="0" fieldPosition="0"/>
    </format>
    <format dxfId="69">
      <pivotArea dataOnly="0" labelOnly="1" outline="0" axis="axisValues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264" name="DATA PUBLIC/ RECEB">
      <autoFilter ref="A1">
        <filterColumn colId="0">
          <customFilters and="1">
            <customFilter operator="greaterThanOrEqual" val="44470"/>
            <customFilter operator="lessThanOrEqual" val="4450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9A626-0C95-4C91-BDFF-F72037EF89AF}" name="TIPO PROPOSTA PERCENTUAL" cacheId="7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2" rowHeaderCaption="TIPO PROPOSTA">
  <location ref="I1:J14" firstHeaderRow="1" firstDataRow="1" firstDataCol="1"/>
  <pivotFields count="25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3">
        <item x="10"/>
        <item x="1"/>
        <item x="3"/>
        <item x="4"/>
        <item x="7"/>
        <item x="11"/>
        <item x="5"/>
        <item x="9"/>
        <item x="0"/>
        <item x="2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13">
    <i>
      <x v="6"/>
    </i>
    <i>
      <x v="5"/>
    </i>
    <i>
      <x v="3"/>
    </i>
    <i>
      <x v="9"/>
    </i>
    <i>
      <x v="8"/>
    </i>
    <i>
      <x v="2"/>
    </i>
    <i>
      <x v="11"/>
    </i>
    <i>
      <x v="7"/>
    </i>
    <i>
      <x v="4"/>
    </i>
    <i>
      <x/>
    </i>
    <i>
      <x v="1"/>
    </i>
    <i>
      <x v="10"/>
    </i>
    <i t="grand">
      <x/>
    </i>
  </rowItems>
  <colItems count="1">
    <i/>
  </colItems>
  <dataFields count="1">
    <dataField name="PERCENTUAL" fld="18" showDataAs="percentOfTotal" baseField="7" baseItem="0" numFmtId="10"/>
  </dataFields>
  <formats count="6">
    <format dxfId="18">
      <pivotArea type="all" dataOnly="0" outline="0" fieldPosition="0"/>
    </format>
    <format dxfId="19">
      <pivotArea outline="0" collapsedLevelsAreSubtotals="1" fieldPosition="0"/>
    </format>
    <format dxfId="20">
      <pivotArea field="7" type="button" dataOnly="0" labelOnly="1" outline="0" axis="axisRow" fieldPosition="0"/>
    </format>
    <format dxfId="21">
      <pivotArea dataOnly="0" labelOnly="1" grandRow="1" outline="0" fieldPosition="0"/>
    </format>
    <format dxfId="22">
      <pivotArea dataOnly="0" labelOnly="1" outline="0" axis="axisValues" fieldPosition="0"/>
    </format>
    <format dxfId="11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2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B2B2C-F9DE-443C-84FB-97A38A8F93B7}" name="TBL_MAPA" displayName="TBL_MAPA" ref="A1:V55" totalsRowShown="0" headerRowDxfId="123" dataDxfId="122" tableBorderDxfId="121">
  <autoFilter ref="A1:V55" xr:uid="{1AFB2B2C-F9DE-443C-84FB-97A38A8F93B7}"/>
  <tableColumns count="22">
    <tableColumn id="1" xr3:uid="{55F246F4-4F4F-4B7A-821F-405621B26DCD}" name="DATA PUBLIC/ RECEB" dataDxfId="120" dataCellStyle="Normal 2 2 2"/>
    <tableColumn id="2" xr3:uid="{E43FCF75-A4FD-4755-9DCD-59E9BDF24079}" name="DATA DISPUTA/ APRESENT. PROP." dataDxfId="119" dataCellStyle="Normal 2 2 2"/>
    <tableColumn id="23" xr3:uid="{2C892F20-3E18-4381-8C4E-4F043DD5AE4E}" name="DIAS RESTANTES" dataDxfId="118" dataCellStyle="Normal 2 2 2">
      <calculatedColumnFormula>NETWORKDAYS.INTL(TODAY(),TBL_MAPA[[#This Row],[DATA DISPUTA/ APRESENT. PROP.]],1,LISTA_DATA_FERIADOS)-1</calculatedColumnFormula>
    </tableColumn>
    <tableColumn id="3" xr3:uid="{A3428280-A148-47F1-B77C-FFC946A576A6}" name="TIPO" dataDxfId="117" dataCellStyle="Normal 2 2 2"/>
    <tableColumn id="4" xr3:uid="{BFAD0D2F-8CAE-4BC2-B9B2-1D04BFFAD9B0}" name="EMPRESA/ ÓRGÃO (MÃE)" dataDxfId="116" dataCellStyle="Moeda 3 2"/>
    <tableColumn id="5" xr3:uid="{91672110-08E5-4AFA-A721-056B799226B0}" name="EMPRESA/ ORGÃO (SUB NIVEL 1)" dataDxfId="115"/>
    <tableColumn id="6" xr3:uid="{3835A3CB-E09A-4213-8C37-3FF668ABE5ED}" name="ASSUNTO/ OBJETO" dataDxfId="114" dataCellStyle="Normal 2 2 2"/>
    <tableColumn id="7" xr3:uid="{BDE2AC1F-0DEE-4B60-8521-59C0BD059FB2}" name="TIPO DE PROPOSTA" dataDxfId="113" dataCellStyle="Normal 2 2 2"/>
    <tableColumn id="8" xr3:uid="{4F630B13-BEB0-4268-B063-D656FF4723A5}" name="Nº EDITAL/_x000a_CLIENTE/ Nº PROPOSTA" dataDxfId="112" dataCellStyle="Normal 2 2 2"/>
    <tableColumn id="9" xr3:uid="{66DC8112-E158-486A-967B-185B064AE4CA}" name="EFETIVO" dataDxfId="111"/>
    <tableColumn id="10" xr3:uid="{7403B099-1DF8-445B-B0A6-773B769F645D}" name="CONTATO COMERCIAL" dataDxfId="110" dataCellStyle="Normal 2 2 2"/>
    <tableColumn id="11" xr3:uid="{CA970615-6AFF-49DD-8B20-D62F43D8D870}" name="RESPONSÁVEL PRECIFICAÇÃO" dataDxfId="109" dataCellStyle="Normal 2 2 2"/>
    <tableColumn id="12" xr3:uid="{D6266932-C1C8-4DFD-B296-F97FC1FC9B8A}" name="VIABILIDADE TÉCNICA" dataDxfId="108"/>
    <tableColumn id="13" xr3:uid="{FE54E2CD-5C28-4058-A2B8-D8595A78B9C8}" name="VIABILIDADE ECONÔMICA" dataDxfId="107"/>
    <tableColumn id="14" xr3:uid="{FA4E01E0-18DE-42D4-8004-94209542F14D}" name="STATUS/ MOTIVO" dataDxfId="106" dataCellStyle="Normal 2 2 2"/>
    <tableColumn id="15" xr3:uid="{A184657C-7FB9-428A-BFF1-A34C2FAABFA1}" name="OBSERVAÇÕES" dataDxfId="105"/>
    <tableColumn id="16" xr3:uid="{36A72ECD-B944-443C-8C34-6EEA3FC04C95}" name="EMPRESA EXECUTANTE" dataDxfId="104"/>
    <tableColumn id="17" xr3:uid="{7117A600-E632-4635-9047-C66997D1DFC7}" name="VALOR ESTIMADO MÊS" dataDxfId="103" dataCellStyle="Vírgula"/>
    <tableColumn id="18" xr3:uid="{4AA798BF-F493-4907-B5EF-291F135E6648}" name="VALOR /MÊS - PROPOSTA APRESENTADA (LANCE FINAL)" dataDxfId="102" dataCellStyle="Vírgula"/>
    <tableColumn id="19" xr3:uid="{800933C6-AE39-40FD-804A-2D736CB0FA1A}" name="CLASSIFICAÇÃO/ NOVARIO" dataDxfId="101"/>
    <tableColumn id="20" xr3:uid="{6C5CBAFC-3E1C-41E7-9B3C-3BE8D5CEACBC}" name="EMPRESA VENCEDORA" dataDxfId="100"/>
    <tableColumn id="21" xr3:uid="{870E52FD-F0FB-4EE0-AE94-202860EF34C4}" name="ANÁLISE CRITICA DO MOTIVO DE PERDA" dataDxfId="99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A14299-77E7-4606-A6B9-63182F281F05}" name="TBL_TIPO" displayName="TBL_TIPO" ref="A1:A4" totalsRowShown="0" headerRowDxfId="98" headerRowBorderDxfId="97" tableBorderDxfId="96" totalsRowBorderDxfId="95">
  <autoFilter ref="A1:A4" xr:uid="{00A14299-77E7-4606-A6B9-63182F281F05}"/>
  <tableColumns count="1">
    <tableColumn id="1" xr3:uid="{BD2A3A7F-103B-40DE-B05B-54F17EBAF722}" name="TIPO" dataDxfId="9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638320-5408-4839-9822-9328169A1EE1}" name="TBL_LICITAÇÃO_ADITIVO_PROPOSTA_OU_ATUALIZAÇÃO" displayName="TBL_LICITAÇÃO_ADITIVO_PROPOSTA_OU_ATUALIZAÇÃO" ref="E1:F11" totalsRowShown="0" headerRowDxfId="93" headerRowBorderDxfId="92" tableBorderDxfId="91" totalsRowBorderDxfId="90">
  <autoFilter ref="E1:F11" xr:uid="{80638320-5408-4839-9822-9328169A1EE1}"/>
  <tableColumns count="2">
    <tableColumn id="1" xr3:uid="{A89ECDDA-5C63-4BC0-82A4-12B25DAB9BF4}" name="LICITAÇÃO/ADITIVO/PROPOSTA OU ATUALIZAÇÃO" dataDxfId="89"/>
    <tableColumn id="2" xr3:uid="{06494A75-6F3A-4E63-B49F-7D031565BFFD}" name="Coluna1" dataDxfId="88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9F6E6-032F-44CC-8FBB-1E6B83CE8DC9}" name="TBL_EMPRESA_EXECUTANTE" displayName="TBL_EMPRESA_EXECUTANTE" ref="J1:J5" totalsRowShown="0" headerRowDxfId="87" headerRowBorderDxfId="86" tableBorderDxfId="85" totalsRowBorderDxfId="84">
  <autoFilter ref="J1:J5" xr:uid="{CCB9F6E6-032F-44CC-8FBB-1E6B83CE8DC9}"/>
  <tableColumns count="1">
    <tableColumn id="1" xr3:uid="{C0028551-8C60-4BEC-8BF2-4FE47A37F0A3}" name="EMPRESA EXECUTANTE" dataDxfId="83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40ED02-666E-49C8-8377-244F5B4970EF}" name="TBL_STATUS_MOTIVO" displayName="TBL_STATUS_MOTIVO" ref="Y1:Y36" totalsRowShown="0">
  <autoFilter ref="Y1:Y36" xr:uid="{E040ED02-666E-49C8-8377-244F5B4970EF}"/>
  <sortState xmlns:xlrd2="http://schemas.microsoft.com/office/spreadsheetml/2017/richdata2" ref="Y2:Y36">
    <sortCondition ref="Y1:Y36"/>
  </sortState>
  <tableColumns count="1">
    <tableColumn id="1" xr3:uid="{32650FE0-8A04-41FB-BB8C-EEAB332E6335}" name="STATUS/ MOTIVO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FE4E95-F75E-48A4-86C0-C151A771B949}" name="TBL_CONTATO_COMERCIAL" displayName="TBL_CONTATO_COMERCIAL" ref="Q1:Q11" totalsRowShown="0" dataDxfId="81" headerRowBorderDxfId="82" tableBorderDxfId="80" totalsRowBorderDxfId="79">
  <autoFilter ref="Q1:Q11" xr:uid="{09FE4E95-F75E-48A4-86C0-C151A771B949}"/>
  <tableColumns count="1">
    <tableColumn id="1" xr3:uid="{36ADD91F-425B-4A80-B05D-4E55E9A28EF2}" name="CONTATO COMERCIAL" dataDxfId="78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C85009-01ED-4098-A600-2DFFFB09CF19}" name="TBL_RESPONSÁVEL_PRECIFICAÇÃO" displayName="TBL_RESPONSÁVEL_PRECIFICAÇÃO" ref="U1:U5" totalsRowShown="0">
  <autoFilter ref="U1:U5" xr:uid="{D7C85009-01ED-4098-A600-2DFFFB09CF19}"/>
  <tableColumns count="1">
    <tableColumn id="1" xr3:uid="{4A11D87A-6B66-4AD9-BF8E-7EE5E281C8A7}" name="RESPONSÁVEL PRECIFICAÇÃO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4EE879-02BC-4AEB-8B15-830D96E6799E}" name="TBL_DATA_FERIADOS" displayName="TBL_DATA_FERIADOS" ref="AC1:AD19" totalsRowShown="0" headerRowDxfId="77" headerRowBorderDxfId="76" tableBorderDxfId="75" totalsRowBorderDxfId="74">
  <autoFilter ref="AC1:AD19" xr:uid="{234EE879-02BC-4AEB-8B15-830D96E6799E}"/>
  <tableColumns count="2">
    <tableColumn id="1" xr3:uid="{0C85EFB0-FAB9-4727-BE88-494B381A5D40}" name="DATAS" dataDxfId="73"/>
    <tableColumn id="2" xr3:uid="{1B7DB4A2-0C74-4830-A2F1-7CDEA62B98F6}" name="FERIADOS" dataDxfId="7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17" dT="2021-11-10T13:19:37.02" personId="{1123B05D-C172-464D-A5DB-8B6BC8EE9C83}" id="{077C6A4F-E1BB-499F-88BB-0FA747464E9B}">
    <text>@Comercial Privado - Nova Rio  teste - verificar texto</text>
    <mentions>
      <mention mentionpersonId="{14A3B2B8-B917-4C99-A399-8F77403BE285}" mentionId="{ABA1FA8C-87B4-4D77-89B7-E18D65765B19}" startIndex="0" length="29"/>
    </mentions>
  </threadedComment>
</ThreadedComments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_PUBLIC__RECEB" xr10:uid="{71F40419-ED70-4D60-86AA-B0225DA4F5F4}" sourceName="DATA PUBLIC/ RECEB">
  <pivotTables>
    <pivotTable tabId="8" name="TIPO PROPOSTA TOTAL"/>
  </pivotTables>
  <state minimalRefreshVersion="6" lastRefreshVersion="6" pivotCacheId="376710001" filterType="unknown">
    <bounds startDate="2021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PUBLIC/ RECEB" xr10:uid="{21FF7559-2D24-43DC-9A7F-819690889E31}" cache="NativeTimeline_DATA_PUBLIC__RECEB" caption="SELECIONE A DATA OU INTERVALO ENTRE &quot;&quot;DATA PUBLIC / RECEB&quot;&quot;" showHorizontalScrollbar="0" level="2" selectionLevel="2" scrollPosition="2021-01-01T00:00:00" style="NOVO_LINHA_DO_TEMPO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PUBLIC/ RECEB 1" xr10:uid="{F7DA5BA8-69A6-4F7E-932B-A1B1C2E243A4}" cache="NativeTimeline_DATA_PUBLIC__RECEB" caption="SELECIONE A DATA OU INTERVALO ENTRE &quot;&quot;DATA PUBLIC / RECEB&quot;&quot;" showHorizontalScrollbar="0" level="2" selectionLevel="2" scrollPosition="2021-01-01T00:00:00" style="NOVO_LINHA_DO_TEMPO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PUBLIC/ RECEB 2" xr10:uid="{84A994AF-AADF-490B-A538-5628FD8DCCA0}" cache="NativeTimeline_DATA_PUBLIC__RECEB" caption="SELECIONE A DATA OU INTERVALO ENTRE &quot;&quot;DATA PUBLIC / RECEB&quot;&quot;" showHorizontalScrollbar="0" level="2" selectionLevel="2" scrollPosition="2021-01-01T00:00:00" style="NOVO_LINHA_DO_TEMPO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72.19.45.14\nrdc\Departamentos\Comercial\Comercial%20Privado\CLIENTES%20PROV&#193;VEIS\2021\COND.%20CIDADE%20IPANEMA\Resposta%20Proposta%20266_2021%20-%20Cond_%20Cidade%20Ipanema%20-%20cota&#231;&#227;o%20de%20servi&#231;os.msg" TargetMode="External"/><Relationship Id="rId1" Type="http://schemas.openxmlformats.org/officeDocument/2006/relationships/hyperlink" Target="file:///\\172.19.45.14\nrdc\Departamentos\Comercial\Comercial%20Privado\CLIENTES%20PROV&#193;VEIS\2021\HOSPITAL%20ISRAELITA%20SABIN%20-%20perdemos\10.%20Resultado%20Servi&#231;os%20de%20facility%20HIAS.msg" TargetMode="External"/><Relationship Id="rId6" Type="http://schemas.microsoft.com/office/2019/04/relationships/namedSheetView" Target="../namedSheetViews/namedSheetView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19/04/relationships/namedSheetView" Target="../namedSheetViews/namedSheetView2.xml"/><Relationship Id="rId2" Type="http://schemas.openxmlformats.org/officeDocument/2006/relationships/hyperlink" Target="file:///\\172.19.45.14\nrdc\Departamentos\Comercial\Comercial%20Privado\CLIENTES%20PROV&#193;VEIS\2021\COND.%20CIDADE%20IPANEMA\Resposta%20Proposta%20266_2021%20-%20Cond_%20Cidade%20Ipanema%20-%20cota&#231;&#227;o%20de%20servi&#231;os.msg" TargetMode="External"/><Relationship Id="rId1" Type="http://schemas.openxmlformats.org/officeDocument/2006/relationships/hyperlink" Target="file:///\\172.19.45.14\nrdc\Departamentos\Comercial\Comercial%20Privado\CLIENTES%20PROV&#193;VEIS\2021\HOSPITAL%20ISRAELITA%20SABIN%20-%20perdemos\10.%20Resultado%20Servi&#231;os%20de%20facility%20HIAS.msg" TargetMode="External"/><Relationship Id="rId6" Type="http://schemas.openxmlformats.org/officeDocument/2006/relationships/comments" Target="../comments3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microsoft.com/office/2019/04/relationships/documenttask" Target="../documenttasks/documenttask1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4.xml"/><Relationship Id="rId10" Type="http://schemas.openxmlformats.org/officeDocument/2006/relationships/comments" Target="../comments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1/relationships/timeline" Target="../timelines/timelin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D00D-9073-43CB-A9EF-74C632E7473E}">
  <sheetPr codeName="Planilha1"/>
  <dimension ref="A1:AN124"/>
  <sheetViews>
    <sheetView zoomScale="70" zoomScaleNormal="70" workbookViewId="0">
      <pane xSplit="4" ySplit="1" topLeftCell="H87" activePane="bottomRight" state="frozen"/>
      <selection pane="topRight" activeCell="E1" sqref="E1"/>
      <selection pane="bottomLeft" activeCell="A2" sqref="A2"/>
      <selection pane="bottomRight" activeCell="T88" sqref="T88"/>
    </sheetView>
  </sheetViews>
  <sheetFormatPr defaultColWidth="16.7109375" defaultRowHeight="31.5" customHeight="1"/>
  <cols>
    <col min="1" max="2" width="16.7109375" style="1"/>
    <col min="3" max="3" width="8.5703125" style="1" customWidth="1"/>
    <col min="4" max="4" width="21.42578125" style="1" customWidth="1"/>
    <col min="5" max="5" width="20.140625" style="1" customWidth="1"/>
    <col min="6" max="6" width="36.140625" style="1" customWidth="1"/>
    <col min="7" max="7" width="16.7109375" style="1" customWidth="1"/>
    <col min="8" max="8" width="16.7109375" style="1"/>
    <col min="9" max="9" width="19.7109375" style="1" customWidth="1"/>
    <col min="10" max="10" width="18" style="1" customWidth="1"/>
    <col min="11" max="13" width="16.7109375" style="1"/>
    <col min="14" max="14" width="15.5703125" style="1" customWidth="1"/>
    <col min="15" max="16" width="16.7109375" style="1"/>
    <col min="17" max="18" width="16.7109375" style="23"/>
    <col min="19" max="21" width="16.7109375" style="1"/>
    <col min="22" max="22" width="19.7109375" style="1" customWidth="1"/>
    <col min="23" max="16384" width="16.7109375" style="1"/>
  </cols>
  <sheetData>
    <row r="1" spans="1:40" s="4" customFormat="1" ht="70.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286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6" t="s">
        <v>12</v>
      </c>
      <c r="O1" s="15" t="s">
        <v>13</v>
      </c>
      <c r="P1" s="15" t="s">
        <v>14</v>
      </c>
      <c r="Q1" s="18" t="s">
        <v>15</v>
      </c>
      <c r="R1" s="18" t="s">
        <v>16</v>
      </c>
      <c r="S1" s="15" t="s">
        <v>17</v>
      </c>
      <c r="T1" s="15" t="s">
        <v>18</v>
      </c>
      <c r="U1" s="15" t="s">
        <v>19</v>
      </c>
      <c r="V1" s="4" t="s">
        <v>285</v>
      </c>
    </row>
    <row r="2" spans="1:40" ht="31.5" customHeight="1">
      <c r="A2" s="13">
        <v>44470</v>
      </c>
      <c r="B2" s="13">
        <v>44470</v>
      </c>
      <c r="C2" s="6" t="s">
        <v>20</v>
      </c>
      <c r="D2" s="6" t="s">
        <v>21</v>
      </c>
      <c r="E2" s="7"/>
      <c r="F2" s="6" t="s">
        <v>22</v>
      </c>
      <c r="G2" s="12" t="s">
        <v>23</v>
      </c>
      <c r="H2" s="13" t="s">
        <v>24</v>
      </c>
      <c r="I2" s="7">
        <v>0</v>
      </c>
      <c r="J2" s="14" t="s">
        <v>25</v>
      </c>
      <c r="K2" s="25" t="s">
        <v>26</v>
      </c>
      <c r="L2" s="7"/>
      <c r="M2" s="7"/>
      <c r="N2" s="12"/>
      <c r="O2" s="12" t="s">
        <v>27</v>
      </c>
      <c r="P2" s="12" t="s">
        <v>28</v>
      </c>
      <c r="Q2" s="19"/>
      <c r="R2" s="19">
        <v>423.43</v>
      </c>
      <c r="S2" s="7"/>
      <c r="T2" s="7"/>
      <c r="U2" s="7"/>
    </row>
    <row r="3" spans="1:40" ht="31.5" customHeight="1">
      <c r="A3" s="13">
        <v>44473</v>
      </c>
      <c r="B3" s="13">
        <v>44473</v>
      </c>
      <c r="C3" s="6" t="s">
        <v>20</v>
      </c>
      <c r="D3" s="6" t="s">
        <v>29</v>
      </c>
      <c r="E3" s="7"/>
      <c r="F3" s="6" t="s">
        <v>30</v>
      </c>
      <c r="G3" s="12" t="s">
        <v>31</v>
      </c>
      <c r="H3" s="13" t="s">
        <v>32</v>
      </c>
      <c r="I3" s="7">
        <v>1</v>
      </c>
      <c r="J3" s="14" t="s">
        <v>25</v>
      </c>
      <c r="K3" s="6" t="s">
        <v>33</v>
      </c>
      <c r="L3" s="7"/>
      <c r="M3" s="7"/>
      <c r="N3" s="12"/>
      <c r="O3" s="7"/>
      <c r="P3" s="12" t="s">
        <v>28</v>
      </c>
      <c r="Q3" s="19"/>
      <c r="R3" s="19"/>
      <c r="S3" s="7"/>
      <c r="T3" s="7"/>
      <c r="U3" s="7"/>
    </row>
    <row r="4" spans="1:40" s="26" customFormat="1" ht="31.5" customHeight="1">
      <c r="A4" s="13">
        <v>44474</v>
      </c>
      <c r="B4" s="13">
        <v>44474</v>
      </c>
      <c r="C4" s="6" t="s">
        <v>20</v>
      </c>
      <c r="D4" s="6" t="s">
        <v>34</v>
      </c>
      <c r="E4" s="24"/>
      <c r="F4" s="6" t="s">
        <v>35</v>
      </c>
      <c r="G4" s="12" t="s">
        <v>36</v>
      </c>
      <c r="H4" s="13" t="s">
        <v>37</v>
      </c>
      <c r="I4" s="24">
        <v>1</v>
      </c>
      <c r="J4" s="14" t="s">
        <v>25</v>
      </c>
      <c r="K4" s="6" t="s">
        <v>38</v>
      </c>
      <c r="L4" s="24"/>
      <c r="M4" s="24"/>
      <c r="N4" s="12"/>
      <c r="O4" s="24"/>
      <c r="P4" s="12" t="s">
        <v>39</v>
      </c>
      <c r="Q4" s="19"/>
      <c r="R4" s="19"/>
      <c r="S4" s="24"/>
      <c r="T4" s="24"/>
      <c r="U4" s="24"/>
    </row>
    <row r="5" spans="1:40" ht="31.5" customHeight="1">
      <c r="A5" s="13">
        <v>44475</v>
      </c>
      <c r="B5" s="13">
        <v>44475</v>
      </c>
      <c r="C5" s="6" t="s">
        <v>20</v>
      </c>
      <c r="D5" s="6" t="s">
        <v>40</v>
      </c>
      <c r="E5" s="7"/>
      <c r="F5" s="6" t="s">
        <v>41</v>
      </c>
      <c r="G5" s="12" t="s">
        <v>23</v>
      </c>
      <c r="H5" s="13" t="s">
        <v>42</v>
      </c>
      <c r="I5" s="7">
        <v>2</v>
      </c>
      <c r="J5" s="14" t="s">
        <v>25</v>
      </c>
      <c r="K5" s="6" t="s">
        <v>33</v>
      </c>
      <c r="L5" s="7"/>
      <c r="M5" s="7"/>
      <c r="N5" s="12"/>
      <c r="O5" s="7"/>
      <c r="P5" s="12" t="s">
        <v>28</v>
      </c>
      <c r="Q5" s="19"/>
      <c r="R5" s="19"/>
      <c r="S5" s="7"/>
      <c r="T5" s="7"/>
      <c r="U5" s="7"/>
    </row>
    <row r="6" spans="1:40" ht="31.5" customHeight="1">
      <c r="A6" s="13">
        <v>44475</v>
      </c>
      <c r="B6" s="13">
        <v>44475</v>
      </c>
      <c r="C6" s="6" t="s">
        <v>20</v>
      </c>
      <c r="D6" s="6" t="s">
        <v>43</v>
      </c>
      <c r="E6" s="7"/>
      <c r="F6" s="6" t="s">
        <v>41</v>
      </c>
      <c r="G6" s="12" t="s">
        <v>23</v>
      </c>
      <c r="H6" s="13" t="s">
        <v>44</v>
      </c>
      <c r="I6" s="7">
        <v>2</v>
      </c>
      <c r="J6" s="14" t="s">
        <v>25</v>
      </c>
      <c r="K6" s="6" t="s">
        <v>33</v>
      </c>
      <c r="L6" s="7"/>
      <c r="M6" s="7"/>
      <c r="N6" s="12"/>
      <c r="O6" s="7"/>
      <c r="P6" s="12" t="s">
        <v>28</v>
      </c>
      <c r="Q6" s="20"/>
      <c r="R6" s="20">
        <v>9207.31</v>
      </c>
      <c r="S6" s="7"/>
      <c r="T6" s="7"/>
      <c r="U6" s="7"/>
      <c r="AF6" s="8"/>
      <c r="AG6" s="26"/>
      <c r="AH6" s="9"/>
      <c r="AI6" s="10"/>
      <c r="AJ6" s="9"/>
      <c r="AK6" s="9"/>
      <c r="AL6" s="11"/>
      <c r="AM6" s="9"/>
      <c r="AN6" s="26"/>
    </row>
    <row r="7" spans="1:40" ht="31.5" customHeight="1">
      <c r="A7" s="13">
        <v>44475</v>
      </c>
      <c r="B7" s="13">
        <v>44475</v>
      </c>
      <c r="C7" s="6" t="s">
        <v>20</v>
      </c>
      <c r="D7" s="6" t="s">
        <v>45</v>
      </c>
      <c r="E7" s="7"/>
      <c r="F7" s="6" t="s">
        <v>46</v>
      </c>
      <c r="G7" s="12" t="s">
        <v>36</v>
      </c>
      <c r="H7" s="13" t="s">
        <v>47</v>
      </c>
      <c r="I7" s="7"/>
      <c r="J7" s="14" t="s">
        <v>25</v>
      </c>
      <c r="K7" s="6" t="s">
        <v>38</v>
      </c>
      <c r="L7" s="7"/>
      <c r="M7" s="7"/>
      <c r="N7" s="12"/>
      <c r="O7" s="7"/>
      <c r="P7" s="12" t="s">
        <v>48</v>
      </c>
      <c r="Q7" s="20"/>
      <c r="R7" s="20">
        <v>28727.79</v>
      </c>
      <c r="S7" s="7"/>
      <c r="T7" s="7"/>
      <c r="U7" s="7"/>
    </row>
    <row r="8" spans="1:40" ht="31.5" customHeight="1">
      <c r="A8" s="13">
        <v>44476</v>
      </c>
      <c r="B8" s="13">
        <v>44476</v>
      </c>
      <c r="C8" s="6" t="s">
        <v>20</v>
      </c>
      <c r="D8" s="6" t="s">
        <v>49</v>
      </c>
      <c r="E8" s="7"/>
      <c r="F8" s="6" t="s">
        <v>50</v>
      </c>
      <c r="G8" s="12" t="s">
        <v>36</v>
      </c>
      <c r="H8" s="13" t="s">
        <v>51</v>
      </c>
      <c r="I8" s="7"/>
      <c r="J8" s="14" t="s">
        <v>25</v>
      </c>
      <c r="K8" s="6" t="s">
        <v>33</v>
      </c>
      <c r="L8" s="7"/>
      <c r="M8" s="7"/>
      <c r="N8" s="12"/>
      <c r="O8" s="7"/>
      <c r="P8" s="12" t="s">
        <v>48</v>
      </c>
      <c r="Q8" s="20"/>
      <c r="R8" s="20">
        <v>52825.52</v>
      </c>
      <c r="S8" s="7"/>
      <c r="T8" s="7"/>
      <c r="U8" s="7"/>
    </row>
    <row r="9" spans="1:40" ht="31.5" customHeight="1">
      <c r="A9" s="13">
        <v>44476</v>
      </c>
      <c r="B9" s="13">
        <v>44476</v>
      </c>
      <c r="C9" s="6" t="s">
        <v>20</v>
      </c>
      <c r="D9" s="6" t="s">
        <v>52</v>
      </c>
      <c r="E9" s="7"/>
      <c r="F9" s="6" t="s">
        <v>53</v>
      </c>
      <c r="G9" s="12" t="s">
        <v>36</v>
      </c>
      <c r="H9" s="13" t="s">
        <v>54</v>
      </c>
      <c r="I9" s="7">
        <v>0</v>
      </c>
      <c r="J9" s="14" t="s">
        <v>55</v>
      </c>
      <c r="K9" s="6" t="s">
        <v>33</v>
      </c>
      <c r="L9" s="7"/>
      <c r="M9" s="7"/>
      <c r="N9" s="12"/>
      <c r="O9" s="7"/>
      <c r="P9" s="12" t="s">
        <v>48</v>
      </c>
      <c r="Q9" s="20"/>
      <c r="R9" s="20">
        <v>698</v>
      </c>
      <c r="S9" s="7"/>
      <c r="T9" s="7"/>
      <c r="U9" s="7"/>
    </row>
    <row r="10" spans="1:40" ht="31.5" customHeight="1">
      <c r="A10" s="13">
        <v>44476</v>
      </c>
      <c r="B10" s="13">
        <v>44476</v>
      </c>
      <c r="C10" s="6" t="s">
        <v>20</v>
      </c>
      <c r="D10" s="6" t="s">
        <v>56</v>
      </c>
      <c r="E10" s="7"/>
      <c r="F10" s="6" t="s">
        <v>57</v>
      </c>
      <c r="G10" s="12" t="s">
        <v>36</v>
      </c>
      <c r="H10" s="13" t="s">
        <v>58</v>
      </c>
      <c r="I10" s="7"/>
      <c r="J10" s="14" t="s">
        <v>25</v>
      </c>
      <c r="K10" s="6" t="s">
        <v>59</v>
      </c>
      <c r="L10" s="7"/>
      <c r="M10" s="7"/>
      <c r="N10" s="12"/>
      <c r="O10" s="7"/>
      <c r="P10" s="44" t="s">
        <v>28</v>
      </c>
      <c r="Q10" s="20"/>
      <c r="R10" s="20">
        <v>27769.53</v>
      </c>
      <c r="S10" s="7"/>
      <c r="T10" s="7"/>
      <c r="U10" s="7"/>
    </row>
    <row r="11" spans="1:40" ht="31.5" customHeight="1">
      <c r="A11" s="13">
        <v>44477</v>
      </c>
      <c r="B11" s="13">
        <v>44477</v>
      </c>
      <c r="C11" s="6" t="s">
        <v>20</v>
      </c>
      <c r="D11" s="6" t="s">
        <v>60</v>
      </c>
      <c r="E11" s="7"/>
      <c r="F11" s="6" t="s">
        <v>61</v>
      </c>
      <c r="G11" s="12" t="s">
        <v>36</v>
      </c>
      <c r="H11" s="13" t="s">
        <v>62</v>
      </c>
      <c r="I11" s="7"/>
      <c r="J11" s="14" t="s">
        <v>25</v>
      </c>
      <c r="K11" s="6" t="s">
        <v>63</v>
      </c>
      <c r="L11" s="7"/>
      <c r="M11" s="7"/>
      <c r="N11" s="12"/>
      <c r="O11" s="7"/>
      <c r="P11" s="44" t="s">
        <v>28</v>
      </c>
      <c r="Q11" s="20"/>
      <c r="R11" s="20">
        <v>400.08</v>
      </c>
      <c r="S11" s="7"/>
      <c r="T11" s="7"/>
      <c r="U11" s="7"/>
    </row>
    <row r="12" spans="1:40" ht="31.5" customHeight="1">
      <c r="A12" s="13">
        <v>44477</v>
      </c>
      <c r="B12" s="13">
        <v>44477</v>
      </c>
      <c r="C12" s="6" t="s">
        <v>20</v>
      </c>
      <c r="D12" s="6" t="s">
        <v>34</v>
      </c>
      <c r="E12" s="7"/>
      <c r="F12" s="6" t="s">
        <v>35</v>
      </c>
      <c r="G12" s="12" t="s">
        <v>64</v>
      </c>
      <c r="H12" s="13" t="s">
        <v>65</v>
      </c>
      <c r="I12" s="7"/>
      <c r="J12" s="14" t="s">
        <v>25</v>
      </c>
      <c r="K12" s="6" t="s">
        <v>38</v>
      </c>
      <c r="L12" s="7"/>
      <c r="M12" s="7"/>
      <c r="N12" s="12"/>
      <c r="O12" s="7"/>
      <c r="P12" s="12" t="s">
        <v>39</v>
      </c>
      <c r="Q12" s="20"/>
      <c r="R12" s="20">
        <v>4104.5600000000004</v>
      </c>
      <c r="S12" s="7"/>
      <c r="T12" s="7"/>
      <c r="U12" s="7"/>
    </row>
    <row r="13" spans="1:40" ht="31.5" customHeight="1">
      <c r="A13" s="13">
        <v>44479</v>
      </c>
      <c r="B13" s="13">
        <v>44479</v>
      </c>
      <c r="C13" s="6" t="s">
        <v>20</v>
      </c>
      <c r="D13" s="6" t="s">
        <v>66</v>
      </c>
      <c r="E13" s="7"/>
      <c r="F13" s="6" t="s">
        <v>67</v>
      </c>
      <c r="G13" s="12" t="s">
        <v>68</v>
      </c>
      <c r="H13" s="13" t="s">
        <v>69</v>
      </c>
      <c r="I13" s="7"/>
      <c r="J13" s="14" t="s">
        <v>70</v>
      </c>
      <c r="K13" s="6" t="s">
        <v>63</v>
      </c>
      <c r="L13" s="7"/>
      <c r="M13" s="7"/>
      <c r="N13" s="6" t="s">
        <v>71</v>
      </c>
      <c r="O13" s="7"/>
      <c r="P13" s="6" t="s">
        <v>72</v>
      </c>
      <c r="Q13" s="20"/>
      <c r="R13" s="20">
        <v>423735.46</v>
      </c>
      <c r="S13" s="7"/>
      <c r="T13" s="7"/>
      <c r="U13" s="7"/>
      <c r="V13" s="27" t="s">
        <v>73</v>
      </c>
    </row>
    <row r="14" spans="1:40" ht="31.5" customHeight="1">
      <c r="A14" s="13">
        <v>44477</v>
      </c>
      <c r="B14" s="13">
        <v>44482</v>
      </c>
      <c r="C14" s="6" t="s">
        <v>74</v>
      </c>
      <c r="D14" s="17" t="s">
        <v>75</v>
      </c>
      <c r="E14" s="7" t="s">
        <v>76</v>
      </c>
      <c r="F14" s="6" t="s">
        <v>77</v>
      </c>
      <c r="G14" s="12" t="s">
        <v>78</v>
      </c>
      <c r="H14" s="13" t="s">
        <v>79</v>
      </c>
      <c r="I14" s="7">
        <v>200</v>
      </c>
      <c r="J14" s="14" t="s">
        <v>80</v>
      </c>
      <c r="K14" s="6" t="s">
        <v>81</v>
      </c>
      <c r="L14" s="7" t="s">
        <v>82</v>
      </c>
      <c r="M14" s="7" t="s">
        <v>82</v>
      </c>
      <c r="N14" s="12" t="s">
        <v>83</v>
      </c>
      <c r="O14" s="7"/>
      <c r="P14" s="12" t="s">
        <v>84</v>
      </c>
      <c r="Q14" s="20">
        <v>955410.35</v>
      </c>
      <c r="R14" s="20">
        <v>899755.34</v>
      </c>
      <c r="S14" s="7" t="s">
        <v>85</v>
      </c>
      <c r="T14" s="7" t="s">
        <v>86</v>
      </c>
      <c r="U14" s="7"/>
      <c r="V14" s="27" t="s">
        <v>87</v>
      </c>
    </row>
    <row r="15" spans="1:40" ht="31.5" customHeight="1">
      <c r="A15" s="13">
        <v>44483</v>
      </c>
      <c r="B15" s="13">
        <v>44483</v>
      </c>
      <c r="C15" s="6" t="s">
        <v>20</v>
      </c>
      <c r="D15" s="6" t="s">
        <v>88</v>
      </c>
      <c r="E15" s="7"/>
      <c r="F15" s="6" t="s">
        <v>89</v>
      </c>
      <c r="G15" s="12" t="s">
        <v>68</v>
      </c>
      <c r="H15" s="13" t="s">
        <v>90</v>
      </c>
      <c r="I15" s="7"/>
      <c r="J15" s="14" t="s">
        <v>25</v>
      </c>
      <c r="K15" s="6" t="s">
        <v>26</v>
      </c>
      <c r="L15" s="7"/>
      <c r="M15" s="7"/>
      <c r="N15" s="6" t="s">
        <v>71</v>
      </c>
      <c r="O15" s="7"/>
      <c r="P15" s="6" t="s">
        <v>91</v>
      </c>
      <c r="Q15" s="20"/>
      <c r="R15" s="20">
        <f>38347.54+149771.7</f>
        <v>188119.24000000002</v>
      </c>
      <c r="S15" s="7"/>
      <c r="T15" s="7"/>
      <c r="U15" s="7"/>
    </row>
    <row r="16" spans="1:40" ht="31.5" customHeight="1">
      <c r="A16" s="13">
        <v>44487</v>
      </c>
      <c r="B16" s="13">
        <v>44487</v>
      </c>
      <c r="C16" s="6" t="s">
        <v>20</v>
      </c>
      <c r="D16" s="6" t="s">
        <v>92</v>
      </c>
      <c r="E16" s="7"/>
      <c r="F16" s="6" t="s">
        <v>93</v>
      </c>
      <c r="G16" s="12" t="s">
        <v>94</v>
      </c>
      <c r="H16" s="13" t="s">
        <v>95</v>
      </c>
      <c r="I16" s="7"/>
      <c r="J16" s="14" t="s">
        <v>25</v>
      </c>
      <c r="K16" s="6" t="s">
        <v>63</v>
      </c>
      <c r="L16" s="7"/>
      <c r="M16" s="7"/>
      <c r="N16" s="12" t="s">
        <v>288</v>
      </c>
      <c r="O16" s="7"/>
      <c r="P16" s="12" t="s">
        <v>28</v>
      </c>
      <c r="Q16" s="20"/>
      <c r="R16" s="20">
        <v>-6482.25</v>
      </c>
      <c r="S16" s="7"/>
      <c r="T16" s="7"/>
      <c r="U16" s="7"/>
      <c r="V16" s="12" t="s">
        <v>96</v>
      </c>
    </row>
    <row r="17" spans="1:22" ht="31.5" customHeight="1">
      <c r="A17" s="13">
        <v>44487</v>
      </c>
      <c r="B17" s="13">
        <v>44487</v>
      </c>
      <c r="C17" s="6" t="s">
        <v>20</v>
      </c>
      <c r="D17" s="6" t="s">
        <v>97</v>
      </c>
      <c r="E17" s="7"/>
      <c r="F17" s="6"/>
      <c r="G17" s="12" t="s">
        <v>98</v>
      </c>
      <c r="H17" s="13" t="s">
        <v>99</v>
      </c>
      <c r="I17" s="7"/>
      <c r="J17" s="14" t="s">
        <v>25</v>
      </c>
      <c r="K17" s="6" t="s">
        <v>26</v>
      </c>
      <c r="L17" s="7"/>
      <c r="M17" s="7"/>
      <c r="N17" s="6" t="s">
        <v>71</v>
      </c>
      <c r="O17" s="7"/>
      <c r="P17" s="6" t="s">
        <v>48</v>
      </c>
      <c r="Q17" s="28"/>
      <c r="R17" s="28">
        <v>35756.49</v>
      </c>
      <c r="S17" s="7"/>
      <c r="T17" s="7"/>
      <c r="U17" s="7"/>
    </row>
    <row r="18" spans="1:22" ht="31.5" customHeight="1">
      <c r="A18" s="13">
        <v>44487</v>
      </c>
      <c r="B18" s="13">
        <v>44487</v>
      </c>
      <c r="C18" s="6" t="s">
        <v>20</v>
      </c>
      <c r="D18" s="17" t="s">
        <v>100</v>
      </c>
      <c r="E18" s="7"/>
      <c r="F18" s="6" t="s">
        <v>101</v>
      </c>
      <c r="G18" s="12" t="s">
        <v>23</v>
      </c>
      <c r="H18" s="13" t="s">
        <v>102</v>
      </c>
      <c r="I18" s="7"/>
      <c r="J18" s="14" t="s">
        <v>25</v>
      </c>
      <c r="K18" s="6" t="s">
        <v>63</v>
      </c>
      <c r="L18" s="7"/>
      <c r="M18" s="7"/>
      <c r="N18" s="12" t="s">
        <v>288</v>
      </c>
      <c r="O18" s="7"/>
      <c r="P18" s="12" t="s">
        <v>28</v>
      </c>
      <c r="Q18" s="20"/>
      <c r="R18" s="20">
        <v>1282.54</v>
      </c>
      <c r="S18" s="7"/>
      <c r="T18" s="7"/>
      <c r="U18" s="7"/>
      <c r="V18" s="12" t="s">
        <v>103</v>
      </c>
    </row>
    <row r="19" spans="1:22" ht="31.5" customHeight="1">
      <c r="A19" s="13">
        <v>44487</v>
      </c>
      <c r="B19" s="13">
        <v>44487</v>
      </c>
      <c r="C19" s="6" t="s">
        <v>20</v>
      </c>
      <c r="D19" s="17" t="s">
        <v>104</v>
      </c>
      <c r="E19" s="7"/>
      <c r="F19" s="6" t="s">
        <v>101</v>
      </c>
      <c r="G19" s="12" t="s">
        <v>23</v>
      </c>
      <c r="H19" s="13" t="s">
        <v>105</v>
      </c>
      <c r="I19" s="7"/>
      <c r="J19" s="14" t="s">
        <v>25</v>
      </c>
      <c r="K19" s="6" t="s">
        <v>63</v>
      </c>
      <c r="L19" s="7"/>
      <c r="M19" s="7"/>
      <c r="N19" s="12" t="s">
        <v>288</v>
      </c>
      <c r="O19" s="7"/>
      <c r="P19" s="12" t="s">
        <v>28</v>
      </c>
      <c r="Q19" s="20"/>
      <c r="R19" s="20">
        <v>1733.15</v>
      </c>
      <c r="S19" s="7"/>
      <c r="T19" s="7"/>
      <c r="U19" s="7"/>
      <c r="V19" s="12" t="s">
        <v>103</v>
      </c>
    </row>
    <row r="20" spans="1:22" ht="31.5" customHeight="1">
      <c r="A20" s="13">
        <v>44488</v>
      </c>
      <c r="B20" s="13">
        <v>44488</v>
      </c>
      <c r="C20" s="6" t="s">
        <v>20</v>
      </c>
      <c r="D20" s="17" t="s">
        <v>100</v>
      </c>
      <c r="E20" s="7"/>
      <c r="F20" s="6" t="s">
        <v>101</v>
      </c>
      <c r="G20" s="12" t="s">
        <v>23</v>
      </c>
      <c r="H20" s="13" t="s">
        <v>106</v>
      </c>
      <c r="I20" s="7"/>
      <c r="J20" s="14" t="s">
        <v>25</v>
      </c>
      <c r="K20" s="6" t="s">
        <v>63</v>
      </c>
      <c r="L20" s="7"/>
      <c r="M20" s="7"/>
      <c r="N20" s="12"/>
      <c r="O20" s="7"/>
      <c r="P20" s="12" t="s">
        <v>28</v>
      </c>
      <c r="Q20" s="20"/>
      <c r="R20" s="20">
        <v>7482.43</v>
      </c>
      <c r="S20" s="7"/>
      <c r="T20" s="7"/>
      <c r="U20" s="7"/>
    </row>
    <row r="21" spans="1:22" ht="31.5" customHeight="1">
      <c r="A21" s="13">
        <v>44488</v>
      </c>
      <c r="B21" s="13">
        <v>44488</v>
      </c>
      <c r="C21" s="6" t="s">
        <v>20</v>
      </c>
      <c r="D21" s="17" t="s">
        <v>104</v>
      </c>
      <c r="E21" s="7"/>
      <c r="F21" s="6" t="s">
        <v>101</v>
      </c>
      <c r="G21" s="12" t="s">
        <v>23</v>
      </c>
      <c r="H21" s="13" t="s">
        <v>107</v>
      </c>
      <c r="I21" s="7"/>
      <c r="J21" s="14" t="s">
        <v>25</v>
      </c>
      <c r="K21" s="6" t="s">
        <v>63</v>
      </c>
      <c r="L21" s="7"/>
      <c r="M21" s="7"/>
      <c r="N21" s="12"/>
      <c r="O21" s="7"/>
      <c r="P21" s="12" t="s">
        <v>28</v>
      </c>
      <c r="Q21" s="20"/>
      <c r="R21" s="20">
        <v>7357.41</v>
      </c>
      <c r="S21" s="7"/>
      <c r="T21" s="7"/>
      <c r="U21" s="7"/>
    </row>
    <row r="22" spans="1:22" ht="83.25" customHeight="1">
      <c r="A22" s="13">
        <v>44475</v>
      </c>
      <c r="B22" s="13">
        <v>44489</v>
      </c>
      <c r="C22" s="6" t="s">
        <v>74</v>
      </c>
      <c r="D22" s="17" t="s">
        <v>108</v>
      </c>
      <c r="E22" s="7" t="s">
        <v>109</v>
      </c>
      <c r="F22" s="6" t="s">
        <v>110</v>
      </c>
      <c r="G22" s="12" t="s">
        <v>78</v>
      </c>
      <c r="H22" s="13" t="s">
        <v>111</v>
      </c>
      <c r="I22" s="7">
        <v>57</v>
      </c>
      <c r="J22" s="14" t="s">
        <v>80</v>
      </c>
      <c r="K22" s="6" t="s">
        <v>112</v>
      </c>
      <c r="L22" s="7" t="s">
        <v>82</v>
      </c>
      <c r="M22" s="7" t="s">
        <v>82</v>
      </c>
      <c r="N22" s="12" t="s">
        <v>113</v>
      </c>
      <c r="O22" s="7"/>
      <c r="P22" s="5" t="s">
        <v>114</v>
      </c>
      <c r="Q22" s="20">
        <f>7412539.95/30</f>
        <v>247084.66500000001</v>
      </c>
      <c r="R22" s="20">
        <v>279879.21999999997</v>
      </c>
      <c r="S22" s="7" t="s">
        <v>115</v>
      </c>
      <c r="T22" s="7" t="s">
        <v>86</v>
      </c>
      <c r="U22" s="7"/>
    </row>
    <row r="23" spans="1:22" ht="83.25" customHeight="1">
      <c r="A23" s="13">
        <v>44484</v>
      </c>
      <c r="B23" s="13">
        <v>44489</v>
      </c>
      <c r="C23" s="6" t="s">
        <v>74</v>
      </c>
      <c r="D23" s="17" t="s">
        <v>116</v>
      </c>
      <c r="E23" s="7" t="s">
        <v>117</v>
      </c>
      <c r="F23" s="6" t="s">
        <v>118</v>
      </c>
      <c r="G23" s="12" t="s">
        <v>119</v>
      </c>
      <c r="H23" s="13" t="s">
        <v>120</v>
      </c>
      <c r="I23" s="7" t="s">
        <v>121</v>
      </c>
      <c r="J23" s="14" t="s">
        <v>80</v>
      </c>
      <c r="K23" s="6" t="s">
        <v>112</v>
      </c>
      <c r="L23" s="7" t="s">
        <v>82</v>
      </c>
      <c r="M23" s="7" t="s">
        <v>82</v>
      </c>
      <c r="N23" s="1" t="s">
        <v>191</v>
      </c>
      <c r="O23" s="7"/>
      <c r="P23" s="5" t="s">
        <v>114</v>
      </c>
      <c r="Q23" s="20" t="s">
        <v>122</v>
      </c>
      <c r="R23" s="20">
        <v>14930</v>
      </c>
      <c r="S23" s="7" t="s">
        <v>114</v>
      </c>
      <c r="T23" s="7" t="s">
        <v>114</v>
      </c>
      <c r="U23" s="7" t="s">
        <v>114</v>
      </c>
    </row>
    <row r="24" spans="1:22" ht="31.5" customHeight="1">
      <c r="A24" s="13">
        <v>44491</v>
      </c>
      <c r="B24" s="13">
        <v>44491</v>
      </c>
      <c r="C24" s="6" t="s">
        <v>20</v>
      </c>
      <c r="D24" s="17" t="s">
        <v>60</v>
      </c>
      <c r="E24" s="7"/>
      <c r="F24" s="6" t="s">
        <v>123</v>
      </c>
      <c r="G24" s="12" t="s">
        <v>208</v>
      </c>
      <c r="H24" s="13" t="s">
        <v>124</v>
      </c>
      <c r="I24" s="7" t="s">
        <v>125</v>
      </c>
      <c r="J24" s="14" t="s">
        <v>25</v>
      </c>
      <c r="K24" s="6" t="s">
        <v>81</v>
      </c>
      <c r="L24" s="7"/>
      <c r="M24" s="7"/>
      <c r="N24" s="12" t="s">
        <v>288</v>
      </c>
      <c r="O24" s="7"/>
      <c r="P24" s="5" t="s">
        <v>28</v>
      </c>
      <c r="Q24" s="20"/>
      <c r="R24" s="20">
        <v>407</v>
      </c>
      <c r="S24" s="7"/>
      <c r="T24" s="7"/>
      <c r="U24" s="7"/>
    </row>
    <row r="25" spans="1:22" ht="31.5" customHeight="1">
      <c r="A25" s="13">
        <v>44491</v>
      </c>
      <c r="B25" s="13">
        <v>44491</v>
      </c>
      <c r="C25" s="6" t="s">
        <v>20</v>
      </c>
      <c r="D25" s="17" t="s">
        <v>126</v>
      </c>
      <c r="E25" s="7"/>
      <c r="F25" s="6" t="s">
        <v>127</v>
      </c>
      <c r="G25" s="12" t="s">
        <v>208</v>
      </c>
      <c r="H25" s="13" t="s">
        <v>128</v>
      </c>
      <c r="I25" s="7">
        <v>1</v>
      </c>
      <c r="J25" s="14" t="s">
        <v>25</v>
      </c>
      <c r="K25" s="6" t="s">
        <v>63</v>
      </c>
      <c r="L25" s="7"/>
      <c r="M25" s="7"/>
      <c r="N25" s="12" t="s">
        <v>288</v>
      </c>
      <c r="O25" s="7"/>
      <c r="P25" s="5" t="s">
        <v>28</v>
      </c>
      <c r="Q25" s="20"/>
      <c r="R25" s="20"/>
      <c r="S25" s="7"/>
      <c r="T25" s="7"/>
      <c r="U25" s="7"/>
    </row>
    <row r="26" spans="1:22" ht="31.5" customHeight="1">
      <c r="A26" s="33">
        <v>44491</v>
      </c>
      <c r="B26" s="33">
        <v>44491</v>
      </c>
      <c r="C26" s="31" t="s">
        <v>20</v>
      </c>
      <c r="D26" s="31" t="s">
        <v>129</v>
      </c>
      <c r="E26" s="31"/>
      <c r="F26" s="34" t="s">
        <v>130</v>
      </c>
      <c r="G26" s="31" t="s">
        <v>131</v>
      </c>
      <c r="H26" s="7" t="s">
        <v>132</v>
      </c>
      <c r="I26" s="7" t="s">
        <v>125</v>
      </c>
      <c r="J26" s="14" t="s">
        <v>25</v>
      </c>
      <c r="K26" s="7" t="s">
        <v>81</v>
      </c>
      <c r="L26" s="7"/>
      <c r="M26" s="7"/>
      <c r="N26" s="7"/>
      <c r="O26" s="7" t="s">
        <v>224</v>
      </c>
      <c r="P26" s="5" t="s">
        <v>28</v>
      </c>
      <c r="Q26" s="21"/>
      <c r="R26" s="21"/>
      <c r="S26" s="7"/>
      <c r="T26" s="7"/>
      <c r="U26" s="7"/>
    </row>
    <row r="27" spans="1:22" ht="43.5" customHeight="1">
      <c r="A27" s="5">
        <v>44494</v>
      </c>
      <c r="B27" s="5">
        <v>44494</v>
      </c>
      <c r="C27" s="7" t="s">
        <v>20</v>
      </c>
      <c r="D27" s="7" t="s">
        <v>133</v>
      </c>
      <c r="E27" s="7"/>
      <c r="F27" s="6" t="s">
        <v>134</v>
      </c>
      <c r="G27" s="7" t="s">
        <v>131</v>
      </c>
      <c r="H27" s="7" t="s">
        <v>135</v>
      </c>
      <c r="I27" s="7" t="s">
        <v>136</v>
      </c>
      <c r="J27" s="14" t="s">
        <v>25</v>
      </c>
      <c r="K27" s="7" t="s">
        <v>63</v>
      </c>
      <c r="L27" s="7"/>
      <c r="M27" s="7"/>
      <c r="N27" s="7"/>
      <c r="O27" s="7"/>
      <c r="P27" s="5" t="s">
        <v>28</v>
      </c>
      <c r="Q27" s="29"/>
      <c r="R27" s="29">
        <f>(16998.72-16258.38)+(5367.78-5131.5)</f>
        <v>976.62000000000171</v>
      </c>
      <c r="S27" s="7"/>
      <c r="T27" s="7"/>
      <c r="U27" s="7"/>
    </row>
    <row r="28" spans="1:22" ht="31.5" customHeight="1">
      <c r="A28" s="5">
        <v>44494</v>
      </c>
      <c r="B28" s="5">
        <v>44494</v>
      </c>
      <c r="C28" s="7" t="s">
        <v>20</v>
      </c>
      <c r="D28" s="7" t="s">
        <v>137</v>
      </c>
      <c r="E28" s="7"/>
      <c r="F28" s="6" t="s">
        <v>138</v>
      </c>
      <c r="G28" s="7" t="s">
        <v>131</v>
      </c>
      <c r="H28" s="7" t="s">
        <v>139</v>
      </c>
      <c r="I28" s="7" t="s">
        <v>140</v>
      </c>
      <c r="J28" s="14" t="s">
        <v>25</v>
      </c>
      <c r="K28" s="7" t="s">
        <v>81</v>
      </c>
      <c r="L28" s="7"/>
      <c r="M28" s="7"/>
      <c r="N28" s="7"/>
      <c r="O28" s="7"/>
      <c r="P28" s="12"/>
      <c r="Q28" s="29"/>
      <c r="R28" s="29"/>
      <c r="S28" s="7"/>
      <c r="T28" s="7"/>
      <c r="U28" s="7"/>
    </row>
    <row r="29" spans="1:22" ht="31.5" customHeight="1">
      <c r="A29" s="5">
        <v>44495</v>
      </c>
      <c r="B29" s="5">
        <v>44495</v>
      </c>
      <c r="C29" s="7" t="s">
        <v>20</v>
      </c>
      <c r="D29" s="7" t="s">
        <v>141</v>
      </c>
      <c r="E29" s="7"/>
      <c r="F29" s="6" t="s">
        <v>142</v>
      </c>
      <c r="G29" s="7" t="s">
        <v>131</v>
      </c>
      <c r="H29" s="7" t="s">
        <v>143</v>
      </c>
      <c r="I29" s="7" t="s">
        <v>144</v>
      </c>
      <c r="J29" s="14" t="s">
        <v>70</v>
      </c>
      <c r="K29" s="7" t="s">
        <v>63</v>
      </c>
      <c r="L29" s="7"/>
      <c r="M29" s="7"/>
      <c r="N29" s="7"/>
      <c r="O29" s="7"/>
      <c r="P29" s="5" t="s">
        <v>28</v>
      </c>
      <c r="Q29" s="29"/>
      <c r="R29" s="29">
        <v>5163.4799999999996</v>
      </c>
      <c r="S29" s="7"/>
      <c r="T29" s="7"/>
      <c r="U29" s="7"/>
    </row>
    <row r="30" spans="1:22" ht="31.5" customHeight="1">
      <c r="A30" s="13"/>
      <c r="B30" s="13"/>
      <c r="C30" s="6" t="s">
        <v>20</v>
      </c>
      <c r="D30" s="17" t="s">
        <v>40</v>
      </c>
      <c r="E30" s="7"/>
      <c r="F30" s="6"/>
      <c r="G30" s="12" t="s">
        <v>31</v>
      </c>
      <c r="H30" s="13"/>
      <c r="I30" s="7"/>
      <c r="J30" s="14" t="s">
        <v>25</v>
      </c>
      <c r="K30" s="6" t="s">
        <v>63</v>
      </c>
      <c r="L30" s="7"/>
      <c r="M30" s="7"/>
      <c r="N30" s="12"/>
      <c r="O30" s="7"/>
      <c r="P30" s="12" t="s">
        <v>28</v>
      </c>
      <c r="Q30" s="20"/>
      <c r="R30" s="20"/>
      <c r="S30" s="7"/>
      <c r="T30" s="7"/>
      <c r="U30" s="7"/>
    </row>
    <row r="31" spans="1:22" ht="31.5" customHeight="1">
      <c r="A31" s="13">
        <v>44490</v>
      </c>
      <c r="B31" s="30">
        <v>44490</v>
      </c>
      <c r="C31" s="31" t="s">
        <v>20</v>
      </c>
      <c r="D31" s="32" t="s">
        <v>145</v>
      </c>
      <c r="E31" s="7"/>
      <c r="F31" s="34" t="s">
        <v>146</v>
      </c>
      <c r="G31" s="12" t="s">
        <v>131</v>
      </c>
      <c r="H31" s="13" t="s">
        <v>147</v>
      </c>
      <c r="I31" s="7">
        <v>1</v>
      </c>
      <c r="J31" s="14" t="s">
        <v>25</v>
      </c>
      <c r="K31" s="6" t="s">
        <v>63</v>
      </c>
      <c r="L31" s="7"/>
      <c r="M31" s="7"/>
      <c r="N31" s="12"/>
      <c r="O31" s="7"/>
      <c r="P31" s="5" t="s">
        <v>28</v>
      </c>
      <c r="Q31" s="20"/>
      <c r="R31" s="20"/>
      <c r="S31" s="7"/>
      <c r="T31" s="7"/>
      <c r="U31" s="7"/>
    </row>
    <row r="32" spans="1:22" ht="31.5" customHeight="1">
      <c r="A32" s="5">
        <v>44490</v>
      </c>
      <c r="B32" s="33">
        <v>44491</v>
      </c>
      <c r="C32" s="31" t="s">
        <v>20</v>
      </c>
      <c r="D32" s="31" t="s">
        <v>148</v>
      </c>
      <c r="E32" s="7"/>
      <c r="F32" s="6" t="s">
        <v>149</v>
      </c>
      <c r="G32" s="12" t="s">
        <v>150</v>
      </c>
      <c r="H32" s="7" t="s">
        <v>151</v>
      </c>
      <c r="I32" s="7"/>
      <c r="J32" s="14" t="s">
        <v>25</v>
      </c>
      <c r="K32" s="7" t="s">
        <v>81</v>
      </c>
      <c r="L32" s="7"/>
      <c r="M32" s="7"/>
      <c r="N32" s="7"/>
      <c r="O32" s="7"/>
      <c r="P32" s="5" t="s">
        <v>152</v>
      </c>
      <c r="Q32" s="21"/>
      <c r="R32" s="21"/>
      <c r="S32" s="7"/>
      <c r="T32" s="7"/>
      <c r="U32" s="7"/>
    </row>
    <row r="33" spans="1:21" ht="31.5" customHeight="1">
      <c r="A33" s="5">
        <v>44495</v>
      </c>
      <c r="B33" s="5">
        <v>44496</v>
      </c>
      <c r="C33" s="5" t="s">
        <v>20</v>
      </c>
      <c r="D33" s="5" t="s">
        <v>153</v>
      </c>
      <c r="E33" s="5"/>
      <c r="F33" s="5" t="s">
        <v>154</v>
      </c>
      <c r="G33" s="12" t="s">
        <v>208</v>
      </c>
      <c r="H33" s="5" t="s">
        <v>155</v>
      </c>
      <c r="I33" s="7" t="s">
        <v>125</v>
      </c>
      <c r="J33" s="14" t="s">
        <v>25</v>
      </c>
      <c r="K33" s="7" t="s">
        <v>81</v>
      </c>
      <c r="L33" s="7"/>
      <c r="M33" s="7"/>
      <c r="N33" s="12" t="s">
        <v>288</v>
      </c>
      <c r="O33" s="7"/>
      <c r="P33" s="5" t="s">
        <v>28</v>
      </c>
      <c r="Q33" s="20"/>
      <c r="R33" s="29">
        <v>151</v>
      </c>
      <c r="S33" s="7"/>
      <c r="T33" s="7"/>
      <c r="U33" s="7"/>
    </row>
    <row r="34" spans="1:21" ht="31.5" customHeight="1">
      <c r="A34" s="13">
        <v>44484</v>
      </c>
      <c r="B34" s="13">
        <v>44496</v>
      </c>
      <c r="C34" s="6" t="s">
        <v>20</v>
      </c>
      <c r="D34" s="17" t="s">
        <v>157</v>
      </c>
      <c r="E34" s="7"/>
      <c r="F34" s="6" t="s">
        <v>158</v>
      </c>
      <c r="G34" s="12" t="s">
        <v>131</v>
      </c>
      <c r="H34" s="13" t="s">
        <v>159</v>
      </c>
      <c r="I34" s="7" t="s">
        <v>160</v>
      </c>
      <c r="J34" s="14" t="s">
        <v>25</v>
      </c>
      <c r="K34" s="6" t="s">
        <v>63</v>
      </c>
      <c r="L34" s="7" t="s">
        <v>161</v>
      </c>
      <c r="M34" s="7"/>
      <c r="N34" s="12"/>
      <c r="O34" s="7"/>
      <c r="P34" s="12"/>
      <c r="Q34" s="20"/>
      <c r="R34" s="20">
        <v>2591.2800000000002</v>
      </c>
      <c r="S34" s="7"/>
      <c r="T34" s="7"/>
      <c r="U34" s="7"/>
    </row>
    <row r="35" spans="1:21" ht="31.5" customHeight="1">
      <c r="A35" s="13">
        <v>44488</v>
      </c>
      <c r="B35" s="13">
        <v>44496</v>
      </c>
      <c r="C35" s="6" t="s">
        <v>20</v>
      </c>
      <c r="D35" s="17" t="s">
        <v>21</v>
      </c>
      <c r="E35" s="7"/>
      <c r="F35" s="6" t="s">
        <v>53</v>
      </c>
      <c r="G35" s="12" t="s">
        <v>208</v>
      </c>
      <c r="H35" s="13" t="s">
        <v>162</v>
      </c>
      <c r="I35" s="7">
        <v>1</v>
      </c>
      <c r="J35" s="14" t="s">
        <v>25</v>
      </c>
      <c r="K35" s="6" t="s">
        <v>63</v>
      </c>
      <c r="L35" s="7"/>
      <c r="M35" s="7"/>
      <c r="N35" s="12" t="s">
        <v>288</v>
      </c>
      <c r="O35" s="7"/>
      <c r="P35" s="5" t="s">
        <v>28</v>
      </c>
      <c r="Q35" s="20"/>
      <c r="R35" s="20">
        <v>634</v>
      </c>
      <c r="S35" s="7"/>
      <c r="T35" s="7"/>
      <c r="U35" s="7"/>
    </row>
    <row r="36" spans="1:21" ht="31.5" customHeight="1">
      <c r="A36" s="13">
        <v>44496</v>
      </c>
      <c r="B36" s="13">
        <v>44497</v>
      </c>
      <c r="C36" s="6"/>
      <c r="D36" s="17" t="s">
        <v>195</v>
      </c>
      <c r="E36" s="7"/>
      <c r="F36" s="6" t="s">
        <v>158</v>
      </c>
      <c r="G36" s="12" t="s">
        <v>131</v>
      </c>
      <c r="H36" s="13" t="s">
        <v>194</v>
      </c>
      <c r="I36" s="7" t="s">
        <v>156</v>
      </c>
      <c r="J36" s="14" t="s">
        <v>25</v>
      </c>
      <c r="K36" s="6" t="s">
        <v>81</v>
      </c>
      <c r="L36" s="7"/>
      <c r="M36" s="7"/>
      <c r="N36" s="12"/>
      <c r="O36" s="7"/>
      <c r="P36" s="5" t="s">
        <v>152</v>
      </c>
      <c r="Q36" s="20"/>
      <c r="R36" s="20">
        <v>3729.09</v>
      </c>
      <c r="S36" s="7"/>
      <c r="T36" s="7"/>
      <c r="U36" s="7"/>
    </row>
    <row r="37" spans="1:21" ht="38.25" customHeight="1">
      <c r="A37" s="13">
        <v>44496</v>
      </c>
      <c r="B37" s="13">
        <v>44497</v>
      </c>
      <c r="C37" s="6"/>
      <c r="D37" s="17" t="s">
        <v>197</v>
      </c>
      <c r="E37" s="7"/>
      <c r="F37" s="6" t="s">
        <v>158</v>
      </c>
      <c r="G37" s="12" t="s">
        <v>131</v>
      </c>
      <c r="H37" s="13" t="s">
        <v>196</v>
      </c>
      <c r="I37" s="7" t="s">
        <v>156</v>
      </c>
      <c r="J37" s="14" t="s">
        <v>25</v>
      </c>
      <c r="K37" s="6" t="s">
        <v>81</v>
      </c>
      <c r="L37" s="7"/>
      <c r="M37" s="7"/>
      <c r="N37" s="12"/>
      <c r="O37" s="7"/>
      <c r="P37" s="5" t="s">
        <v>152</v>
      </c>
      <c r="Q37" s="20"/>
      <c r="R37" s="20"/>
      <c r="S37" s="7"/>
      <c r="T37" s="7"/>
      <c r="U37" s="7"/>
    </row>
    <row r="38" spans="1:21" ht="31.5" customHeight="1">
      <c r="A38" s="13">
        <v>44496</v>
      </c>
      <c r="B38" s="13" t="s">
        <v>200</v>
      </c>
      <c r="C38" s="6"/>
      <c r="D38" s="17" t="s">
        <v>198</v>
      </c>
      <c r="E38" s="7"/>
      <c r="F38" s="6" t="s">
        <v>158</v>
      </c>
      <c r="G38" s="12" t="s">
        <v>131</v>
      </c>
      <c r="H38" s="13" t="s">
        <v>199</v>
      </c>
      <c r="I38" s="7" t="s">
        <v>125</v>
      </c>
      <c r="J38" s="14" t="s">
        <v>25</v>
      </c>
      <c r="K38" s="6" t="s">
        <v>81</v>
      </c>
      <c r="L38" s="7"/>
      <c r="M38" s="7"/>
      <c r="N38" s="12"/>
      <c r="O38" s="7"/>
      <c r="P38" s="5" t="s">
        <v>152</v>
      </c>
      <c r="Q38" s="20"/>
      <c r="R38" s="20">
        <v>6840.8</v>
      </c>
      <c r="S38" s="7"/>
      <c r="T38" s="7"/>
      <c r="U38" s="7"/>
    </row>
    <row r="39" spans="1:21" ht="38.25" customHeight="1">
      <c r="A39" s="13">
        <v>44501</v>
      </c>
      <c r="B39" s="13">
        <v>44503</v>
      </c>
      <c r="C39" s="6"/>
      <c r="D39" s="17" t="s">
        <v>211</v>
      </c>
      <c r="E39" s="7"/>
      <c r="F39" s="6" t="s">
        <v>213</v>
      </c>
      <c r="G39" s="12" t="s">
        <v>206</v>
      </c>
      <c r="H39" s="13" t="s">
        <v>214</v>
      </c>
      <c r="I39" s="7" t="s">
        <v>215</v>
      </c>
      <c r="J39" s="14" t="s">
        <v>25</v>
      </c>
      <c r="K39" s="6" t="s">
        <v>81</v>
      </c>
      <c r="L39" s="7"/>
      <c r="M39" s="7"/>
      <c r="N39" s="12"/>
      <c r="O39" s="7"/>
      <c r="P39" s="5" t="s">
        <v>28</v>
      </c>
      <c r="Q39" s="20"/>
      <c r="R39" s="20">
        <v>8225.24</v>
      </c>
      <c r="S39" s="7"/>
      <c r="T39" s="7"/>
      <c r="U39" s="7"/>
    </row>
    <row r="40" spans="1:21" ht="38.25" customHeight="1">
      <c r="A40" s="13">
        <v>44498</v>
      </c>
      <c r="B40" s="13">
        <v>44503</v>
      </c>
      <c r="C40" s="6"/>
      <c r="D40" s="17" t="s">
        <v>207</v>
      </c>
      <c r="E40" s="7"/>
      <c r="F40" s="6" t="s">
        <v>158</v>
      </c>
      <c r="G40" s="12" t="s">
        <v>131</v>
      </c>
      <c r="H40" s="13" t="s">
        <v>216</v>
      </c>
      <c r="I40" s="7" t="s">
        <v>217</v>
      </c>
      <c r="J40" s="14" t="s">
        <v>25</v>
      </c>
      <c r="K40" s="6" t="s">
        <v>81</v>
      </c>
      <c r="L40" s="7"/>
      <c r="M40" s="7"/>
      <c r="N40" s="12"/>
      <c r="O40" s="7"/>
      <c r="P40" s="5" t="s">
        <v>152</v>
      </c>
      <c r="Q40" s="20"/>
      <c r="R40" s="20"/>
      <c r="S40" s="7"/>
      <c r="T40" s="7"/>
      <c r="U40" s="7"/>
    </row>
    <row r="41" spans="1:21" ht="38.25" customHeight="1">
      <c r="A41" s="13">
        <v>44503</v>
      </c>
      <c r="B41" s="13">
        <v>44503</v>
      </c>
      <c r="C41" s="6"/>
      <c r="D41" s="17" t="s">
        <v>220</v>
      </c>
      <c r="E41" s="7"/>
      <c r="F41" s="6" t="s">
        <v>158</v>
      </c>
      <c r="G41" s="12" t="s">
        <v>206</v>
      </c>
      <c r="H41" s="13" t="s">
        <v>218</v>
      </c>
      <c r="I41" s="7" t="s">
        <v>219</v>
      </c>
      <c r="J41" s="14" t="s">
        <v>25</v>
      </c>
      <c r="K41" s="6" t="s">
        <v>26</v>
      </c>
      <c r="L41" s="7"/>
      <c r="M41" s="7"/>
      <c r="N41" s="12"/>
      <c r="O41" s="7"/>
      <c r="P41" s="5" t="s">
        <v>28</v>
      </c>
      <c r="Q41" s="20"/>
      <c r="R41" s="20">
        <v>11514.93</v>
      </c>
      <c r="S41" s="7"/>
      <c r="T41" s="7"/>
      <c r="U41" s="7"/>
    </row>
    <row r="42" spans="1:21" ht="38.25" customHeight="1">
      <c r="A42" s="13">
        <v>44503</v>
      </c>
      <c r="B42" s="13">
        <v>44504</v>
      </c>
      <c r="C42" s="6"/>
      <c r="D42" s="17" t="s">
        <v>221</v>
      </c>
      <c r="E42" s="7"/>
      <c r="F42" s="6" t="s">
        <v>239</v>
      </c>
      <c r="G42" s="12" t="s">
        <v>208</v>
      </c>
      <c r="H42" s="13" t="s">
        <v>222</v>
      </c>
      <c r="I42" s="7" t="s">
        <v>223</v>
      </c>
      <c r="J42" s="14" t="s">
        <v>25</v>
      </c>
      <c r="K42" s="6" t="s">
        <v>26</v>
      </c>
      <c r="L42" s="7"/>
      <c r="M42" s="7"/>
      <c r="N42" s="12"/>
      <c r="O42" s="7"/>
      <c r="P42" s="5" t="s">
        <v>28</v>
      </c>
      <c r="Q42" s="20"/>
      <c r="R42" s="20">
        <v>5516.42</v>
      </c>
      <c r="S42" s="7"/>
      <c r="T42" s="7"/>
      <c r="U42" s="7"/>
    </row>
    <row r="43" spans="1:21" ht="38.25" customHeight="1">
      <c r="A43" s="13">
        <v>44504</v>
      </c>
      <c r="B43" s="13">
        <v>44504</v>
      </c>
      <c r="C43" s="6"/>
      <c r="D43" s="17" t="s">
        <v>225</v>
      </c>
      <c r="E43" s="7"/>
      <c r="F43" s="6" t="s">
        <v>158</v>
      </c>
      <c r="G43" s="12" t="s">
        <v>208</v>
      </c>
      <c r="H43" s="13" t="s">
        <v>226</v>
      </c>
      <c r="I43" s="7" t="s">
        <v>227</v>
      </c>
      <c r="J43" s="14" t="s">
        <v>25</v>
      </c>
      <c r="K43" s="6" t="s">
        <v>26</v>
      </c>
      <c r="L43" s="7"/>
      <c r="M43" s="7"/>
      <c r="N43" s="12"/>
      <c r="O43" s="7"/>
      <c r="P43" s="5" t="s">
        <v>28</v>
      </c>
      <c r="Q43" s="20"/>
      <c r="R43" s="20">
        <v>726</v>
      </c>
      <c r="S43" s="7"/>
      <c r="T43" s="7"/>
      <c r="U43" s="7"/>
    </row>
    <row r="44" spans="1:21" ht="38.25" customHeight="1">
      <c r="A44" s="13">
        <v>44501</v>
      </c>
      <c r="B44" s="13">
        <v>44505</v>
      </c>
      <c r="C44" s="6"/>
      <c r="D44" s="17" t="s">
        <v>228</v>
      </c>
      <c r="E44" s="7"/>
      <c r="F44" s="6" t="s">
        <v>229</v>
      </c>
      <c r="G44" s="12" t="s">
        <v>230</v>
      </c>
      <c r="H44" s="13" t="s">
        <v>231</v>
      </c>
      <c r="I44" s="7"/>
      <c r="J44" s="14" t="s">
        <v>70</v>
      </c>
      <c r="K44" s="6" t="s">
        <v>63</v>
      </c>
      <c r="L44" s="12"/>
      <c r="M44" s="12"/>
      <c r="N44" s="12"/>
      <c r="O44" s="12"/>
      <c r="P44" s="5" t="s">
        <v>28</v>
      </c>
      <c r="Q44" s="20"/>
      <c r="R44" s="20">
        <v>374.16</v>
      </c>
      <c r="S44" s="7"/>
      <c r="T44" s="7"/>
      <c r="U44" s="7"/>
    </row>
    <row r="45" spans="1:21" ht="31.5" customHeight="1">
      <c r="A45" s="13">
        <v>44504</v>
      </c>
      <c r="B45" s="13">
        <v>44506</v>
      </c>
      <c r="C45" s="6"/>
      <c r="D45" s="17" t="s">
        <v>210</v>
      </c>
      <c r="E45" s="7"/>
      <c r="F45" s="6" t="s">
        <v>158</v>
      </c>
      <c r="G45" s="12" t="s">
        <v>208</v>
      </c>
      <c r="H45" s="13" t="s">
        <v>232</v>
      </c>
      <c r="I45" s="7" t="s">
        <v>237</v>
      </c>
      <c r="J45" s="14" t="s">
        <v>25</v>
      </c>
      <c r="K45" s="6" t="s">
        <v>81</v>
      </c>
      <c r="L45" s="12"/>
      <c r="M45" s="12"/>
      <c r="N45" s="12"/>
      <c r="O45" s="12"/>
      <c r="P45" s="5" t="s">
        <v>28</v>
      </c>
      <c r="Q45" s="20"/>
      <c r="R45" s="20">
        <v>2390.58</v>
      </c>
      <c r="S45" s="7"/>
      <c r="T45" s="7"/>
      <c r="U45" s="7"/>
    </row>
    <row r="46" spans="1:21" ht="31.5" customHeight="1">
      <c r="A46" s="13">
        <v>44504</v>
      </c>
      <c r="B46" s="13">
        <v>44507</v>
      </c>
      <c r="C46" s="6"/>
      <c r="D46" s="17" t="s">
        <v>210</v>
      </c>
      <c r="E46" s="7"/>
      <c r="F46" s="6" t="s">
        <v>158</v>
      </c>
      <c r="G46" s="12" t="s">
        <v>208</v>
      </c>
      <c r="H46" s="13" t="s">
        <v>233</v>
      </c>
      <c r="I46" s="7" t="s">
        <v>238</v>
      </c>
      <c r="J46" s="14" t="s">
        <v>25</v>
      </c>
      <c r="K46" s="6" t="s">
        <v>81</v>
      </c>
      <c r="L46" s="12"/>
      <c r="M46" s="12"/>
      <c r="N46" s="12"/>
      <c r="O46" s="12"/>
      <c r="P46" s="5" t="s">
        <v>28</v>
      </c>
      <c r="Q46" s="20"/>
      <c r="R46" s="20">
        <v>11883.88</v>
      </c>
      <c r="S46" s="7"/>
      <c r="T46" s="7"/>
      <c r="U46" s="7"/>
    </row>
    <row r="47" spans="1:21" ht="38.25" customHeight="1">
      <c r="A47" s="13">
        <v>44503</v>
      </c>
      <c r="B47" s="13">
        <v>44505</v>
      </c>
      <c r="C47" s="6"/>
      <c r="D47" s="17" t="s">
        <v>209</v>
      </c>
      <c r="E47" s="7"/>
      <c r="F47" s="6" t="s">
        <v>212</v>
      </c>
      <c r="G47" s="12" t="s">
        <v>208</v>
      </c>
      <c r="H47" s="13" t="s">
        <v>234</v>
      </c>
      <c r="I47" s="7" t="s">
        <v>237</v>
      </c>
      <c r="J47" s="14" t="s">
        <v>25</v>
      </c>
      <c r="K47" s="6" t="s">
        <v>81</v>
      </c>
      <c r="L47" s="12"/>
      <c r="M47" s="12"/>
      <c r="N47" s="12"/>
      <c r="O47" s="12"/>
      <c r="P47" s="5" t="s">
        <v>28</v>
      </c>
      <c r="Q47" s="20"/>
      <c r="R47" s="20"/>
      <c r="S47" s="7"/>
      <c r="T47" s="7"/>
      <c r="U47" s="7"/>
    </row>
    <row r="48" spans="1:21" ht="38.25" customHeight="1">
      <c r="A48" s="13">
        <v>44504</v>
      </c>
      <c r="B48" s="13">
        <v>44505</v>
      </c>
      <c r="C48" s="6"/>
      <c r="D48" s="17" t="s">
        <v>60</v>
      </c>
      <c r="E48" s="7"/>
      <c r="F48" s="6" t="s">
        <v>236</v>
      </c>
      <c r="G48" s="12" t="s">
        <v>208</v>
      </c>
      <c r="H48" s="13" t="s">
        <v>235</v>
      </c>
      <c r="I48" s="7" t="s">
        <v>227</v>
      </c>
      <c r="J48" s="14" t="s">
        <v>25</v>
      </c>
      <c r="K48" s="6" t="s">
        <v>81</v>
      </c>
      <c r="L48" s="12"/>
      <c r="M48" s="12"/>
      <c r="N48" s="12" t="s">
        <v>288</v>
      </c>
      <c r="O48" s="12"/>
      <c r="P48" s="5" t="s">
        <v>28</v>
      </c>
      <c r="Q48" s="20"/>
      <c r="R48" s="20">
        <v>252</v>
      </c>
      <c r="S48" s="7"/>
      <c r="T48" s="7"/>
      <c r="U48" s="7"/>
    </row>
    <row r="49" spans="1:21" ht="38.25" customHeight="1">
      <c r="A49" s="13">
        <v>44505</v>
      </c>
      <c r="B49" s="13">
        <v>44508</v>
      </c>
      <c r="C49" s="6"/>
      <c r="D49" s="17" t="s">
        <v>240</v>
      </c>
      <c r="E49" s="7"/>
      <c r="F49" s="6" t="s">
        <v>241</v>
      </c>
      <c r="G49" s="12" t="s">
        <v>131</v>
      </c>
      <c r="H49" s="13" t="s">
        <v>242</v>
      </c>
      <c r="I49" s="7" t="s">
        <v>243</v>
      </c>
      <c r="J49" s="14" t="s">
        <v>25</v>
      </c>
      <c r="K49" s="6" t="s">
        <v>81</v>
      </c>
      <c r="L49" s="12"/>
      <c r="M49" s="12"/>
      <c r="N49" s="12"/>
      <c r="O49" s="12"/>
      <c r="P49" s="5" t="s">
        <v>152</v>
      </c>
      <c r="Q49" s="20"/>
      <c r="R49" s="20"/>
      <c r="S49" s="7"/>
      <c r="T49" s="7"/>
      <c r="U49" s="7"/>
    </row>
    <row r="50" spans="1:21" ht="38.25" customHeight="1">
      <c r="A50" s="13">
        <v>44508</v>
      </c>
      <c r="B50" s="13">
        <v>44508</v>
      </c>
      <c r="C50" s="6" t="s">
        <v>20</v>
      </c>
      <c r="D50" s="17" t="s">
        <v>21</v>
      </c>
      <c r="E50" s="7"/>
      <c r="F50" s="6" t="s">
        <v>244</v>
      </c>
      <c r="G50" s="12" t="s">
        <v>131</v>
      </c>
      <c r="H50" s="13" t="s">
        <v>245</v>
      </c>
      <c r="I50" s="7" t="s">
        <v>297</v>
      </c>
      <c r="J50" s="14" t="s">
        <v>25</v>
      </c>
      <c r="K50" s="6" t="s">
        <v>63</v>
      </c>
      <c r="L50" s="7"/>
      <c r="M50" s="7"/>
      <c r="N50" s="12"/>
      <c r="O50" s="7"/>
      <c r="P50" s="5" t="s">
        <v>28</v>
      </c>
      <c r="Q50" s="20"/>
      <c r="R50" s="20">
        <v>1242.24</v>
      </c>
      <c r="S50" s="7"/>
      <c r="T50" s="7"/>
      <c r="U50" s="7"/>
    </row>
    <row r="51" spans="1:21" ht="36" customHeight="1">
      <c r="A51" s="13">
        <v>44508</v>
      </c>
      <c r="B51" s="13">
        <v>44508</v>
      </c>
      <c r="C51" s="6"/>
      <c r="D51" s="17" t="s">
        <v>251</v>
      </c>
      <c r="E51" s="7"/>
      <c r="F51" s="6" t="s">
        <v>158</v>
      </c>
      <c r="G51" s="12" t="s">
        <v>208</v>
      </c>
      <c r="H51" s="13" t="s">
        <v>246</v>
      </c>
      <c r="I51" s="7" t="s">
        <v>252</v>
      </c>
      <c r="J51" s="14" t="s">
        <v>253</v>
      </c>
      <c r="K51" s="6" t="s">
        <v>81</v>
      </c>
      <c r="L51" s="7"/>
      <c r="M51" s="7"/>
      <c r="N51" s="12"/>
      <c r="O51" s="7"/>
      <c r="P51" s="5" t="s">
        <v>28</v>
      </c>
      <c r="Q51" s="20"/>
      <c r="R51" s="20">
        <v>342</v>
      </c>
      <c r="S51" s="7"/>
      <c r="T51" s="7"/>
      <c r="U51" s="7"/>
    </row>
    <row r="52" spans="1:21" ht="36" customHeight="1">
      <c r="A52" s="13">
        <v>44508</v>
      </c>
      <c r="B52" s="13">
        <v>44509</v>
      </c>
      <c r="C52" s="6"/>
      <c r="D52" s="17" t="s">
        <v>295</v>
      </c>
      <c r="E52" s="7"/>
      <c r="F52" s="6" t="s">
        <v>158</v>
      </c>
      <c r="G52" s="12" t="s">
        <v>131</v>
      </c>
      <c r="H52" s="13" t="s">
        <v>294</v>
      </c>
      <c r="I52" s="57" t="s">
        <v>252</v>
      </c>
      <c r="J52" s="59" t="s">
        <v>25</v>
      </c>
      <c r="K52" s="6" t="s">
        <v>81</v>
      </c>
      <c r="L52" s="7"/>
      <c r="M52" s="7"/>
      <c r="N52" s="12"/>
      <c r="O52" s="7"/>
      <c r="P52" s="5" t="s">
        <v>152</v>
      </c>
      <c r="Q52" s="20"/>
      <c r="R52" s="20">
        <v>4207.83</v>
      </c>
      <c r="S52" s="7"/>
      <c r="T52" s="7"/>
      <c r="U52" s="7"/>
    </row>
    <row r="53" spans="1:21" ht="36" customHeight="1">
      <c r="A53" s="13">
        <v>44509</v>
      </c>
      <c r="B53" s="13">
        <v>44509</v>
      </c>
      <c r="C53" s="6" t="s">
        <v>20</v>
      </c>
      <c r="D53" s="17" t="s">
        <v>308</v>
      </c>
      <c r="E53" s="7"/>
      <c r="F53" s="6" t="s">
        <v>309</v>
      </c>
      <c r="G53" s="12" t="s">
        <v>131</v>
      </c>
      <c r="H53" s="13" t="s">
        <v>310</v>
      </c>
      <c r="I53" s="57" t="s">
        <v>311</v>
      </c>
      <c r="J53" s="59" t="s">
        <v>25</v>
      </c>
      <c r="K53" s="58" t="s">
        <v>63</v>
      </c>
      <c r="L53" s="7"/>
      <c r="M53" s="7"/>
      <c r="N53" s="12"/>
      <c r="O53" s="7"/>
      <c r="P53" s="5"/>
      <c r="Q53" s="20"/>
      <c r="R53" s="20">
        <v>2796</v>
      </c>
      <c r="S53" s="7"/>
      <c r="T53" s="7"/>
      <c r="U53" s="7"/>
    </row>
    <row r="54" spans="1:21" ht="36" customHeight="1">
      <c r="A54" s="13">
        <v>44509</v>
      </c>
      <c r="B54" s="13">
        <v>44510</v>
      </c>
      <c r="C54" s="6"/>
      <c r="D54" s="17" t="s">
        <v>145</v>
      </c>
      <c r="E54" s="7"/>
      <c r="F54" s="6" t="s">
        <v>333</v>
      </c>
      <c r="G54" s="12" t="s">
        <v>208</v>
      </c>
      <c r="H54" s="13" t="s">
        <v>331</v>
      </c>
      <c r="I54" s="57" t="s">
        <v>332</v>
      </c>
      <c r="J54" s="14" t="s">
        <v>253</v>
      </c>
      <c r="K54" s="58" t="s">
        <v>81</v>
      </c>
      <c r="L54" s="7"/>
      <c r="M54" s="7"/>
      <c r="N54" s="12"/>
      <c r="O54" s="7"/>
      <c r="P54" s="5" t="s">
        <v>28</v>
      </c>
      <c r="Q54" s="20"/>
      <c r="R54" s="20">
        <v>1730</v>
      </c>
      <c r="S54" s="7"/>
      <c r="T54" s="7"/>
      <c r="U54" s="7"/>
    </row>
    <row r="55" spans="1:21" ht="36" customHeight="1">
      <c r="A55" s="13">
        <v>44489</v>
      </c>
      <c r="B55" s="13">
        <v>44510</v>
      </c>
      <c r="C55" s="6" t="s">
        <v>20</v>
      </c>
      <c r="D55" s="17" t="s">
        <v>335</v>
      </c>
      <c r="E55" s="7"/>
      <c r="F55" s="6" t="s">
        <v>339</v>
      </c>
      <c r="G55" s="12" t="s">
        <v>336</v>
      </c>
      <c r="H55" s="13" t="s">
        <v>337</v>
      </c>
      <c r="I55" s="57" t="s">
        <v>338</v>
      </c>
      <c r="J55" s="82" t="s">
        <v>25</v>
      </c>
      <c r="K55" s="58" t="s">
        <v>63</v>
      </c>
      <c r="L55" s="7"/>
      <c r="M55" s="7"/>
      <c r="N55" s="12"/>
      <c r="O55" s="7"/>
      <c r="P55" s="5" t="s">
        <v>28</v>
      </c>
      <c r="Q55" s="20"/>
      <c r="R55" s="20"/>
      <c r="S55" s="7"/>
      <c r="T55" s="7"/>
      <c r="U55" s="7"/>
    </row>
    <row r="56" spans="1:21" ht="36" customHeight="1">
      <c r="A56" s="13">
        <v>44505</v>
      </c>
      <c r="B56" s="13">
        <v>44510</v>
      </c>
      <c r="C56" s="6"/>
      <c r="D56" s="17" t="s">
        <v>348</v>
      </c>
      <c r="E56" s="7"/>
      <c r="F56" s="6" t="s">
        <v>130</v>
      </c>
      <c r="G56" s="12" t="s">
        <v>349</v>
      </c>
      <c r="H56" s="13" t="s">
        <v>346</v>
      </c>
      <c r="I56" s="57" t="s">
        <v>156</v>
      </c>
      <c r="J56" s="14" t="s">
        <v>253</v>
      </c>
      <c r="K56" s="58" t="s">
        <v>81</v>
      </c>
      <c r="L56" s="7"/>
      <c r="M56" s="7"/>
      <c r="N56" s="12"/>
      <c r="O56" s="7"/>
      <c r="P56" s="5" t="s">
        <v>28</v>
      </c>
      <c r="Q56" s="20"/>
      <c r="R56" s="20">
        <v>3678.88</v>
      </c>
      <c r="S56" s="7"/>
      <c r="T56" s="7"/>
      <c r="U56" s="7"/>
    </row>
    <row r="57" spans="1:21" ht="36" customHeight="1">
      <c r="A57" s="13">
        <v>44510</v>
      </c>
      <c r="B57" s="13">
        <v>44510</v>
      </c>
      <c r="C57" s="6"/>
      <c r="D57" s="17" t="s">
        <v>92</v>
      </c>
      <c r="E57" s="7"/>
      <c r="F57" s="6" t="s">
        <v>130</v>
      </c>
      <c r="G57" s="12" t="s">
        <v>349</v>
      </c>
      <c r="H57" s="13" t="s">
        <v>350</v>
      </c>
      <c r="I57" s="57" t="s">
        <v>160</v>
      </c>
      <c r="J57" s="14" t="s">
        <v>253</v>
      </c>
      <c r="K57" s="58" t="s">
        <v>81</v>
      </c>
      <c r="L57" s="7"/>
      <c r="M57" s="7"/>
      <c r="N57" s="12"/>
      <c r="O57" s="7"/>
      <c r="P57" s="5" t="s">
        <v>28</v>
      </c>
      <c r="Q57" s="20"/>
      <c r="R57" s="20"/>
      <c r="S57" s="7"/>
      <c r="T57" s="7"/>
      <c r="U57" s="7"/>
    </row>
    <row r="58" spans="1:21" ht="36" customHeight="1">
      <c r="A58" s="13">
        <v>44511</v>
      </c>
      <c r="B58" s="13">
        <v>44511</v>
      </c>
      <c r="C58" s="6"/>
      <c r="D58" s="17" t="s">
        <v>141</v>
      </c>
      <c r="E58" s="7"/>
      <c r="F58" s="6" t="s">
        <v>351</v>
      </c>
      <c r="G58" s="12" t="s">
        <v>349</v>
      </c>
      <c r="H58" s="13" t="s">
        <v>352</v>
      </c>
      <c r="I58" s="57" t="s">
        <v>353</v>
      </c>
      <c r="J58" s="14" t="s">
        <v>25</v>
      </c>
      <c r="K58" s="58" t="s">
        <v>81</v>
      </c>
      <c r="L58" s="7"/>
      <c r="M58" s="7"/>
      <c r="N58" s="12"/>
      <c r="O58" s="7"/>
      <c r="P58" s="5" t="s">
        <v>28</v>
      </c>
      <c r="Q58" s="20"/>
      <c r="R58" s="20">
        <v>8857.3799999999992</v>
      </c>
      <c r="S58" s="7"/>
      <c r="T58" s="7"/>
      <c r="U58" s="7"/>
    </row>
    <row r="59" spans="1:21" ht="36" customHeight="1">
      <c r="A59" s="13">
        <v>44510</v>
      </c>
      <c r="B59" s="13">
        <v>44511</v>
      </c>
      <c r="C59" s="6"/>
      <c r="D59" s="17" t="s">
        <v>60</v>
      </c>
      <c r="E59" s="7"/>
      <c r="F59" s="6" t="s">
        <v>355</v>
      </c>
      <c r="G59" s="12" t="s">
        <v>208</v>
      </c>
      <c r="H59" s="13" t="s">
        <v>354</v>
      </c>
      <c r="I59" s="57" t="s">
        <v>356</v>
      </c>
      <c r="J59" s="82" t="s">
        <v>25</v>
      </c>
      <c r="K59" s="58" t="s">
        <v>81</v>
      </c>
      <c r="L59" s="7"/>
      <c r="M59" s="7"/>
      <c r="N59" s="12"/>
      <c r="O59" s="7"/>
      <c r="P59" s="5" t="s">
        <v>28</v>
      </c>
      <c r="Q59" s="20"/>
      <c r="R59" s="20"/>
      <c r="S59" s="7"/>
      <c r="T59" s="7"/>
      <c r="U59" s="7"/>
    </row>
    <row r="60" spans="1:21" ht="36" customHeight="1">
      <c r="A60" s="13"/>
      <c r="B60" s="13">
        <v>44480</v>
      </c>
      <c r="C60" s="6" t="s">
        <v>20</v>
      </c>
      <c r="D60" s="17" t="s">
        <v>357</v>
      </c>
      <c r="E60" s="7"/>
      <c r="F60" s="6" t="s">
        <v>358</v>
      </c>
      <c r="G60" s="12" t="s">
        <v>230</v>
      </c>
      <c r="H60" s="13" t="s">
        <v>359</v>
      </c>
      <c r="I60" s="57" t="s">
        <v>160</v>
      </c>
      <c r="J60" s="14" t="s">
        <v>25</v>
      </c>
      <c r="K60" s="58" t="s">
        <v>63</v>
      </c>
      <c r="L60" s="7"/>
      <c r="M60" s="7"/>
      <c r="N60" s="12"/>
      <c r="O60" s="7"/>
      <c r="P60" s="5" t="s">
        <v>28</v>
      </c>
      <c r="Q60" s="20"/>
      <c r="R60" s="20">
        <v>587.6</v>
      </c>
      <c r="S60" s="7"/>
      <c r="T60" s="7"/>
      <c r="U60" s="7"/>
    </row>
    <row r="61" spans="1:21" ht="36" customHeight="1">
      <c r="A61" s="87">
        <v>44509</v>
      </c>
      <c r="B61" s="87">
        <v>44480</v>
      </c>
      <c r="C61" s="88" t="s">
        <v>20</v>
      </c>
      <c r="D61" s="89" t="s">
        <v>360</v>
      </c>
      <c r="E61" s="7"/>
      <c r="F61" s="88" t="s">
        <v>361</v>
      </c>
      <c r="G61" s="90" t="s">
        <v>208</v>
      </c>
      <c r="H61" s="87" t="s">
        <v>362</v>
      </c>
      <c r="I61" s="57" t="s">
        <v>363</v>
      </c>
      <c r="J61" s="91" t="s">
        <v>25</v>
      </c>
      <c r="K61" s="92" t="s">
        <v>63</v>
      </c>
      <c r="L61" s="7"/>
      <c r="M61" s="7"/>
      <c r="N61" s="90"/>
      <c r="O61" s="7"/>
      <c r="P61" s="5" t="s">
        <v>28</v>
      </c>
      <c r="Q61" s="93"/>
      <c r="R61" s="93">
        <v>1996</v>
      </c>
      <c r="S61" s="7"/>
      <c r="T61" s="7"/>
      <c r="U61" s="7"/>
    </row>
    <row r="62" spans="1:21" ht="36" customHeight="1">
      <c r="A62" s="87">
        <v>44509</v>
      </c>
      <c r="B62" s="87">
        <v>44480</v>
      </c>
      <c r="C62" s="88" t="s">
        <v>20</v>
      </c>
      <c r="D62" s="89" t="s">
        <v>391</v>
      </c>
      <c r="E62" s="7"/>
      <c r="F62" s="88" t="s">
        <v>392</v>
      </c>
      <c r="G62" s="90" t="s">
        <v>208</v>
      </c>
      <c r="H62" s="87" t="s">
        <v>393</v>
      </c>
      <c r="I62" s="57" t="s">
        <v>394</v>
      </c>
      <c r="J62" s="91" t="s">
        <v>25</v>
      </c>
      <c r="K62" s="92" t="s">
        <v>81</v>
      </c>
      <c r="L62" s="7"/>
      <c r="M62" s="7"/>
      <c r="N62" s="90"/>
      <c r="O62" s="7"/>
      <c r="P62" s="5" t="s">
        <v>28</v>
      </c>
      <c r="Q62" s="93"/>
      <c r="R62" s="114"/>
      <c r="S62" s="7"/>
      <c r="T62" s="7"/>
      <c r="U62" s="7"/>
    </row>
    <row r="63" spans="1:21" ht="36" customHeight="1">
      <c r="A63" s="87"/>
      <c r="B63" s="87">
        <v>44480</v>
      </c>
      <c r="C63" s="88" t="s">
        <v>20</v>
      </c>
      <c r="D63" s="89" t="s">
        <v>395</v>
      </c>
      <c r="E63" s="7"/>
      <c r="F63" s="88" t="s">
        <v>396</v>
      </c>
      <c r="G63" s="90" t="s">
        <v>208</v>
      </c>
      <c r="H63" s="87" t="s">
        <v>397</v>
      </c>
      <c r="I63" s="57" t="s">
        <v>398</v>
      </c>
      <c r="J63" s="91" t="s">
        <v>25</v>
      </c>
      <c r="K63" s="92" t="s">
        <v>63</v>
      </c>
      <c r="L63" s="7"/>
      <c r="M63" s="7"/>
      <c r="N63" s="90"/>
      <c r="O63" s="7"/>
      <c r="P63" s="5" t="s">
        <v>28</v>
      </c>
      <c r="Q63" s="93"/>
      <c r="R63" s="93">
        <v>697</v>
      </c>
      <c r="S63" s="7"/>
      <c r="T63" s="7"/>
      <c r="U63" s="7"/>
    </row>
    <row r="64" spans="1:21" ht="36" customHeight="1">
      <c r="A64" s="87"/>
      <c r="B64" s="87">
        <v>44511</v>
      </c>
      <c r="C64" s="88" t="s">
        <v>20</v>
      </c>
      <c r="D64" s="89" t="s">
        <v>400</v>
      </c>
      <c r="E64" s="7"/>
      <c r="F64" s="88" t="s">
        <v>392</v>
      </c>
      <c r="G64" s="90" t="s">
        <v>401</v>
      </c>
      <c r="H64" s="87" t="s">
        <v>399</v>
      </c>
      <c r="I64" s="57" t="s">
        <v>156</v>
      </c>
      <c r="J64" s="91" t="s">
        <v>25</v>
      </c>
      <c r="K64" s="92" t="s">
        <v>81</v>
      </c>
      <c r="L64" s="7"/>
      <c r="M64" s="7"/>
      <c r="N64" s="90"/>
      <c r="O64" s="7"/>
      <c r="P64" s="5" t="s">
        <v>48</v>
      </c>
      <c r="Q64" s="93"/>
      <c r="R64" s="114"/>
      <c r="S64" s="7"/>
      <c r="T64" s="7"/>
      <c r="U64" s="7"/>
    </row>
    <row r="65" spans="1:21" ht="36" customHeight="1">
      <c r="A65" s="13"/>
      <c r="B65" s="13">
        <v>44511</v>
      </c>
      <c r="C65" s="6" t="s">
        <v>20</v>
      </c>
      <c r="D65" s="17" t="s">
        <v>92</v>
      </c>
      <c r="E65" s="7"/>
      <c r="F65" s="6" t="s">
        <v>403</v>
      </c>
      <c r="G65" s="12" t="s">
        <v>208</v>
      </c>
      <c r="H65" s="13" t="s">
        <v>404</v>
      </c>
      <c r="I65" s="57"/>
      <c r="J65" s="14" t="s">
        <v>253</v>
      </c>
      <c r="K65" s="58" t="s">
        <v>63</v>
      </c>
      <c r="L65" s="7"/>
      <c r="M65" s="7"/>
      <c r="N65" s="12"/>
      <c r="O65" s="7"/>
      <c r="P65" s="5" t="s">
        <v>28</v>
      </c>
      <c r="Q65" s="20"/>
      <c r="R65" s="20"/>
      <c r="S65" s="7"/>
      <c r="T65" s="7"/>
      <c r="U65" s="7"/>
    </row>
    <row r="66" spans="1:21" ht="36" customHeight="1">
      <c r="A66" s="13"/>
      <c r="B66" s="13"/>
      <c r="C66" s="6"/>
      <c r="D66" s="17"/>
      <c r="E66" s="7"/>
      <c r="F66" s="6"/>
      <c r="G66" s="12"/>
      <c r="H66" s="13"/>
      <c r="I66" s="57"/>
      <c r="J66" s="14"/>
      <c r="K66" s="58"/>
      <c r="L66" s="7"/>
      <c r="M66" s="7"/>
      <c r="N66" s="12"/>
      <c r="O66" s="7"/>
      <c r="P66" s="5"/>
      <c r="Q66" s="20"/>
      <c r="R66" s="20"/>
      <c r="S66" s="7"/>
      <c r="T66" s="7"/>
      <c r="U66" s="7"/>
    </row>
    <row r="67" spans="1:21" ht="36" customHeight="1">
      <c r="A67" s="13"/>
      <c r="B67" s="13"/>
      <c r="C67" s="6"/>
      <c r="D67" s="17"/>
      <c r="E67" s="7"/>
      <c r="F67" s="6"/>
      <c r="G67" s="12"/>
      <c r="H67" s="13"/>
      <c r="I67" s="57"/>
      <c r="J67" s="14"/>
      <c r="K67" s="58"/>
      <c r="L67" s="7"/>
      <c r="M67" s="7"/>
      <c r="N67" s="12"/>
      <c r="O67" s="7"/>
      <c r="P67" s="5"/>
      <c r="Q67" s="20"/>
      <c r="R67" s="20"/>
      <c r="S67" s="7"/>
      <c r="T67" s="7"/>
      <c r="U67" s="7"/>
    </row>
    <row r="68" spans="1:21" ht="114">
      <c r="A68" s="13">
        <v>44494</v>
      </c>
      <c r="B68" s="13">
        <v>44495</v>
      </c>
      <c r="C68" s="6" t="s">
        <v>74</v>
      </c>
      <c r="D68" s="17" t="s">
        <v>201</v>
      </c>
      <c r="E68" s="7" t="s">
        <v>202</v>
      </c>
      <c r="F68" s="6" t="s">
        <v>203</v>
      </c>
      <c r="G68" s="12" t="s">
        <v>204</v>
      </c>
      <c r="H68" s="13" t="s">
        <v>205</v>
      </c>
      <c r="I68" s="57">
        <v>139</v>
      </c>
      <c r="J68" s="7" t="s">
        <v>80</v>
      </c>
      <c r="K68" s="58" t="s">
        <v>112</v>
      </c>
      <c r="L68" s="7" t="s">
        <v>82</v>
      </c>
      <c r="M68" s="7" t="s">
        <v>82</v>
      </c>
      <c r="N68" s="12" t="s">
        <v>183</v>
      </c>
      <c r="O68" s="7" t="s">
        <v>114</v>
      </c>
      <c r="P68" s="12" t="s">
        <v>114</v>
      </c>
      <c r="Q68" s="20" t="s">
        <v>114</v>
      </c>
      <c r="R68" s="20">
        <v>657529.57999999996</v>
      </c>
      <c r="S68" s="7" t="s">
        <v>114</v>
      </c>
      <c r="T68" s="7" t="s">
        <v>114</v>
      </c>
      <c r="U68" s="7" t="s">
        <v>114</v>
      </c>
    </row>
    <row r="69" spans="1:21" ht="142.5">
      <c r="A69" s="13">
        <v>44504</v>
      </c>
      <c r="B69" s="13">
        <v>44518</v>
      </c>
      <c r="C69" s="6" t="s">
        <v>74</v>
      </c>
      <c r="D69" s="17" t="s">
        <v>247</v>
      </c>
      <c r="E69" s="7" t="s">
        <v>248</v>
      </c>
      <c r="F69" s="6" t="s">
        <v>249</v>
      </c>
      <c r="G69" s="12" t="s">
        <v>78</v>
      </c>
      <c r="H69" s="12" t="s">
        <v>250</v>
      </c>
      <c r="I69" s="7">
        <v>75</v>
      </c>
      <c r="J69" s="60" t="s">
        <v>80</v>
      </c>
      <c r="K69" s="6" t="s">
        <v>112</v>
      </c>
      <c r="L69" s="7" t="s">
        <v>82</v>
      </c>
      <c r="M69" s="7" t="s">
        <v>82</v>
      </c>
      <c r="N69" s="1" t="s">
        <v>164</v>
      </c>
      <c r="O69" s="7"/>
      <c r="P69" s="5" t="s">
        <v>114</v>
      </c>
      <c r="Q69" s="20">
        <v>316191.40000000002</v>
      </c>
      <c r="R69" s="20"/>
      <c r="S69" s="7"/>
      <c r="T69" s="7"/>
      <c r="U69" s="7"/>
    </row>
    <row r="70" spans="1:21" ht="85.5">
      <c r="A70" s="13">
        <v>44509</v>
      </c>
      <c r="B70" s="13">
        <v>44522</v>
      </c>
      <c r="C70" s="6" t="s">
        <v>74</v>
      </c>
      <c r="D70" s="17" t="s">
        <v>342</v>
      </c>
      <c r="E70" s="7" t="s">
        <v>343</v>
      </c>
      <c r="F70" s="6" t="s">
        <v>344</v>
      </c>
      <c r="G70" s="12" t="s">
        <v>78</v>
      </c>
      <c r="H70" s="13" t="s">
        <v>345</v>
      </c>
      <c r="I70" s="7">
        <v>28</v>
      </c>
      <c r="J70" s="1" t="s">
        <v>80</v>
      </c>
      <c r="K70" s="6" t="s">
        <v>112</v>
      </c>
      <c r="L70" s="7" t="s">
        <v>82</v>
      </c>
      <c r="M70" s="7" t="s">
        <v>82</v>
      </c>
      <c r="O70" s="7"/>
      <c r="P70" s="12" t="s">
        <v>114</v>
      </c>
      <c r="Q70" s="20">
        <v>177149.07</v>
      </c>
      <c r="R70" s="20"/>
      <c r="S70" s="7"/>
      <c r="T70" s="7"/>
      <c r="U70" s="7"/>
    </row>
    <row r="71" spans="1:21" ht="31.5" customHeight="1">
      <c r="A71" s="13"/>
      <c r="B71" s="13"/>
      <c r="C71" s="6"/>
      <c r="D71" s="17"/>
      <c r="E71" s="7"/>
      <c r="F71" s="6"/>
      <c r="G71" s="12"/>
      <c r="H71" s="13"/>
      <c r="I71" s="7"/>
      <c r="J71" s="14"/>
      <c r="K71" s="6"/>
      <c r="L71" s="7"/>
      <c r="M71" s="7"/>
      <c r="N71" s="12"/>
      <c r="O71" s="7"/>
      <c r="P71" s="12"/>
      <c r="Q71" s="20"/>
      <c r="R71" s="20"/>
      <c r="S71" s="7"/>
      <c r="T71" s="7"/>
      <c r="U71" s="7"/>
    </row>
    <row r="72" spans="1:21" ht="31.5" customHeight="1">
      <c r="A72" s="13"/>
      <c r="B72" s="13"/>
      <c r="C72" s="6"/>
      <c r="D72" s="17"/>
      <c r="E72" s="7"/>
      <c r="F72" s="6"/>
      <c r="G72" s="12"/>
      <c r="H72" s="13"/>
      <c r="I72" s="7"/>
      <c r="J72" s="14"/>
      <c r="K72" s="6"/>
      <c r="L72" s="7"/>
      <c r="M72" s="7"/>
      <c r="N72" s="12"/>
      <c r="O72" s="7"/>
      <c r="P72" s="12"/>
      <c r="Q72" s="20"/>
      <c r="R72" s="20"/>
      <c r="S72" s="7"/>
      <c r="T72" s="7"/>
      <c r="U72" s="7"/>
    </row>
    <row r="73" spans="1:21" ht="31.5" customHeight="1">
      <c r="A73" s="13"/>
      <c r="B73" s="13"/>
      <c r="C73" s="6"/>
      <c r="D73" s="17"/>
      <c r="E73" s="7"/>
      <c r="F73" s="6"/>
      <c r="G73" s="12"/>
      <c r="H73" s="13"/>
      <c r="I73" s="7"/>
      <c r="J73" s="14"/>
      <c r="K73" s="6"/>
      <c r="L73" s="7"/>
      <c r="M73" s="7"/>
      <c r="N73" s="12"/>
      <c r="O73" s="7"/>
      <c r="P73" s="12"/>
      <c r="Q73" s="20"/>
      <c r="R73" s="20"/>
      <c r="S73" s="7"/>
      <c r="T73" s="7"/>
      <c r="U73" s="7"/>
    </row>
    <row r="74" spans="1:21" ht="31.5" customHeight="1">
      <c r="A74" s="13"/>
      <c r="B74" s="13"/>
      <c r="C74" s="6"/>
      <c r="D74" s="17"/>
      <c r="E74" s="7"/>
      <c r="F74" s="6"/>
      <c r="G74" s="12"/>
      <c r="H74" s="13"/>
      <c r="I74" s="7"/>
      <c r="J74" s="14"/>
      <c r="K74" s="6"/>
      <c r="L74" s="7"/>
      <c r="M74" s="7"/>
      <c r="N74" s="12"/>
      <c r="O74" s="7"/>
      <c r="P74" s="12"/>
      <c r="Q74" s="20"/>
      <c r="R74" s="20"/>
      <c r="S74" s="7"/>
      <c r="T74" s="7"/>
      <c r="U74" s="7"/>
    </row>
    <row r="75" spans="1:21" ht="31.5" customHeight="1">
      <c r="A75" s="13"/>
      <c r="B75" s="13"/>
      <c r="C75" s="6"/>
      <c r="D75" s="17"/>
      <c r="E75" s="7"/>
      <c r="F75" s="6"/>
      <c r="G75" s="12"/>
      <c r="H75" s="13"/>
      <c r="I75" s="7"/>
      <c r="J75" s="14"/>
      <c r="K75" s="6"/>
      <c r="L75" s="7"/>
      <c r="M75" s="7"/>
      <c r="N75" s="12"/>
      <c r="O75" s="7"/>
      <c r="P75" s="12"/>
      <c r="Q75" s="20"/>
      <c r="R75" s="20"/>
      <c r="S75" s="7"/>
      <c r="T75" s="7"/>
      <c r="U75" s="7"/>
    </row>
    <row r="76" spans="1:21" ht="31.5" customHeight="1">
      <c r="A76" s="13"/>
      <c r="B76" s="13"/>
      <c r="C76" s="6"/>
      <c r="D76" s="17"/>
      <c r="E76" s="7"/>
      <c r="F76" s="6"/>
      <c r="G76" s="12"/>
      <c r="H76" s="13"/>
      <c r="I76" s="7"/>
      <c r="J76" s="14"/>
      <c r="K76" s="6"/>
      <c r="L76" s="7"/>
      <c r="M76" s="7"/>
      <c r="N76" s="12"/>
      <c r="O76" s="7"/>
      <c r="P76" s="12"/>
      <c r="Q76" s="20"/>
      <c r="R76" s="20"/>
      <c r="S76" s="7"/>
      <c r="T76" s="7"/>
      <c r="U76" s="7"/>
    </row>
    <row r="77" spans="1:21" ht="31.5" customHeight="1">
      <c r="A77" s="13"/>
      <c r="B77" s="13"/>
      <c r="C77" s="6"/>
      <c r="D77" s="17"/>
      <c r="E77" s="7"/>
      <c r="F77" s="6"/>
      <c r="G77" s="12"/>
      <c r="H77" s="13"/>
      <c r="I77" s="7"/>
      <c r="J77" s="14"/>
      <c r="K77" s="6"/>
      <c r="L77" s="7"/>
      <c r="M77" s="7"/>
      <c r="N77" s="12"/>
      <c r="O77" s="7"/>
      <c r="P77" s="12"/>
      <c r="Q77" s="20"/>
      <c r="R77" s="20"/>
      <c r="S77" s="7"/>
      <c r="T77" s="7"/>
      <c r="U77" s="7"/>
    </row>
    <row r="78" spans="1:21" ht="31.5" customHeight="1">
      <c r="A78" s="13"/>
      <c r="B78" s="13"/>
      <c r="C78" s="6"/>
      <c r="D78" s="17"/>
      <c r="E78" s="7"/>
      <c r="F78" s="6"/>
      <c r="G78" s="12"/>
      <c r="H78" s="13"/>
      <c r="I78" s="7"/>
      <c r="J78" s="14"/>
      <c r="K78" s="6"/>
      <c r="L78" s="7"/>
      <c r="M78" s="7"/>
      <c r="N78" s="12"/>
      <c r="O78" s="7"/>
      <c r="P78" s="12"/>
      <c r="Q78" s="20"/>
      <c r="R78" s="20"/>
      <c r="S78" s="7"/>
      <c r="T78" s="7"/>
      <c r="U78" s="7"/>
    </row>
    <row r="79" spans="1:21" ht="31.5" customHeight="1">
      <c r="A79" s="13"/>
      <c r="B79" s="13"/>
      <c r="C79" s="6"/>
      <c r="D79" s="17"/>
      <c r="E79" s="7"/>
      <c r="F79" s="6"/>
      <c r="G79" s="12"/>
      <c r="H79" s="13"/>
      <c r="I79" s="7"/>
      <c r="J79" s="14"/>
      <c r="K79" s="6"/>
      <c r="L79" s="7"/>
      <c r="M79" s="7"/>
      <c r="N79" s="12"/>
      <c r="O79" s="7"/>
      <c r="P79" s="12"/>
      <c r="Q79" s="20"/>
      <c r="R79" s="20"/>
      <c r="S79" s="7"/>
      <c r="T79" s="7"/>
      <c r="U79" s="7"/>
    </row>
    <row r="80" spans="1:21" ht="31.5" customHeight="1">
      <c r="A80" s="13"/>
      <c r="B80" s="13"/>
      <c r="C80" s="6"/>
      <c r="D80" s="17"/>
      <c r="E80" s="7"/>
      <c r="F80" s="6"/>
      <c r="G80" s="12"/>
      <c r="H80" s="13"/>
      <c r="I80" s="7"/>
      <c r="J80" s="14"/>
      <c r="K80" s="6"/>
      <c r="L80" s="7"/>
      <c r="M80" s="7"/>
      <c r="N80" s="12"/>
      <c r="O80" s="7"/>
      <c r="P80" s="12"/>
      <c r="Q80" s="20"/>
      <c r="R80" s="20"/>
      <c r="S80" s="7"/>
      <c r="T80" s="7"/>
      <c r="U80" s="7"/>
    </row>
    <row r="81" spans="1:22" ht="31.5" customHeight="1">
      <c r="A81" s="13"/>
      <c r="B81" s="13"/>
      <c r="C81" s="6"/>
      <c r="D81" s="17"/>
      <c r="E81" s="7"/>
      <c r="F81" s="6"/>
      <c r="G81" s="12"/>
      <c r="H81" s="13"/>
      <c r="I81" s="7"/>
      <c r="J81" s="14"/>
      <c r="K81" s="6"/>
      <c r="L81" s="7"/>
      <c r="M81" s="7"/>
      <c r="N81" s="12"/>
      <c r="O81" s="7"/>
      <c r="P81" s="12"/>
      <c r="Q81" s="20"/>
      <c r="R81" s="20"/>
      <c r="S81" s="7"/>
      <c r="T81" s="7"/>
      <c r="U81" s="7"/>
    </row>
    <row r="82" spans="1:22" ht="31.5" customHeight="1">
      <c r="A82" s="13"/>
      <c r="B82" s="13"/>
      <c r="C82" s="6"/>
      <c r="D82" s="17"/>
      <c r="E82" s="7"/>
      <c r="F82" s="6"/>
      <c r="G82" s="12"/>
      <c r="H82" s="13"/>
      <c r="I82" s="7"/>
      <c r="J82" s="14"/>
      <c r="K82" s="6"/>
      <c r="L82" s="7"/>
      <c r="M82" s="7"/>
      <c r="N82" s="12"/>
      <c r="O82" s="7"/>
      <c r="P82" s="12"/>
      <c r="Q82" s="20"/>
      <c r="R82" s="20"/>
      <c r="S82" s="7"/>
      <c r="T82" s="7"/>
      <c r="U82" s="7"/>
    </row>
    <row r="83" spans="1:22" ht="31.5" customHeight="1">
      <c r="A83" s="13"/>
      <c r="B83" s="13"/>
      <c r="C83" s="6"/>
      <c r="D83" s="17"/>
      <c r="E83" s="7"/>
      <c r="F83" s="6"/>
      <c r="G83" s="12"/>
      <c r="H83" s="13"/>
      <c r="I83" s="7"/>
      <c r="J83" s="14"/>
      <c r="K83" s="6"/>
      <c r="L83" s="7"/>
      <c r="M83" s="7"/>
      <c r="N83" s="12"/>
      <c r="O83" s="7"/>
      <c r="P83" s="12"/>
      <c r="Q83" s="20"/>
      <c r="R83" s="20"/>
      <c r="S83" s="7"/>
      <c r="T83" s="7"/>
      <c r="U83" s="7"/>
    </row>
    <row r="84" spans="1:22" ht="31.5" customHeight="1">
      <c r="A84" s="13"/>
      <c r="B84" s="13"/>
      <c r="C84" s="6"/>
      <c r="D84" s="17"/>
      <c r="E84" s="7"/>
      <c r="F84" s="6"/>
      <c r="G84" s="12"/>
      <c r="H84" s="13"/>
      <c r="I84" s="7"/>
      <c r="J84" s="14"/>
      <c r="K84" s="6"/>
      <c r="L84" s="7"/>
      <c r="M84" s="7"/>
      <c r="N84" s="12"/>
      <c r="O84" s="7"/>
      <c r="P84" s="12"/>
      <c r="Q84" s="20"/>
      <c r="R84" s="20"/>
      <c r="S84" s="7"/>
      <c r="T84" s="7"/>
      <c r="U84" s="7"/>
    </row>
    <row r="85" spans="1:22" s="3" customFormat="1" ht="31.5" customHeight="1">
      <c r="Q85" s="22"/>
      <c r="R85" s="22"/>
    </row>
    <row r="86" spans="1:22" ht="31.5" customHeight="1" thickBot="1">
      <c r="N86" s="2" t="s">
        <v>163</v>
      </c>
    </row>
    <row r="87" spans="1:22" ht="180">
      <c r="C87" s="1" t="s">
        <v>266</v>
      </c>
      <c r="G87" s="36" t="s">
        <v>255</v>
      </c>
      <c r="J87" s="39" t="s">
        <v>260</v>
      </c>
      <c r="N87" s="1" t="s">
        <v>164</v>
      </c>
      <c r="P87" s="39" t="s">
        <v>276</v>
      </c>
      <c r="Q87" s="38" t="s">
        <v>259</v>
      </c>
      <c r="R87" s="38" t="s">
        <v>258</v>
      </c>
      <c r="V87" s="43" t="s">
        <v>284</v>
      </c>
    </row>
    <row r="88" spans="1:22" ht="105">
      <c r="C88" s="1" t="s">
        <v>267</v>
      </c>
      <c r="G88" s="37" t="s">
        <v>256</v>
      </c>
      <c r="J88" s="40" t="s">
        <v>261</v>
      </c>
      <c r="N88" s="1" t="s">
        <v>165</v>
      </c>
      <c r="P88" s="40" t="s">
        <v>277</v>
      </c>
    </row>
    <row r="89" spans="1:22" ht="195.75" thickBot="1">
      <c r="C89" s="1" t="s">
        <v>268</v>
      </c>
      <c r="G89" s="37" t="s">
        <v>257</v>
      </c>
      <c r="J89" s="40" t="s">
        <v>262</v>
      </c>
      <c r="N89" s="1" t="s">
        <v>166</v>
      </c>
      <c r="P89" s="40" t="s">
        <v>278</v>
      </c>
    </row>
    <row r="90" spans="1:22" ht="120">
      <c r="G90" s="41" t="s">
        <v>269</v>
      </c>
      <c r="J90" s="40" t="s">
        <v>263</v>
      </c>
      <c r="N90" s="1" t="s">
        <v>167</v>
      </c>
      <c r="P90" s="40" t="s">
        <v>279</v>
      </c>
    </row>
    <row r="91" spans="1:22" ht="120">
      <c r="G91" s="40" t="s">
        <v>270</v>
      </c>
      <c r="J91" s="40" t="s">
        <v>264</v>
      </c>
      <c r="N91" s="1" t="s">
        <v>288</v>
      </c>
    </row>
    <row r="92" spans="1:22" ht="105">
      <c r="G92" s="40" t="s">
        <v>271</v>
      </c>
      <c r="J92" s="40" t="s">
        <v>265</v>
      </c>
      <c r="N92" s="1" t="s">
        <v>168</v>
      </c>
    </row>
    <row r="93" spans="1:22" ht="150">
      <c r="G93" s="40" t="s">
        <v>272</v>
      </c>
      <c r="N93" s="1" t="s">
        <v>169</v>
      </c>
    </row>
    <row r="94" spans="1:22" ht="120">
      <c r="G94" s="40" t="s">
        <v>273</v>
      </c>
      <c r="N94" s="1" t="s">
        <v>170</v>
      </c>
    </row>
    <row r="95" spans="1:22" ht="90">
      <c r="G95" s="40" t="s">
        <v>274</v>
      </c>
      <c r="N95" s="1" t="s">
        <v>171</v>
      </c>
    </row>
    <row r="96" spans="1:22" ht="90.75" thickBot="1">
      <c r="G96" s="42" t="s">
        <v>275</v>
      </c>
      <c r="N96" s="1" t="s">
        <v>172</v>
      </c>
    </row>
    <row r="97" spans="14:14" ht="45">
      <c r="N97" s="1" t="s">
        <v>173</v>
      </c>
    </row>
    <row r="98" spans="14:14" ht="45">
      <c r="N98" s="1" t="s">
        <v>174</v>
      </c>
    </row>
    <row r="99" spans="14:14" ht="31.5" customHeight="1">
      <c r="N99" s="1" t="s">
        <v>175</v>
      </c>
    </row>
    <row r="100" spans="14:14" ht="31.5" customHeight="1">
      <c r="N100" s="1" t="s">
        <v>176</v>
      </c>
    </row>
    <row r="101" spans="14:14" ht="31.5" customHeight="1">
      <c r="N101" s="1" t="s">
        <v>113</v>
      </c>
    </row>
    <row r="102" spans="14:14" ht="31.5" customHeight="1">
      <c r="N102" s="1" t="s">
        <v>177</v>
      </c>
    </row>
    <row r="103" spans="14:14" ht="31.5" customHeight="1">
      <c r="N103" s="1" t="s">
        <v>178</v>
      </c>
    </row>
    <row r="104" spans="14:14" ht="31.5" customHeight="1">
      <c r="N104" s="1" t="s">
        <v>179</v>
      </c>
    </row>
    <row r="105" spans="14:14" ht="31.5" customHeight="1">
      <c r="N105" s="1" t="s">
        <v>180</v>
      </c>
    </row>
    <row r="106" spans="14:14" ht="31.5" customHeight="1">
      <c r="N106" s="1" t="s">
        <v>181</v>
      </c>
    </row>
    <row r="107" spans="14:14" ht="31.5" customHeight="1">
      <c r="N107" s="1" t="s">
        <v>182</v>
      </c>
    </row>
    <row r="108" spans="14:14" ht="31.5" customHeight="1">
      <c r="N108" s="1" t="s">
        <v>183</v>
      </c>
    </row>
    <row r="109" spans="14:14" ht="31.5" customHeight="1">
      <c r="N109" s="1" t="s">
        <v>184</v>
      </c>
    </row>
    <row r="110" spans="14:14" ht="31.5" customHeight="1">
      <c r="N110" s="1" t="s">
        <v>185</v>
      </c>
    </row>
    <row r="111" spans="14:14" ht="31.5" customHeight="1">
      <c r="N111" s="1" t="s">
        <v>186</v>
      </c>
    </row>
    <row r="112" spans="14:14" ht="31.5" customHeight="1">
      <c r="N112" s="1" t="s">
        <v>187</v>
      </c>
    </row>
    <row r="113" spans="14:18" ht="31.5" customHeight="1">
      <c r="N113" s="1" t="s">
        <v>188</v>
      </c>
    </row>
    <row r="114" spans="14:18" ht="31.5" customHeight="1">
      <c r="N114" s="1" t="s">
        <v>189</v>
      </c>
    </row>
    <row r="115" spans="14:18" ht="31.5" customHeight="1">
      <c r="N115" s="1" t="s">
        <v>190</v>
      </c>
    </row>
    <row r="116" spans="14:18" ht="31.5" customHeight="1">
      <c r="N116" s="1" t="s">
        <v>83</v>
      </c>
    </row>
    <row r="117" spans="14:18" ht="31.5" customHeight="1">
      <c r="N117" s="1" t="s">
        <v>191</v>
      </c>
    </row>
    <row r="118" spans="14:18" ht="31.5" customHeight="1">
      <c r="N118" s="1" t="s">
        <v>192</v>
      </c>
    </row>
    <row r="119" spans="14:18" s="3" customFormat="1" ht="31.5" customHeight="1">
      <c r="N119" s="3" t="s">
        <v>193</v>
      </c>
      <c r="Q119" s="22"/>
      <c r="R119" s="22"/>
    </row>
    <row r="120" spans="14:18" ht="31.5" customHeight="1" thickBot="1"/>
    <row r="121" spans="14:18" ht="90">
      <c r="N121" s="39" t="s">
        <v>280</v>
      </c>
    </row>
    <row r="122" spans="14:18" ht="105">
      <c r="N122" s="40" t="s">
        <v>281</v>
      </c>
    </row>
    <row r="123" spans="14:18" ht="180">
      <c r="N123" s="40" t="s">
        <v>282</v>
      </c>
    </row>
    <row r="124" spans="14:18" ht="135">
      <c r="N124" s="40" t="s">
        <v>283</v>
      </c>
    </row>
  </sheetData>
  <autoFilter ref="A1:U71" xr:uid="{61BCD00D-9073-43CB-A9EF-74C632E7473E}"/>
  <sortState xmlns:xlrd2="http://schemas.microsoft.com/office/spreadsheetml/2017/richdata2" ref="N87:N119">
    <sortCondition ref="N87:N119"/>
  </sortState>
  <phoneticPr fontId="19" type="noConversion"/>
  <dataValidations count="1">
    <dataValidation type="list" showInputMessage="1" showErrorMessage="1" sqref="O71:O84 N47:O67 N18:N19 N24:N25 N72:N84 N33:O44 N68 N16" xr:uid="{4DEE7598-EC5A-427C-A7DE-F5118FCE3650}">
      <formula1>$N$87:$N$118</formula1>
    </dataValidation>
  </dataValidations>
  <hyperlinks>
    <hyperlink ref="V13" r:id="rId1" xr:uid="{FF091F00-D4FA-4866-B7BB-751DE22E0237}"/>
    <hyperlink ref="V14" r:id="rId2" xr:uid="{6A8F0ED2-476C-4F3E-AD3B-2E97F8581B6E}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8C22-89AE-4E7B-9445-97A805BFD4E4}">
  <sheetPr codeName="Planilha2"/>
  <dimension ref="B17:F32"/>
  <sheetViews>
    <sheetView topLeftCell="A10" workbookViewId="0">
      <selection activeCell="J19" sqref="J19"/>
    </sheetView>
  </sheetViews>
  <sheetFormatPr defaultRowHeight="15"/>
  <cols>
    <col min="6" max="6" width="51" bestFit="1" customWidth="1"/>
    <col min="7" max="7" width="25.140625" bestFit="1" customWidth="1"/>
    <col min="8" max="8" width="14.42578125" bestFit="1" customWidth="1"/>
  </cols>
  <sheetData>
    <row r="17" spans="2:6" s="56" customFormat="1" ht="120">
      <c r="B17" s="15" t="s">
        <v>0</v>
      </c>
      <c r="C17" s="15" t="s">
        <v>5</v>
      </c>
      <c r="D17" s="18" t="s">
        <v>16</v>
      </c>
      <c r="E17" s="16" t="s">
        <v>12</v>
      </c>
      <c r="F17" s="16" t="s">
        <v>287</v>
      </c>
    </row>
    <row r="20" spans="2:6">
      <c r="F20" t="s">
        <v>388</v>
      </c>
    </row>
    <row r="23" spans="2:6">
      <c r="F23" t="s">
        <v>384</v>
      </c>
    </row>
    <row r="24" spans="2:6">
      <c r="F24" t="s">
        <v>385</v>
      </c>
    </row>
    <row r="26" spans="2:6">
      <c r="F26" t="s">
        <v>386</v>
      </c>
    </row>
    <row r="28" spans="2:6">
      <c r="F28" t="s">
        <v>387</v>
      </c>
    </row>
    <row r="30" spans="2:6">
      <c r="F30" t="s">
        <v>287</v>
      </c>
    </row>
    <row r="32" spans="2:6">
      <c r="F32" t="s">
        <v>389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2A87-C940-421F-8A8F-942506C0174E}">
  <sheetPr codeName="Planilha3"/>
  <dimension ref="A1:C42"/>
  <sheetViews>
    <sheetView workbookViewId="0">
      <selection activeCell="G24" sqref="G24"/>
    </sheetView>
  </sheetViews>
  <sheetFormatPr defaultRowHeight="15"/>
  <cols>
    <col min="1" max="1" width="51" bestFit="1" customWidth="1"/>
    <col min="2" max="2" width="53.42578125" bestFit="1" customWidth="1"/>
    <col min="3" max="3" width="11" bestFit="1" customWidth="1"/>
  </cols>
  <sheetData>
    <row r="1" spans="1:3">
      <c r="A1" s="47" t="s">
        <v>290</v>
      </c>
      <c r="B1" s="47" t="s">
        <v>291</v>
      </c>
      <c r="C1" s="47" t="s">
        <v>289</v>
      </c>
    </row>
    <row r="2" spans="1:3">
      <c r="A2" s="45" t="s">
        <v>2</v>
      </c>
      <c r="B2" s="45" t="s">
        <v>20</v>
      </c>
      <c r="C2" s="45">
        <f>COUNTIF(MAPA!$C$2:$C$84,B2)</f>
        <v>40</v>
      </c>
    </row>
    <row r="3" spans="1:3">
      <c r="A3" s="45" t="s">
        <v>2</v>
      </c>
      <c r="B3" s="45" t="s">
        <v>74</v>
      </c>
      <c r="C3" s="45">
        <f>COUNTIF(MAPA!$C$2:$C$84,B3)</f>
        <v>6</v>
      </c>
    </row>
    <row r="4" spans="1:3">
      <c r="A4" s="46" t="s">
        <v>5</v>
      </c>
      <c r="B4" s="45" t="s">
        <v>23</v>
      </c>
      <c r="C4" s="45">
        <f>COUNTIF(MAPA!$G$2:$G$84,B4)</f>
        <v>7</v>
      </c>
    </row>
    <row r="5" spans="1:3">
      <c r="A5" s="46" t="s">
        <v>5</v>
      </c>
      <c r="B5" s="45" t="s">
        <v>31</v>
      </c>
      <c r="C5" s="45">
        <f>COUNTIF(MAPA!$G$2:$G$84,B5)</f>
        <v>2</v>
      </c>
    </row>
    <row r="6" spans="1:3">
      <c r="A6" s="46" t="s">
        <v>5</v>
      </c>
      <c r="B6" s="45" t="s">
        <v>36</v>
      </c>
      <c r="C6" s="45">
        <f>COUNTIF(MAPA!$G$2:$G$84,B6)</f>
        <v>6</v>
      </c>
    </row>
    <row r="7" spans="1:3">
      <c r="A7" s="46" t="s">
        <v>5</v>
      </c>
      <c r="B7" s="45" t="s">
        <v>64</v>
      </c>
      <c r="C7" s="45">
        <f>COUNTIF(MAPA!$G$2:$G$84,B7)</f>
        <v>1</v>
      </c>
    </row>
    <row r="8" spans="1:3">
      <c r="A8" s="46" t="s">
        <v>5</v>
      </c>
      <c r="B8" s="45" t="s">
        <v>68</v>
      </c>
      <c r="C8" s="45">
        <f>COUNTIF(MAPA!$G$2:$G$84,B8)</f>
        <v>2</v>
      </c>
    </row>
    <row r="9" spans="1:3">
      <c r="A9" s="46" t="s">
        <v>5</v>
      </c>
      <c r="B9" s="45" t="s">
        <v>78</v>
      </c>
      <c r="C9" s="45">
        <f>COUNTIF(MAPA!$G$2:$G$84,B9)</f>
        <v>4</v>
      </c>
    </row>
    <row r="10" spans="1:3">
      <c r="A10" s="46" t="s">
        <v>5</v>
      </c>
      <c r="B10" s="45" t="s">
        <v>94</v>
      </c>
      <c r="C10" s="45">
        <f>COUNTIF(MAPA!$G$2:$G$84,B10)</f>
        <v>1</v>
      </c>
    </row>
    <row r="11" spans="1:3">
      <c r="A11" s="46" t="s">
        <v>5</v>
      </c>
      <c r="B11" s="45" t="s">
        <v>98</v>
      </c>
      <c r="C11" s="45">
        <f>COUNTIF(MAPA!$G$2:$G$84,B11)</f>
        <v>1</v>
      </c>
    </row>
    <row r="12" spans="1:3">
      <c r="A12" s="46" t="s">
        <v>5</v>
      </c>
      <c r="B12" s="45" t="s">
        <v>119</v>
      </c>
      <c r="C12" s="45">
        <f>COUNTIF(MAPA!$G$2:$G$84,B12)</f>
        <v>1</v>
      </c>
    </row>
    <row r="13" spans="1:3">
      <c r="A13" s="46" t="s">
        <v>5</v>
      </c>
      <c r="B13" s="45" t="s">
        <v>208</v>
      </c>
      <c r="C13" s="45">
        <f>COUNTIF(MAPA!$G$2:$G$84,B13)</f>
        <v>17</v>
      </c>
    </row>
    <row r="14" spans="1:3">
      <c r="A14" s="46" t="s">
        <v>5</v>
      </c>
      <c r="B14" s="45" t="s">
        <v>131</v>
      </c>
      <c r="C14" s="45">
        <f>COUNTIF(MAPA!$G$2:$G$84,B14)</f>
        <v>14</v>
      </c>
    </row>
    <row r="15" spans="1:3">
      <c r="A15" s="46" t="s">
        <v>5</v>
      </c>
      <c r="B15" s="45" t="s">
        <v>150</v>
      </c>
      <c r="C15" s="45">
        <f>COUNTIF(MAPA!$G$2:$G$84,B15)</f>
        <v>1</v>
      </c>
    </row>
    <row r="16" spans="1:3">
      <c r="A16" s="46" t="s">
        <v>5</v>
      </c>
      <c r="B16" s="45" t="s">
        <v>206</v>
      </c>
      <c r="C16" s="45">
        <f>COUNTIF(MAPA!$G$2:$G$84,B16)</f>
        <v>2</v>
      </c>
    </row>
    <row r="17" spans="1:3">
      <c r="A17" s="46" t="s">
        <v>5</v>
      </c>
      <c r="B17" s="45" t="s">
        <v>230</v>
      </c>
      <c r="C17" s="45">
        <f>COUNTIF(MAPA!$G$2:$G$84,B17)</f>
        <v>2</v>
      </c>
    </row>
    <row r="18" spans="1:3">
      <c r="A18" s="46" t="s">
        <v>5</v>
      </c>
      <c r="B18" s="45" t="s">
        <v>204</v>
      </c>
      <c r="C18" s="45">
        <f>COUNTIF(MAPA!$G$2:$G$84,B18)</f>
        <v>1</v>
      </c>
    </row>
    <row r="19" spans="1:3">
      <c r="A19" s="46" t="s">
        <v>8</v>
      </c>
      <c r="B19" s="45" t="s">
        <v>25</v>
      </c>
      <c r="C19" s="45">
        <f>COUNTIF(MAPA!$J$2:$J$84,B19)</f>
        <v>52</v>
      </c>
    </row>
    <row r="20" spans="1:3">
      <c r="A20" s="46" t="s">
        <v>8</v>
      </c>
      <c r="B20" s="45" t="s">
        <v>55</v>
      </c>
      <c r="C20" s="45">
        <f>COUNTIF(MAPA!$J$2:$J$84,B20)</f>
        <v>1</v>
      </c>
    </row>
    <row r="21" spans="1:3">
      <c r="A21" s="46" t="s">
        <v>8</v>
      </c>
      <c r="B21" s="45" t="s">
        <v>70</v>
      </c>
      <c r="C21" s="45">
        <f>COUNTIF(MAPA!$J$2:$J$84,B21)</f>
        <v>3</v>
      </c>
    </row>
    <row r="22" spans="1:3">
      <c r="A22" s="46" t="s">
        <v>8</v>
      </c>
      <c r="B22" s="45" t="s">
        <v>80</v>
      </c>
      <c r="C22" s="45">
        <f>COUNTIF(MAPA!$J$2:$J$84,B22)</f>
        <v>6</v>
      </c>
    </row>
    <row r="23" spans="1:3">
      <c r="A23" s="46" t="s">
        <v>8</v>
      </c>
      <c r="B23" s="45" t="s">
        <v>253</v>
      </c>
      <c r="C23" s="45">
        <f>COUNTIF(MAPA!$J$2:$J$84,B23)</f>
        <v>5</v>
      </c>
    </row>
    <row r="24" spans="1:3">
      <c r="A24" s="46" t="s">
        <v>9</v>
      </c>
      <c r="B24" s="45" t="s">
        <v>26</v>
      </c>
      <c r="C24" s="45">
        <f>COUNTIF(MAPA!$K$2:$K$84,B24)</f>
        <v>6</v>
      </c>
    </row>
    <row r="25" spans="1:3">
      <c r="A25" s="46" t="s">
        <v>9</v>
      </c>
      <c r="B25" s="45" t="s">
        <v>33</v>
      </c>
      <c r="C25" s="45">
        <f>COUNTIF(MAPA!$K$2:$K$84,B25)</f>
        <v>5</v>
      </c>
    </row>
    <row r="26" spans="1:3">
      <c r="A26" s="46" t="s">
        <v>9</v>
      </c>
      <c r="B26" s="45" t="s">
        <v>38</v>
      </c>
      <c r="C26" s="45">
        <f>COUNTIF(MAPA!$K$2:$K$84,B26)</f>
        <v>3</v>
      </c>
    </row>
    <row r="27" spans="1:3">
      <c r="A27" s="46" t="s">
        <v>9</v>
      </c>
      <c r="B27" s="45" t="s">
        <v>59</v>
      </c>
      <c r="C27" s="45">
        <f>COUNTIF(MAPA!$K$2:$K$84,B27)</f>
        <v>1</v>
      </c>
    </row>
    <row r="28" spans="1:3">
      <c r="A28" s="46" t="s">
        <v>9</v>
      </c>
      <c r="B28" s="45" t="s">
        <v>63</v>
      </c>
      <c r="C28" s="45">
        <f>COUNTIF(MAPA!$K$2:$K$84,B28)</f>
        <v>22</v>
      </c>
    </row>
    <row r="29" spans="1:3">
      <c r="A29" s="46" t="s">
        <v>9</v>
      </c>
      <c r="B29" s="45" t="s">
        <v>81</v>
      </c>
      <c r="C29" s="45">
        <f>COUNTIF(MAPA!$K$2:$K$84,B29)</f>
        <v>25</v>
      </c>
    </row>
    <row r="30" spans="1:3">
      <c r="A30" s="46" t="s">
        <v>9</v>
      </c>
      <c r="B30" s="45" t="s">
        <v>112</v>
      </c>
      <c r="C30" s="45">
        <f>COUNTIF(MAPA!$K$2:$K$84,B30)</f>
        <v>5</v>
      </c>
    </row>
    <row r="31" spans="1:3">
      <c r="A31" s="46" t="s">
        <v>10</v>
      </c>
      <c r="B31" s="46" t="s">
        <v>82</v>
      </c>
      <c r="C31" s="45">
        <f>COUNTIF(MAPA!$L$2:$L$84,B31)</f>
        <v>6</v>
      </c>
    </row>
    <row r="32" spans="1:3">
      <c r="A32" s="46" t="s">
        <v>10</v>
      </c>
      <c r="B32" s="46" t="s">
        <v>161</v>
      </c>
      <c r="C32" s="45">
        <f>COUNTIF(MAPA!$L$2:$L$84,B32)</f>
        <v>1</v>
      </c>
    </row>
    <row r="33" spans="1:3">
      <c r="A33" s="46" t="s">
        <v>11</v>
      </c>
      <c r="B33" s="46" t="s">
        <v>82</v>
      </c>
      <c r="C33" s="45">
        <f>COUNTIF(MAPA!$M$2:$M$84,B33)</f>
        <v>6</v>
      </c>
    </row>
    <row r="34" spans="1:3">
      <c r="A34" s="46" t="s">
        <v>11</v>
      </c>
      <c r="B34" s="46" t="s">
        <v>161</v>
      </c>
      <c r="C34" s="45">
        <f>COUNTIF(MAPA!$M$2:$M$84,B34)</f>
        <v>0</v>
      </c>
    </row>
    <row r="35" spans="1:3">
      <c r="A35" s="46" t="s">
        <v>12</v>
      </c>
      <c r="B35" s="45" t="s">
        <v>71</v>
      </c>
      <c r="C35" s="45">
        <f>COUNTIF(MAPA!$N$2:$N$84,B35)</f>
        <v>3</v>
      </c>
    </row>
    <row r="36" spans="1:3">
      <c r="A36" s="46" t="s">
        <v>12</v>
      </c>
      <c r="B36" s="45" t="s">
        <v>83</v>
      </c>
      <c r="C36" s="45">
        <f>COUNTIF(MAPA!$N$2:$N$84,B36)</f>
        <v>1</v>
      </c>
    </row>
    <row r="37" spans="1:3">
      <c r="A37" s="46" t="s">
        <v>12</v>
      </c>
      <c r="B37" s="45" t="s">
        <v>288</v>
      </c>
      <c r="C37" s="45">
        <f>COUNTIF(MAPA!$N$2:$N$84,B37)</f>
        <v>8</v>
      </c>
    </row>
    <row r="38" spans="1:3">
      <c r="A38" s="46" t="s">
        <v>12</v>
      </c>
      <c r="B38" s="45" t="s">
        <v>113</v>
      </c>
      <c r="C38" s="45">
        <f>COUNTIF(MAPA!$N$2:$N$84,B38)</f>
        <v>1</v>
      </c>
    </row>
    <row r="39" spans="1:3">
      <c r="A39" s="46" t="s">
        <v>12</v>
      </c>
      <c r="B39" s="45" t="s">
        <v>191</v>
      </c>
      <c r="C39" s="45">
        <f>COUNTIF(MAPA!$N$2:$N$84,B39)</f>
        <v>1</v>
      </c>
    </row>
    <row r="40" spans="1:3">
      <c r="A40" s="46" t="s">
        <v>12</v>
      </c>
      <c r="B40" s="45" t="s">
        <v>183</v>
      </c>
      <c r="C40" s="45">
        <f>COUNTIF(MAPA!$N$2:$N$84,B40)</f>
        <v>1</v>
      </c>
    </row>
    <row r="41" spans="1:3">
      <c r="A41" s="46" t="s">
        <v>12</v>
      </c>
      <c r="B41" s="45" t="s">
        <v>164</v>
      </c>
      <c r="C41" s="45">
        <f>COUNTIF(MAPA!$N$2:$N$84,B41)</f>
        <v>1</v>
      </c>
    </row>
    <row r="42" spans="1:3">
      <c r="A42" s="46" t="s">
        <v>16</v>
      </c>
      <c r="B42" s="45"/>
      <c r="C42" s="48">
        <f>SUM(MAPA!R2:R84)</f>
        <v>2722746.2399999998</v>
      </c>
    </row>
  </sheetData>
  <conditionalFormatting sqref="A2:C42">
    <cfRule type="expression" dxfId="8" priority="1">
      <formula>IF(ROUND(MOD(SUM(1/COUNTIF($A2:$A$22,$A2:$A$22)),2),0)&lt;&gt;1,0,1)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993-7271-43F4-AAFF-7F2370BDC4DC}">
  <sheetPr codeName="Planilha4"/>
  <dimension ref="A1:V60"/>
  <sheetViews>
    <sheetView topLeftCell="G48" zoomScale="90" zoomScaleNormal="90" workbookViewId="0">
      <selection activeCell="P56" sqref="P56"/>
    </sheetView>
  </sheetViews>
  <sheetFormatPr defaultColWidth="16.7109375" defaultRowHeight="31.5" customHeight="1"/>
  <cols>
    <col min="1" max="1" width="17.7109375" style="1" customWidth="1"/>
    <col min="2" max="2" width="16.7109375" style="1" customWidth="1"/>
    <col min="3" max="3" width="17.28515625" style="1" bestFit="1" customWidth="1"/>
    <col min="4" max="4" width="8.5703125" style="1" customWidth="1"/>
    <col min="5" max="5" width="41.140625" style="1" customWidth="1"/>
    <col min="6" max="6" width="34.140625" style="1" customWidth="1"/>
    <col min="7" max="7" width="35.140625" style="1" bestFit="1" customWidth="1"/>
    <col min="8" max="8" width="36.42578125" style="1" bestFit="1" customWidth="1"/>
    <col min="9" max="9" width="18.5703125" style="1" bestFit="1" customWidth="1"/>
    <col min="10" max="10" width="11.7109375" style="1" customWidth="1"/>
    <col min="11" max="11" width="32" style="1" bestFit="1" customWidth="1"/>
    <col min="12" max="12" width="25" style="1" bestFit="1" customWidth="1"/>
    <col min="13" max="14" width="14" style="1" customWidth="1"/>
    <col min="15" max="15" width="17.140625" style="1" customWidth="1"/>
    <col min="16" max="16" width="19.7109375" style="1" customWidth="1"/>
    <col min="17" max="17" width="30.7109375" style="23" bestFit="1" customWidth="1"/>
    <col min="18" max="18" width="27.5703125" style="23" customWidth="1"/>
    <col min="19" max="19" width="27.5703125" style="1" customWidth="1"/>
    <col min="20" max="20" width="17" style="1" customWidth="1"/>
    <col min="21" max="21" width="25.85546875" style="1" customWidth="1"/>
    <col min="22" max="22" width="28.140625" style="1" customWidth="1"/>
    <col min="23" max="16384" width="16.7109375" style="1"/>
  </cols>
  <sheetData>
    <row r="1" spans="1:22" customFormat="1" ht="39" customHeight="1">
      <c r="A1" s="49" t="s">
        <v>0</v>
      </c>
      <c r="B1" s="15" t="s">
        <v>1</v>
      </c>
      <c r="C1" s="15" t="s">
        <v>312</v>
      </c>
      <c r="D1" s="15" t="s">
        <v>2</v>
      </c>
      <c r="E1" s="15" t="s">
        <v>3</v>
      </c>
      <c r="F1" s="15" t="s">
        <v>286</v>
      </c>
      <c r="G1" s="15" t="s">
        <v>4</v>
      </c>
      <c r="H1" s="15" t="s">
        <v>366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6" t="s">
        <v>12</v>
      </c>
      <c r="P1" s="4" t="s">
        <v>285</v>
      </c>
      <c r="Q1" s="15" t="s">
        <v>14</v>
      </c>
      <c r="R1" s="18" t="s">
        <v>15</v>
      </c>
      <c r="S1" s="18" t="s">
        <v>16</v>
      </c>
      <c r="T1" s="15" t="s">
        <v>17</v>
      </c>
      <c r="U1" s="15" t="s">
        <v>18</v>
      </c>
      <c r="V1" s="15" t="s">
        <v>19</v>
      </c>
    </row>
    <row r="2" spans="1:22" ht="31.5" customHeight="1">
      <c r="A2" s="50">
        <v>44470</v>
      </c>
      <c r="B2" s="13">
        <v>44470</v>
      </c>
      <c r="C2" s="83">
        <f ca="1">NETWORKDAYS.INTL(TODAY(),TBL_MAPA[[#This Row],[DATA DISPUTA/ APRESENT. PROP.]],1,LISTA_DATA_FERIADOS)-1</f>
        <v>-30</v>
      </c>
      <c r="D2" s="6" t="s">
        <v>20</v>
      </c>
      <c r="E2" s="6" t="s">
        <v>21</v>
      </c>
      <c r="F2" s="7"/>
      <c r="G2" s="6" t="s">
        <v>22</v>
      </c>
      <c r="H2" s="12" t="s">
        <v>23</v>
      </c>
      <c r="I2" s="13" t="s">
        <v>24</v>
      </c>
      <c r="J2" s="7">
        <v>0</v>
      </c>
      <c r="K2" s="14" t="s">
        <v>25</v>
      </c>
      <c r="L2" s="6" t="s">
        <v>26</v>
      </c>
      <c r="M2" s="7"/>
      <c r="N2" s="7"/>
      <c r="O2" s="12" t="s">
        <v>365</v>
      </c>
      <c r="P2" s="12" t="s">
        <v>27</v>
      </c>
      <c r="Q2" s="12" t="s">
        <v>28</v>
      </c>
      <c r="R2" s="19"/>
      <c r="S2" s="19">
        <v>423.43</v>
      </c>
      <c r="T2" s="7"/>
      <c r="U2" s="7"/>
      <c r="V2" s="7"/>
    </row>
    <row r="3" spans="1:22" ht="31.5" customHeight="1">
      <c r="A3" s="50">
        <v>44473</v>
      </c>
      <c r="B3" s="13">
        <v>44473</v>
      </c>
      <c r="C3" s="83">
        <f ca="1">NETWORKDAYS.INTL(TODAY(),TBL_MAPA[[#This Row],[DATA DISPUTA/ APRESENT. PROP.]],1,LISTA_DATA_FERIADOS)-1</f>
        <v>-29</v>
      </c>
      <c r="D3" s="6" t="s">
        <v>20</v>
      </c>
      <c r="E3" s="6" t="s">
        <v>29</v>
      </c>
      <c r="F3" s="7"/>
      <c r="G3" s="6" t="s">
        <v>30</v>
      </c>
      <c r="H3" s="12" t="s">
        <v>31</v>
      </c>
      <c r="I3" s="13" t="s">
        <v>32</v>
      </c>
      <c r="J3" s="7">
        <v>1</v>
      </c>
      <c r="K3" s="14" t="s">
        <v>25</v>
      </c>
      <c r="L3" s="6" t="s">
        <v>63</v>
      </c>
      <c r="M3" s="7"/>
      <c r="N3" s="7"/>
      <c r="O3" s="12" t="s">
        <v>365</v>
      </c>
      <c r="P3" s="7"/>
      <c r="Q3" s="12" t="s">
        <v>28</v>
      </c>
      <c r="R3" s="19"/>
      <c r="S3" s="101"/>
      <c r="T3" s="7"/>
      <c r="U3" s="7"/>
      <c r="V3" s="7"/>
    </row>
    <row r="4" spans="1:22" s="26" customFormat="1" ht="31.5" customHeight="1">
      <c r="A4" s="50">
        <v>44474</v>
      </c>
      <c r="B4" s="13">
        <v>44474</v>
      </c>
      <c r="C4" s="83">
        <f ca="1">NETWORKDAYS.INTL(TODAY(),TBL_MAPA[[#This Row],[DATA DISPUTA/ APRESENT. PROP.]],1,LISTA_DATA_FERIADOS)-1</f>
        <v>-28</v>
      </c>
      <c r="D4" s="6" t="s">
        <v>20</v>
      </c>
      <c r="E4" s="6" t="s">
        <v>34</v>
      </c>
      <c r="F4" s="24"/>
      <c r="G4" s="6" t="s">
        <v>35</v>
      </c>
      <c r="H4" s="12" t="s">
        <v>36</v>
      </c>
      <c r="I4" s="13" t="s">
        <v>37</v>
      </c>
      <c r="J4" s="24">
        <v>1</v>
      </c>
      <c r="K4" s="14" t="s">
        <v>25</v>
      </c>
      <c r="L4" s="6" t="s">
        <v>38</v>
      </c>
      <c r="M4" s="24"/>
      <c r="N4" s="24"/>
      <c r="O4" s="12" t="s">
        <v>365</v>
      </c>
      <c r="P4" s="24"/>
      <c r="Q4" s="12" t="s">
        <v>39</v>
      </c>
      <c r="R4" s="19"/>
      <c r="S4" s="101"/>
      <c r="T4" s="24"/>
      <c r="U4" s="24"/>
      <c r="V4" s="24"/>
    </row>
    <row r="5" spans="1:22" ht="31.5" customHeight="1">
      <c r="A5" s="50">
        <v>44475</v>
      </c>
      <c r="B5" s="13">
        <v>44475</v>
      </c>
      <c r="C5" s="83">
        <f ca="1">NETWORKDAYS.INTL(TODAY(),TBL_MAPA[[#This Row],[DATA DISPUTA/ APRESENT. PROP.]],1,LISTA_DATA_FERIADOS)-1</f>
        <v>-27</v>
      </c>
      <c r="D5" s="6" t="s">
        <v>20</v>
      </c>
      <c r="E5" s="6" t="s">
        <v>40</v>
      </c>
      <c r="F5" s="7"/>
      <c r="G5" s="6" t="s">
        <v>41</v>
      </c>
      <c r="H5" s="12" t="s">
        <v>23</v>
      </c>
      <c r="I5" s="13" t="s">
        <v>42</v>
      </c>
      <c r="J5" s="7">
        <v>2</v>
      </c>
      <c r="K5" s="14" t="s">
        <v>25</v>
      </c>
      <c r="L5" s="6" t="s">
        <v>63</v>
      </c>
      <c r="M5" s="7"/>
      <c r="N5" s="7"/>
      <c r="O5" s="12" t="s">
        <v>365</v>
      </c>
      <c r="P5" s="7"/>
      <c r="Q5" s="12" t="s">
        <v>28</v>
      </c>
      <c r="R5" s="19"/>
      <c r="S5" s="101"/>
      <c r="T5" s="7"/>
      <c r="U5" s="7"/>
      <c r="V5" s="7"/>
    </row>
    <row r="6" spans="1:22" ht="31.5" customHeight="1">
      <c r="A6" s="50">
        <v>44475</v>
      </c>
      <c r="B6" s="13">
        <v>44475</v>
      </c>
      <c r="C6" s="83">
        <f ca="1">NETWORKDAYS.INTL(TODAY(),TBL_MAPA[[#This Row],[DATA DISPUTA/ APRESENT. PROP.]],1,LISTA_DATA_FERIADOS)-1</f>
        <v>-27</v>
      </c>
      <c r="D6" s="6" t="s">
        <v>20</v>
      </c>
      <c r="E6" s="6" t="s">
        <v>43</v>
      </c>
      <c r="F6" s="7"/>
      <c r="G6" s="6" t="s">
        <v>41</v>
      </c>
      <c r="H6" s="12" t="s">
        <v>23</v>
      </c>
      <c r="I6" s="13" t="s">
        <v>44</v>
      </c>
      <c r="J6" s="7">
        <v>2</v>
      </c>
      <c r="K6" s="14" t="s">
        <v>25</v>
      </c>
      <c r="L6" s="6" t="s">
        <v>63</v>
      </c>
      <c r="M6" s="7"/>
      <c r="N6" s="7"/>
      <c r="O6" s="12" t="s">
        <v>365</v>
      </c>
      <c r="P6" s="7"/>
      <c r="Q6" s="12" t="s">
        <v>28</v>
      </c>
      <c r="R6" s="20"/>
      <c r="S6" s="20">
        <v>9207.31</v>
      </c>
      <c r="T6" s="7"/>
      <c r="U6" s="7"/>
      <c r="V6" s="7"/>
    </row>
    <row r="7" spans="1:22" ht="31.5" customHeight="1">
      <c r="A7" s="50">
        <v>44475</v>
      </c>
      <c r="B7" s="13">
        <v>44475</v>
      </c>
      <c r="C7" s="83">
        <f ca="1">NETWORKDAYS.INTL(TODAY(),TBL_MAPA[[#This Row],[DATA DISPUTA/ APRESENT. PROP.]],1,LISTA_DATA_FERIADOS)-1</f>
        <v>-27</v>
      </c>
      <c r="D7" s="6" t="s">
        <v>20</v>
      </c>
      <c r="E7" s="6" t="s">
        <v>45</v>
      </c>
      <c r="F7" s="7"/>
      <c r="G7" s="6" t="s">
        <v>46</v>
      </c>
      <c r="H7" s="12" t="s">
        <v>36</v>
      </c>
      <c r="I7" s="13" t="s">
        <v>47</v>
      </c>
      <c r="J7" s="7"/>
      <c r="K7" s="14" t="s">
        <v>25</v>
      </c>
      <c r="L7" s="6" t="s">
        <v>38</v>
      </c>
      <c r="M7" s="7"/>
      <c r="N7" s="7"/>
      <c r="O7" s="12" t="s">
        <v>365</v>
      </c>
      <c r="P7" s="7"/>
      <c r="Q7" s="12" t="s">
        <v>48</v>
      </c>
      <c r="R7" s="20"/>
      <c r="S7" s="20">
        <v>28727.79</v>
      </c>
      <c r="T7" s="7"/>
      <c r="U7" s="7"/>
      <c r="V7" s="7"/>
    </row>
    <row r="8" spans="1:22" ht="31.5" customHeight="1">
      <c r="A8" s="50">
        <v>44476</v>
      </c>
      <c r="B8" s="13">
        <v>44476</v>
      </c>
      <c r="C8" s="83">
        <f ca="1">NETWORKDAYS.INTL(TODAY(),TBL_MAPA[[#This Row],[DATA DISPUTA/ APRESENT. PROP.]],1,LISTA_DATA_FERIADOS)-1</f>
        <v>-26</v>
      </c>
      <c r="D8" s="6" t="s">
        <v>20</v>
      </c>
      <c r="E8" s="6" t="s">
        <v>49</v>
      </c>
      <c r="F8" s="7"/>
      <c r="G8" s="6" t="s">
        <v>50</v>
      </c>
      <c r="H8" s="12" t="s">
        <v>36</v>
      </c>
      <c r="I8" s="13" t="s">
        <v>51</v>
      </c>
      <c r="J8" s="7"/>
      <c r="K8" s="14" t="s">
        <v>25</v>
      </c>
      <c r="L8" s="6" t="s">
        <v>63</v>
      </c>
      <c r="M8" s="7"/>
      <c r="N8" s="7"/>
      <c r="O8" s="12" t="s">
        <v>365</v>
      </c>
      <c r="P8" s="7"/>
      <c r="Q8" s="12" t="s">
        <v>48</v>
      </c>
      <c r="R8" s="20"/>
      <c r="S8" s="20">
        <v>52825.52</v>
      </c>
      <c r="T8" s="7"/>
      <c r="U8" s="7"/>
      <c r="V8" s="7"/>
    </row>
    <row r="9" spans="1:22" ht="31.5" customHeight="1">
      <c r="A9" s="50">
        <v>44476</v>
      </c>
      <c r="B9" s="13">
        <v>44476</v>
      </c>
      <c r="C9" s="83">
        <f ca="1">NETWORKDAYS.INTL(TODAY(),TBL_MAPA[[#This Row],[DATA DISPUTA/ APRESENT. PROP.]],1,LISTA_DATA_FERIADOS)-1</f>
        <v>-26</v>
      </c>
      <c r="D9" s="6" t="s">
        <v>20</v>
      </c>
      <c r="E9" s="6" t="s">
        <v>52</v>
      </c>
      <c r="F9" s="7"/>
      <c r="G9" s="6" t="s">
        <v>53</v>
      </c>
      <c r="H9" s="12" t="s">
        <v>36</v>
      </c>
      <c r="I9" s="13" t="s">
        <v>54</v>
      </c>
      <c r="J9" s="7">
        <v>0</v>
      </c>
      <c r="K9" s="14" t="s">
        <v>70</v>
      </c>
      <c r="L9" s="6" t="s">
        <v>63</v>
      </c>
      <c r="M9" s="7"/>
      <c r="N9" s="7"/>
      <c r="O9" s="12" t="s">
        <v>365</v>
      </c>
      <c r="P9" s="7"/>
      <c r="Q9" s="12" t="s">
        <v>48</v>
      </c>
      <c r="R9" s="20"/>
      <c r="S9" s="20">
        <v>698</v>
      </c>
      <c r="T9" s="7"/>
      <c r="U9" s="7"/>
      <c r="V9" s="7"/>
    </row>
    <row r="10" spans="1:22" ht="31.5" customHeight="1">
      <c r="A10" s="50">
        <v>44476</v>
      </c>
      <c r="B10" s="13">
        <v>44476</v>
      </c>
      <c r="C10" s="83">
        <f ca="1">NETWORKDAYS.INTL(TODAY(),TBL_MAPA[[#This Row],[DATA DISPUTA/ APRESENT. PROP.]],1,LISTA_DATA_FERIADOS)-1</f>
        <v>-26</v>
      </c>
      <c r="D10" s="6" t="s">
        <v>20</v>
      </c>
      <c r="E10" s="6" t="s">
        <v>56</v>
      </c>
      <c r="F10" s="7"/>
      <c r="G10" s="6" t="s">
        <v>57</v>
      </c>
      <c r="H10" s="12" t="s">
        <v>36</v>
      </c>
      <c r="I10" s="13" t="s">
        <v>58</v>
      </c>
      <c r="J10" s="7"/>
      <c r="K10" s="14" t="s">
        <v>25</v>
      </c>
      <c r="L10" s="6" t="s">
        <v>38</v>
      </c>
      <c r="M10" s="7"/>
      <c r="N10" s="7"/>
      <c r="O10" s="12" t="s">
        <v>365</v>
      </c>
      <c r="P10" s="7"/>
      <c r="Q10" s="44" t="s">
        <v>28</v>
      </c>
      <c r="R10" s="20"/>
      <c r="S10" s="20">
        <v>27769.53</v>
      </c>
      <c r="T10" s="7"/>
      <c r="U10" s="7"/>
      <c r="V10" s="7"/>
    </row>
    <row r="11" spans="1:22" ht="31.5" customHeight="1">
      <c r="A11" s="50">
        <v>44477</v>
      </c>
      <c r="B11" s="13">
        <v>44477</v>
      </c>
      <c r="C11" s="83">
        <f ca="1">NETWORKDAYS.INTL(TODAY(),TBL_MAPA[[#This Row],[DATA DISPUTA/ APRESENT. PROP.]],1,LISTA_DATA_FERIADOS)-1</f>
        <v>-25</v>
      </c>
      <c r="D11" s="6" t="s">
        <v>20</v>
      </c>
      <c r="E11" s="6" t="s">
        <v>60</v>
      </c>
      <c r="F11" s="7"/>
      <c r="G11" s="6" t="s">
        <v>61</v>
      </c>
      <c r="H11" s="12" t="s">
        <v>36</v>
      </c>
      <c r="I11" s="13" t="s">
        <v>62</v>
      </c>
      <c r="J11" s="7"/>
      <c r="K11" s="14" t="s">
        <v>25</v>
      </c>
      <c r="L11" s="6" t="s">
        <v>63</v>
      </c>
      <c r="M11" s="7"/>
      <c r="N11" s="7"/>
      <c r="O11" s="12" t="s">
        <v>365</v>
      </c>
      <c r="P11" s="7"/>
      <c r="Q11" s="44" t="s">
        <v>28</v>
      </c>
      <c r="R11" s="20"/>
      <c r="S11" s="20">
        <v>400.08</v>
      </c>
      <c r="T11" s="7"/>
      <c r="U11" s="7"/>
      <c r="V11" s="7"/>
    </row>
    <row r="12" spans="1:22" ht="31.5" customHeight="1">
      <c r="A12" s="50">
        <v>44477</v>
      </c>
      <c r="B12" s="13">
        <v>44477</v>
      </c>
      <c r="C12" s="83">
        <f ca="1">NETWORKDAYS.INTL(TODAY(),TBL_MAPA[[#This Row],[DATA DISPUTA/ APRESENT. PROP.]],1,LISTA_DATA_FERIADOS)-1</f>
        <v>-25</v>
      </c>
      <c r="D12" s="6" t="s">
        <v>20</v>
      </c>
      <c r="E12" s="6" t="s">
        <v>34</v>
      </c>
      <c r="F12" s="7"/>
      <c r="G12" s="6" t="s">
        <v>35</v>
      </c>
      <c r="H12" s="12" t="s">
        <v>64</v>
      </c>
      <c r="I12" s="13" t="s">
        <v>65</v>
      </c>
      <c r="J12" s="7"/>
      <c r="K12" s="14" t="s">
        <v>25</v>
      </c>
      <c r="L12" s="6" t="s">
        <v>38</v>
      </c>
      <c r="M12" s="7"/>
      <c r="N12" s="7"/>
      <c r="O12" s="12" t="s">
        <v>365</v>
      </c>
      <c r="P12" s="7"/>
      <c r="Q12" s="12" t="s">
        <v>39</v>
      </c>
      <c r="R12" s="20"/>
      <c r="S12" s="20">
        <v>4104.5600000000004</v>
      </c>
      <c r="T12" s="7"/>
      <c r="U12" s="7"/>
      <c r="V12" s="7"/>
    </row>
    <row r="13" spans="1:22" ht="31.5" customHeight="1">
      <c r="A13" s="50">
        <v>44479</v>
      </c>
      <c r="B13" s="13">
        <v>44479</v>
      </c>
      <c r="C13" s="83">
        <f ca="1">NETWORKDAYS.INTL(TODAY(),TBL_MAPA[[#This Row],[DATA DISPUTA/ APRESENT. PROP.]],1,LISTA_DATA_FERIADOS)-1</f>
        <v>-24</v>
      </c>
      <c r="D13" s="6" t="s">
        <v>20</v>
      </c>
      <c r="E13" s="6" t="s">
        <v>66</v>
      </c>
      <c r="F13" s="7"/>
      <c r="G13" s="6" t="s">
        <v>67</v>
      </c>
      <c r="H13" s="12" t="s">
        <v>68</v>
      </c>
      <c r="I13" s="13" t="s">
        <v>69</v>
      </c>
      <c r="J13" s="7"/>
      <c r="K13" s="14" t="s">
        <v>70</v>
      </c>
      <c r="L13" s="6" t="s">
        <v>63</v>
      </c>
      <c r="M13" s="7"/>
      <c r="N13" s="7"/>
      <c r="O13" s="6" t="s">
        <v>364</v>
      </c>
      <c r="P13" s="27" t="s">
        <v>73</v>
      </c>
      <c r="Q13" s="6" t="s">
        <v>72</v>
      </c>
      <c r="R13" s="20"/>
      <c r="S13" s="20">
        <v>423735.46</v>
      </c>
      <c r="T13" s="7"/>
      <c r="U13" s="7"/>
      <c r="V13" s="7"/>
    </row>
    <row r="14" spans="1:22" ht="31.5" customHeight="1">
      <c r="A14" s="50">
        <v>44477</v>
      </c>
      <c r="B14" s="13">
        <v>44482</v>
      </c>
      <c r="C14" s="83">
        <f ca="1">NETWORKDAYS.INTL(TODAY(),TBL_MAPA[[#This Row],[DATA DISPUTA/ APRESENT. PROP.]],1,LISTA_DATA_FERIADOS)-1</f>
        <v>-23</v>
      </c>
      <c r="D14" s="6" t="s">
        <v>74</v>
      </c>
      <c r="E14" s="17" t="s">
        <v>75</v>
      </c>
      <c r="F14" s="7" t="s">
        <v>76</v>
      </c>
      <c r="G14" s="6" t="s">
        <v>77</v>
      </c>
      <c r="H14" s="12" t="s">
        <v>78</v>
      </c>
      <c r="I14" s="13" t="s">
        <v>79</v>
      </c>
      <c r="J14" s="7">
        <v>200</v>
      </c>
      <c r="K14" s="14" t="s">
        <v>80</v>
      </c>
      <c r="L14" s="6" t="s">
        <v>81</v>
      </c>
      <c r="M14" s="7" t="s">
        <v>82</v>
      </c>
      <c r="N14" s="7" t="s">
        <v>82</v>
      </c>
      <c r="O14" s="12" t="s">
        <v>83</v>
      </c>
      <c r="P14" s="27" t="s">
        <v>87</v>
      </c>
      <c r="Q14" s="12" t="s">
        <v>84</v>
      </c>
      <c r="R14" s="20">
        <v>955410.35</v>
      </c>
      <c r="S14" s="20">
        <v>899755.34</v>
      </c>
      <c r="T14" s="7" t="s">
        <v>85</v>
      </c>
      <c r="U14" s="7" t="s">
        <v>86</v>
      </c>
      <c r="V14" s="7"/>
    </row>
    <row r="15" spans="1:22" ht="31.5" customHeight="1">
      <c r="A15" s="50">
        <v>44483</v>
      </c>
      <c r="B15" s="13">
        <v>44483</v>
      </c>
      <c r="C15" s="83">
        <f ca="1">NETWORKDAYS.INTL(TODAY(),TBL_MAPA[[#This Row],[DATA DISPUTA/ APRESENT. PROP.]],1,LISTA_DATA_FERIADOS)-1</f>
        <v>-22</v>
      </c>
      <c r="D15" s="6" t="s">
        <v>20</v>
      </c>
      <c r="E15" s="6" t="s">
        <v>88</v>
      </c>
      <c r="F15" s="7"/>
      <c r="G15" s="6" t="s">
        <v>89</v>
      </c>
      <c r="H15" s="12" t="s">
        <v>68</v>
      </c>
      <c r="I15" s="13" t="s">
        <v>90</v>
      </c>
      <c r="J15" s="7"/>
      <c r="K15" s="14" t="s">
        <v>25</v>
      </c>
      <c r="L15" s="6" t="s">
        <v>26</v>
      </c>
      <c r="M15" s="7"/>
      <c r="N15" s="7"/>
      <c r="O15" s="6" t="s">
        <v>364</v>
      </c>
      <c r="Q15" s="6" t="s">
        <v>91</v>
      </c>
      <c r="R15" s="20"/>
      <c r="S15" s="20">
        <f>38347.54+149771.7</f>
        <v>188119.24000000002</v>
      </c>
      <c r="T15" s="7"/>
      <c r="U15" s="7"/>
      <c r="V15" s="7"/>
    </row>
    <row r="16" spans="1:22" ht="31.5" customHeight="1">
      <c r="A16" s="50">
        <v>44487</v>
      </c>
      <c r="B16" s="13">
        <v>44487</v>
      </c>
      <c r="C16" s="83">
        <f ca="1">NETWORKDAYS.INTL(TODAY(),TBL_MAPA[[#This Row],[DATA DISPUTA/ APRESENT. PROP.]],1,LISTA_DATA_FERIADOS)-1</f>
        <v>-20</v>
      </c>
      <c r="D16" s="6" t="s">
        <v>20</v>
      </c>
      <c r="E16" s="6" t="s">
        <v>92</v>
      </c>
      <c r="F16" s="7"/>
      <c r="G16" s="6" t="s">
        <v>93</v>
      </c>
      <c r="H16" s="12" t="s">
        <v>94</v>
      </c>
      <c r="I16" s="13" t="s">
        <v>95</v>
      </c>
      <c r="J16" s="7"/>
      <c r="K16" s="14" t="s">
        <v>25</v>
      </c>
      <c r="L16" s="6" t="s">
        <v>63</v>
      </c>
      <c r="M16" s="7"/>
      <c r="N16" s="7"/>
      <c r="O16" s="12" t="s">
        <v>288</v>
      </c>
      <c r="P16" s="12" t="s">
        <v>96</v>
      </c>
      <c r="Q16" s="12" t="s">
        <v>28</v>
      </c>
      <c r="R16" s="20"/>
      <c r="S16" s="20">
        <v>-6482.25</v>
      </c>
      <c r="T16" s="7"/>
      <c r="U16" s="7"/>
      <c r="V16" s="7"/>
    </row>
    <row r="17" spans="1:22" ht="31.5" customHeight="1">
      <c r="A17" s="50">
        <v>44487</v>
      </c>
      <c r="B17" s="13">
        <v>44487</v>
      </c>
      <c r="C17" s="83">
        <f ca="1">NETWORKDAYS.INTL(TODAY(),TBL_MAPA[[#This Row],[DATA DISPUTA/ APRESENT. PROP.]],1,LISTA_DATA_FERIADOS)-1</f>
        <v>-20</v>
      </c>
      <c r="D17" s="6" t="s">
        <v>20</v>
      </c>
      <c r="E17" s="6" t="s">
        <v>97</v>
      </c>
      <c r="F17" s="7"/>
      <c r="G17" s="6"/>
      <c r="H17" s="12" t="s">
        <v>64</v>
      </c>
      <c r="I17" s="13" t="s">
        <v>99</v>
      </c>
      <c r="J17" s="7"/>
      <c r="K17" s="14" t="s">
        <v>25</v>
      </c>
      <c r="L17" s="6" t="s">
        <v>26</v>
      </c>
      <c r="M17" s="7"/>
      <c r="N17" s="7"/>
      <c r="O17" s="6" t="s">
        <v>364</v>
      </c>
      <c r="Q17" s="6" t="s">
        <v>48</v>
      </c>
      <c r="R17" s="28"/>
      <c r="S17" s="28">
        <v>35756.49</v>
      </c>
      <c r="T17" s="7"/>
      <c r="U17" s="7"/>
      <c r="V17" s="7"/>
    </row>
    <row r="18" spans="1:22" ht="31.5" customHeight="1">
      <c r="A18" s="50">
        <v>44487</v>
      </c>
      <c r="B18" s="13">
        <v>44487</v>
      </c>
      <c r="C18" s="83">
        <f ca="1">NETWORKDAYS.INTL(TODAY(),TBL_MAPA[[#This Row],[DATA DISPUTA/ APRESENT. PROP.]],1,LISTA_DATA_FERIADOS)-1</f>
        <v>-20</v>
      </c>
      <c r="D18" s="6" t="s">
        <v>20</v>
      </c>
      <c r="E18" s="17" t="s">
        <v>100</v>
      </c>
      <c r="F18" s="7"/>
      <c r="G18" s="6" t="s">
        <v>101</v>
      </c>
      <c r="H18" s="12" t="s">
        <v>23</v>
      </c>
      <c r="I18" s="13" t="s">
        <v>102</v>
      </c>
      <c r="J18" s="7"/>
      <c r="K18" s="14" t="s">
        <v>25</v>
      </c>
      <c r="L18" s="6" t="s">
        <v>63</v>
      </c>
      <c r="M18" s="7"/>
      <c r="N18" s="7"/>
      <c r="O18" s="12" t="s">
        <v>288</v>
      </c>
      <c r="P18" s="12" t="s">
        <v>103</v>
      </c>
      <c r="Q18" s="12" t="s">
        <v>28</v>
      </c>
      <c r="R18" s="20"/>
      <c r="S18" s="20">
        <v>1282.54</v>
      </c>
      <c r="T18" s="7"/>
      <c r="U18" s="7"/>
      <c r="V18" s="7"/>
    </row>
    <row r="19" spans="1:22" ht="31.5" customHeight="1">
      <c r="A19" s="50">
        <v>44487</v>
      </c>
      <c r="B19" s="13">
        <v>44487</v>
      </c>
      <c r="C19" s="83">
        <f ca="1">NETWORKDAYS.INTL(TODAY(),TBL_MAPA[[#This Row],[DATA DISPUTA/ APRESENT. PROP.]],1,LISTA_DATA_FERIADOS)-1</f>
        <v>-20</v>
      </c>
      <c r="D19" s="6" t="s">
        <v>20</v>
      </c>
      <c r="E19" s="17" t="s">
        <v>104</v>
      </c>
      <c r="F19" s="7"/>
      <c r="G19" s="6" t="s">
        <v>101</v>
      </c>
      <c r="H19" s="12" t="s">
        <v>23</v>
      </c>
      <c r="I19" s="13" t="s">
        <v>105</v>
      </c>
      <c r="J19" s="7"/>
      <c r="K19" s="14" t="s">
        <v>25</v>
      </c>
      <c r="L19" s="6" t="s">
        <v>63</v>
      </c>
      <c r="M19" s="7"/>
      <c r="N19" s="7"/>
      <c r="O19" s="12" t="s">
        <v>288</v>
      </c>
      <c r="P19" s="12" t="s">
        <v>103</v>
      </c>
      <c r="Q19" s="12" t="s">
        <v>28</v>
      </c>
      <c r="R19" s="20"/>
      <c r="S19" s="20">
        <v>1733.15</v>
      </c>
      <c r="T19" s="7"/>
      <c r="U19" s="7"/>
      <c r="V19" s="7"/>
    </row>
    <row r="20" spans="1:22" ht="31.5" customHeight="1">
      <c r="A20" s="50">
        <v>44488</v>
      </c>
      <c r="B20" s="13">
        <v>44488</v>
      </c>
      <c r="C20" s="83">
        <f ca="1">NETWORKDAYS.INTL(TODAY(),TBL_MAPA[[#This Row],[DATA DISPUTA/ APRESENT. PROP.]],1,LISTA_DATA_FERIADOS)-1</f>
        <v>-19</v>
      </c>
      <c r="D20" s="6" t="s">
        <v>20</v>
      </c>
      <c r="E20" s="17" t="s">
        <v>100</v>
      </c>
      <c r="F20" s="7"/>
      <c r="G20" s="6" t="s">
        <v>101</v>
      </c>
      <c r="H20" s="12" t="s">
        <v>23</v>
      </c>
      <c r="I20" s="13" t="s">
        <v>106</v>
      </c>
      <c r="J20" s="7"/>
      <c r="K20" s="14" t="s">
        <v>25</v>
      </c>
      <c r="L20" s="6" t="s">
        <v>63</v>
      </c>
      <c r="M20" s="7"/>
      <c r="N20" s="7"/>
      <c r="O20" s="12" t="s">
        <v>365</v>
      </c>
      <c r="P20" s="7"/>
      <c r="Q20" s="12" t="s">
        <v>28</v>
      </c>
      <c r="R20" s="20"/>
      <c r="S20" s="20">
        <v>7482.43</v>
      </c>
      <c r="T20" s="7"/>
      <c r="U20" s="7"/>
      <c r="V20" s="7"/>
    </row>
    <row r="21" spans="1:22" ht="31.5" customHeight="1">
      <c r="A21" s="50">
        <v>44488</v>
      </c>
      <c r="B21" s="13">
        <v>44488</v>
      </c>
      <c r="C21" s="83">
        <f ca="1">NETWORKDAYS.INTL(TODAY(),TBL_MAPA[[#This Row],[DATA DISPUTA/ APRESENT. PROP.]],1,LISTA_DATA_FERIADOS)-1</f>
        <v>-19</v>
      </c>
      <c r="D21" s="6" t="s">
        <v>20</v>
      </c>
      <c r="E21" s="17" t="s">
        <v>104</v>
      </c>
      <c r="F21" s="7"/>
      <c r="G21" s="6" t="s">
        <v>101</v>
      </c>
      <c r="H21" s="12" t="s">
        <v>23</v>
      </c>
      <c r="I21" s="13" t="s">
        <v>107</v>
      </c>
      <c r="J21" s="7"/>
      <c r="K21" s="14" t="s">
        <v>25</v>
      </c>
      <c r="L21" s="6" t="s">
        <v>63</v>
      </c>
      <c r="M21" s="7"/>
      <c r="N21" s="7"/>
      <c r="O21" s="12" t="s">
        <v>365</v>
      </c>
      <c r="P21" s="7"/>
      <c r="Q21" s="12" t="s">
        <v>28</v>
      </c>
      <c r="R21" s="20"/>
      <c r="S21" s="20">
        <v>7357.41</v>
      </c>
      <c r="T21" s="7"/>
      <c r="U21" s="7"/>
      <c r="V21" s="7"/>
    </row>
    <row r="22" spans="1:22" ht="45.75" customHeight="1">
      <c r="A22" s="50">
        <v>44475</v>
      </c>
      <c r="B22" s="13">
        <v>44489</v>
      </c>
      <c r="C22" s="83">
        <f ca="1">NETWORKDAYS.INTL(TODAY(),TBL_MAPA[[#This Row],[DATA DISPUTA/ APRESENT. PROP.]],1,LISTA_DATA_FERIADOS)-1</f>
        <v>-18</v>
      </c>
      <c r="D22" s="6" t="s">
        <v>74</v>
      </c>
      <c r="E22" s="17" t="s">
        <v>108</v>
      </c>
      <c r="F22" s="7" t="s">
        <v>109</v>
      </c>
      <c r="G22" s="6" t="s">
        <v>110</v>
      </c>
      <c r="H22" s="12" t="s">
        <v>78</v>
      </c>
      <c r="I22" s="13" t="s">
        <v>111</v>
      </c>
      <c r="J22" s="7">
        <v>57</v>
      </c>
      <c r="K22" s="14" t="s">
        <v>80</v>
      </c>
      <c r="L22" s="6" t="s">
        <v>112</v>
      </c>
      <c r="M22" s="7" t="s">
        <v>82</v>
      </c>
      <c r="N22" s="7" t="s">
        <v>82</v>
      </c>
      <c r="O22" s="12" t="s">
        <v>113</v>
      </c>
      <c r="P22" s="7"/>
      <c r="Q22" s="5" t="s">
        <v>48</v>
      </c>
      <c r="R22" s="20">
        <f>7412539.95/30</f>
        <v>247084.66500000001</v>
      </c>
      <c r="S22" s="20">
        <v>279879.21999999997</v>
      </c>
      <c r="T22" s="7" t="s">
        <v>115</v>
      </c>
      <c r="U22" s="7" t="s">
        <v>86</v>
      </c>
      <c r="V22" s="7"/>
    </row>
    <row r="23" spans="1:22" ht="42.75" customHeight="1">
      <c r="A23" s="50">
        <v>44484</v>
      </c>
      <c r="B23" s="13">
        <v>44489</v>
      </c>
      <c r="C23" s="83">
        <f ca="1">NETWORKDAYS.INTL(TODAY(),TBL_MAPA[[#This Row],[DATA DISPUTA/ APRESENT. PROP.]],1,LISTA_DATA_FERIADOS)-1</f>
        <v>-18</v>
      </c>
      <c r="D23" s="6" t="s">
        <v>74</v>
      </c>
      <c r="E23" s="17" t="s">
        <v>116</v>
      </c>
      <c r="F23" s="7" t="s">
        <v>117</v>
      </c>
      <c r="G23" s="6" t="s">
        <v>118</v>
      </c>
      <c r="H23" s="12" t="s">
        <v>119</v>
      </c>
      <c r="I23" s="13" t="s">
        <v>120</v>
      </c>
      <c r="J23" s="7" t="s">
        <v>121</v>
      </c>
      <c r="K23" s="14" t="s">
        <v>80</v>
      </c>
      <c r="L23" s="6" t="s">
        <v>112</v>
      </c>
      <c r="M23" s="7" t="s">
        <v>82</v>
      </c>
      <c r="N23" s="7" t="s">
        <v>82</v>
      </c>
      <c r="O23" s="1" t="s">
        <v>191</v>
      </c>
      <c r="P23" s="7"/>
      <c r="Q23" s="5" t="s">
        <v>48</v>
      </c>
      <c r="R23" s="20" t="s">
        <v>122</v>
      </c>
      <c r="S23" s="20">
        <v>14930</v>
      </c>
      <c r="T23" s="7" t="s">
        <v>114</v>
      </c>
      <c r="U23" s="7" t="s">
        <v>114</v>
      </c>
      <c r="V23" s="7" t="s">
        <v>114</v>
      </c>
    </row>
    <row r="24" spans="1:22" ht="31.5" customHeight="1">
      <c r="A24" s="50">
        <v>44491</v>
      </c>
      <c r="B24" s="13">
        <v>44491</v>
      </c>
      <c r="C24" s="83">
        <f ca="1">NETWORKDAYS.INTL(TODAY(),TBL_MAPA[[#This Row],[DATA DISPUTA/ APRESENT. PROP.]],1,LISTA_DATA_FERIADOS)-1</f>
        <v>-16</v>
      </c>
      <c r="D24" s="6" t="s">
        <v>20</v>
      </c>
      <c r="E24" s="17" t="s">
        <v>60</v>
      </c>
      <c r="F24" s="7"/>
      <c r="G24" s="6" t="s">
        <v>123</v>
      </c>
      <c r="H24" s="12" t="s">
        <v>208</v>
      </c>
      <c r="I24" s="13" t="s">
        <v>124</v>
      </c>
      <c r="J24" s="7">
        <v>2</v>
      </c>
      <c r="K24" s="14" t="s">
        <v>25</v>
      </c>
      <c r="L24" s="6" t="s">
        <v>81</v>
      </c>
      <c r="M24" s="7"/>
      <c r="N24" s="7"/>
      <c r="O24" s="12" t="s">
        <v>288</v>
      </c>
      <c r="P24" s="7"/>
      <c r="Q24" s="5" t="s">
        <v>28</v>
      </c>
      <c r="R24" s="20"/>
      <c r="S24" s="20">
        <v>407</v>
      </c>
      <c r="T24" s="7"/>
      <c r="U24" s="7"/>
      <c r="V24" s="7"/>
    </row>
    <row r="25" spans="1:22" ht="31.5" customHeight="1">
      <c r="A25" s="50">
        <v>44491</v>
      </c>
      <c r="B25" s="13">
        <v>44491</v>
      </c>
      <c r="C25" s="83">
        <f ca="1">NETWORKDAYS.INTL(TODAY(),TBL_MAPA[[#This Row],[DATA DISPUTA/ APRESENT. PROP.]],1,LISTA_DATA_FERIADOS)-1</f>
        <v>-16</v>
      </c>
      <c r="D25" s="6" t="s">
        <v>20</v>
      </c>
      <c r="E25" s="17" t="s">
        <v>126</v>
      </c>
      <c r="F25" s="7"/>
      <c r="G25" s="6" t="s">
        <v>127</v>
      </c>
      <c r="H25" s="12" t="s">
        <v>208</v>
      </c>
      <c r="I25" s="13" t="s">
        <v>128</v>
      </c>
      <c r="J25" s="7">
        <v>1</v>
      </c>
      <c r="K25" s="14" t="s">
        <v>25</v>
      </c>
      <c r="L25" s="6" t="s">
        <v>63</v>
      </c>
      <c r="M25" s="7"/>
      <c r="N25" s="7"/>
      <c r="O25" s="12" t="s">
        <v>288</v>
      </c>
      <c r="P25" s="7"/>
      <c r="Q25" s="5" t="s">
        <v>28</v>
      </c>
      <c r="R25" s="20"/>
      <c r="S25" s="101"/>
      <c r="T25" s="7"/>
      <c r="U25" s="7"/>
      <c r="V25" s="7"/>
    </row>
    <row r="26" spans="1:22" ht="31.5" customHeight="1">
      <c r="A26" s="51">
        <v>44491</v>
      </c>
      <c r="B26" s="33">
        <v>44491</v>
      </c>
      <c r="C26" s="83">
        <f ca="1">NETWORKDAYS.INTL(TODAY(),TBL_MAPA[[#This Row],[DATA DISPUTA/ APRESENT. PROP.]],1,LISTA_DATA_FERIADOS)-1</f>
        <v>-16</v>
      </c>
      <c r="D26" s="31" t="s">
        <v>20</v>
      </c>
      <c r="E26" s="31" t="s">
        <v>129</v>
      </c>
      <c r="F26" s="31"/>
      <c r="G26" s="34" t="s">
        <v>130</v>
      </c>
      <c r="H26" s="84" t="s">
        <v>131</v>
      </c>
      <c r="I26" s="7" t="s">
        <v>132</v>
      </c>
      <c r="J26" s="7">
        <v>2</v>
      </c>
      <c r="K26" s="14" t="s">
        <v>25</v>
      </c>
      <c r="L26" s="7" t="s">
        <v>81</v>
      </c>
      <c r="M26" s="7"/>
      <c r="N26" s="7"/>
      <c r="O26" s="12" t="s">
        <v>365</v>
      </c>
      <c r="P26" s="7" t="s">
        <v>224</v>
      </c>
      <c r="Q26" s="5" t="s">
        <v>28</v>
      </c>
      <c r="R26" s="21"/>
      <c r="S26" s="104"/>
      <c r="T26" s="7"/>
      <c r="U26" s="7"/>
      <c r="V26" s="7"/>
    </row>
    <row r="27" spans="1:22" ht="43.5" customHeight="1">
      <c r="A27" s="52">
        <v>44494</v>
      </c>
      <c r="B27" s="5">
        <v>44494</v>
      </c>
      <c r="C27" s="83">
        <f ca="1">NETWORKDAYS.INTL(TODAY(),TBL_MAPA[[#This Row],[DATA DISPUTA/ APRESENT. PROP.]],1,LISTA_DATA_FERIADOS)-1</f>
        <v>-15</v>
      </c>
      <c r="D27" s="7" t="s">
        <v>20</v>
      </c>
      <c r="E27" s="7" t="s">
        <v>133</v>
      </c>
      <c r="F27" s="7"/>
      <c r="G27" s="6" t="s">
        <v>134</v>
      </c>
      <c r="H27" s="85" t="s">
        <v>131</v>
      </c>
      <c r="I27" s="7" t="s">
        <v>135</v>
      </c>
      <c r="J27" s="7">
        <v>4</v>
      </c>
      <c r="K27" s="14" t="s">
        <v>25</v>
      </c>
      <c r="L27" s="7" t="s">
        <v>63</v>
      </c>
      <c r="M27" s="7"/>
      <c r="N27" s="7"/>
      <c r="O27" s="12" t="s">
        <v>365</v>
      </c>
      <c r="P27" s="7"/>
      <c r="Q27" s="5" t="s">
        <v>28</v>
      </c>
      <c r="R27" s="29"/>
      <c r="S27" s="29">
        <f>(16998.72-16258.38)+(5367.78-5131.5)</f>
        <v>976.62000000000171</v>
      </c>
      <c r="T27" s="7"/>
      <c r="U27" s="7"/>
      <c r="V27" s="7"/>
    </row>
    <row r="28" spans="1:22" ht="31.5" customHeight="1">
      <c r="A28" s="52">
        <v>44494</v>
      </c>
      <c r="B28" s="5">
        <v>44494</v>
      </c>
      <c r="C28" s="83">
        <f ca="1">NETWORKDAYS.INTL(TODAY(),TBL_MAPA[[#This Row],[DATA DISPUTA/ APRESENT. PROP.]],1,LISTA_DATA_FERIADOS)-1</f>
        <v>-15</v>
      </c>
      <c r="D28" s="7" t="s">
        <v>20</v>
      </c>
      <c r="E28" s="7" t="s">
        <v>137</v>
      </c>
      <c r="F28" s="7"/>
      <c r="G28" s="6" t="s">
        <v>138</v>
      </c>
      <c r="H28" s="85" t="s">
        <v>131</v>
      </c>
      <c r="I28" s="7" t="s">
        <v>139</v>
      </c>
      <c r="J28" s="7">
        <v>1</v>
      </c>
      <c r="K28" s="14" t="s">
        <v>25</v>
      </c>
      <c r="L28" s="7" t="s">
        <v>81</v>
      </c>
      <c r="M28" s="7"/>
      <c r="N28" s="7"/>
      <c r="O28" s="12" t="s">
        <v>365</v>
      </c>
      <c r="P28" s="7"/>
      <c r="Q28" s="5" t="s">
        <v>48</v>
      </c>
      <c r="R28" s="29"/>
      <c r="S28" s="104"/>
      <c r="T28" s="7"/>
      <c r="U28" s="7"/>
      <c r="V28" s="7"/>
    </row>
    <row r="29" spans="1:22" ht="31.5" customHeight="1">
      <c r="A29" s="52">
        <v>44495</v>
      </c>
      <c r="B29" s="5">
        <v>44495</v>
      </c>
      <c r="C29" s="83">
        <f ca="1">NETWORKDAYS.INTL(TODAY(),TBL_MAPA[[#This Row],[DATA DISPUTA/ APRESENT. PROP.]],1,LISTA_DATA_FERIADOS)-1</f>
        <v>-14</v>
      </c>
      <c r="D29" s="7" t="s">
        <v>20</v>
      </c>
      <c r="E29" s="7" t="s">
        <v>141</v>
      </c>
      <c r="F29" s="7"/>
      <c r="G29" s="6" t="s">
        <v>142</v>
      </c>
      <c r="H29" s="85" t="s">
        <v>131</v>
      </c>
      <c r="I29" s="7" t="s">
        <v>143</v>
      </c>
      <c r="J29" s="7">
        <v>1</v>
      </c>
      <c r="K29" s="14" t="s">
        <v>70</v>
      </c>
      <c r="L29" s="7" t="s">
        <v>63</v>
      </c>
      <c r="M29" s="7"/>
      <c r="N29" s="7"/>
      <c r="O29" s="12" t="s">
        <v>365</v>
      </c>
      <c r="P29" s="7"/>
      <c r="Q29" s="5" t="s">
        <v>28</v>
      </c>
      <c r="R29" s="29"/>
      <c r="S29" s="29">
        <v>5163.4799999999996</v>
      </c>
      <c r="T29" s="7"/>
      <c r="U29" s="7"/>
      <c r="V29" s="7"/>
    </row>
    <row r="30" spans="1:22" ht="31.5" customHeight="1">
      <c r="A30" s="50"/>
      <c r="B30" s="30"/>
      <c r="C30" s="83">
        <f ca="1">NETWORKDAYS.INTL(TODAY(),TBL_MAPA[[#This Row],[DATA DISPUTA/ APRESENT. PROP.]],1,LISTA_DATA_FERIADOS)-1</f>
        <v>-31785</v>
      </c>
      <c r="D30" s="6" t="s">
        <v>20</v>
      </c>
      <c r="E30" s="17" t="s">
        <v>40</v>
      </c>
      <c r="F30" s="7"/>
      <c r="G30" s="6"/>
      <c r="H30" s="12" t="s">
        <v>31</v>
      </c>
      <c r="I30" s="13"/>
      <c r="J30" s="7"/>
      <c r="K30" s="14" t="s">
        <v>25</v>
      </c>
      <c r="L30" s="6" t="s">
        <v>63</v>
      </c>
      <c r="M30" s="7"/>
      <c r="N30" s="7"/>
      <c r="O30" s="12" t="s">
        <v>365</v>
      </c>
      <c r="P30" s="7"/>
      <c r="Q30" s="12" t="s">
        <v>28</v>
      </c>
      <c r="R30" s="20"/>
      <c r="S30" s="101"/>
      <c r="T30" s="7"/>
      <c r="U30" s="7"/>
      <c r="V30" s="7"/>
    </row>
    <row r="31" spans="1:22" ht="31.5" customHeight="1">
      <c r="A31" s="50">
        <v>44490</v>
      </c>
      <c r="B31" s="30">
        <v>44490</v>
      </c>
      <c r="C31" s="83">
        <f ca="1">NETWORKDAYS.INTL(TODAY(),TBL_MAPA[[#This Row],[DATA DISPUTA/ APRESENT. PROP.]],1,LISTA_DATA_FERIADOS)-1</f>
        <v>-17</v>
      </c>
      <c r="D31" s="31" t="s">
        <v>20</v>
      </c>
      <c r="E31" s="32" t="s">
        <v>145</v>
      </c>
      <c r="F31" s="7"/>
      <c r="G31" s="34" t="s">
        <v>146</v>
      </c>
      <c r="H31" s="86" t="s">
        <v>131</v>
      </c>
      <c r="I31" s="13" t="s">
        <v>147</v>
      </c>
      <c r="J31" s="7">
        <v>1</v>
      </c>
      <c r="K31" s="14" t="s">
        <v>25</v>
      </c>
      <c r="L31" s="6" t="s">
        <v>63</v>
      </c>
      <c r="M31" s="7"/>
      <c r="N31" s="7"/>
      <c r="O31" s="12" t="s">
        <v>365</v>
      </c>
      <c r="P31" s="7"/>
      <c r="Q31" s="5" t="s">
        <v>28</v>
      </c>
      <c r="R31" s="20"/>
      <c r="S31" s="101"/>
      <c r="T31" s="7"/>
      <c r="U31" s="7"/>
      <c r="V31" s="7"/>
    </row>
    <row r="32" spans="1:22" ht="31.5" customHeight="1">
      <c r="A32" s="52">
        <v>44490</v>
      </c>
      <c r="B32" s="33">
        <v>44491</v>
      </c>
      <c r="C32" s="83">
        <f ca="1">NETWORKDAYS.INTL(TODAY(),TBL_MAPA[[#This Row],[DATA DISPUTA/ APRESENT. PROP.]],1,LISTA_DATA_FERIADOS)-1</f>
        <v>-16</v>
      </c>
      <c r="D32" s="31" t="s">
        <v>20</v>
      </c>
      <c r="E32" s="31" t="s">
        <v>148</v>
      </c>
      <c r="F32" s="7"/>
      <c r="G32" s="6" t="s">
        <v>149</v>
      </c>
      <c r="H32" s="86" t="s">
        <v>131</v>
      </c>
      <c r="I32" s="7" t="s">
        <v>151</v>
      </c>
      <c r="J32" s="7"/>
      <c r="K32" s="14" t="s">
        <v>25</v>
      </c>
      <c r="L32" s="7" t="s">
        <v>81</v>
      </c>
      <c r="M32" s="7"/>
      <c r="N32" s="7"/>
      <c r="O32" s="12" t="s">
        <v>365</v>
      </c>
      <c r="P32" s="7"/>
      <c r="Q32" s="5" t="s">
        <v>48</v>
      </c>
      <c r="R32" s="21"/>
      <c r="S32" s="104"/>
      <c r="T32" s="7"/>
      <c r="U32" s="7"/>
      <c r="V32" s="7"/>
    </row>
    <row r="33" spans="1:22" ht="31.5" customHeight="1">
      <c r="A33" s="52">
        <v>44495</v>
      </c>
      <c r="B33" s="5">
        <v>44496</v>
      </c>
      <c r="C33" s="83">
        <f ca="1">NETWORKDAYS.INTL(TODAY(),TBL_MAPA[[#This Row],[DATA DISPUTA/ APRESENT. PROP.]],1,LISTA_DATA_FERIADOS)-1</f>
        <v>-13</v>
      </c>
      <c r="D33" s="5" t="s">
        <v>20</v>
      </c>
      <c r="E33" s="5" t="s">
        <v>153</v>
      </c>
      <c r="F33" s="5"/>
      <c r="G33" s="5" t="s">
        <v>154</v>
      </c>
      <c r="H33" s="12" t="s">
        <v>208</v>
      </c>
      <c r="I33" s="5" t="s">
        <v>155</v>
      </c>
      <c r="J33" s="7">
        <v>2</v>
      </c>
      <c r="K33" s="14" t="s">
        <v>25</v>
      </c>
      <c r="L33" s="7" t="s">
        <v>81</v>
      </c>
      <c r="M33" s="7"/>
      <c r="N33" s="7"/>
      <c r="O33" s="12" t="s">
        <v>288</v>
      </c>
      <c r="P33" s="7"/>
      <c r="Q33" s="5" t="s">
        <v>28</v>
      </c>
      <c r="R33" s="20"/>
      <c r="S33" s="29">
        <v>151</v>
      </c>
      <c r="T33" s="7"/>
      <c r="U33" s="7"/>
      <c r="V33" s="7"/>
    </row>
    <row r="34" spans="1:22" ht="31.5" customHeight="1">
      <c r="A34" s="50">
        <v>44484</v>
      </c>
      <c r="B34" s="13">
        <v>44496</v>
      </c>
      <c r="C34" s="83">
        <f ca="1">NETWORKDAYS.INTL(TODAY(),TBL_MAPA[[#This Row],[DATA DISPUTA/ APRESENT. PROP.]],1,LISTA_DATA_FERIADOS)-1</f>
        <v>-13</v>
      </c>
      <c r="D34" s="6" t="s">
        <v>20</v>
      </c>
      <c r="E34" s="17" t="s">
        <v>157</v>
      </c>
      <c r="F34" s="7"/>
      <c r="G34" s="6" t="s">
        <v>158</v>
      </c>
      <c r="H34" s="86" t="s">
        <v>131</v>
      </c>
      <c r="I34" s="13" t="s">
        <v>159</v>
      </c>
      <c r="J34" s="7">
        <v>1</v>
      </c>
      <c r="K34" s="14" t="s">
        <v>25</v>
      </c>
      <c r="L34" s="6" t="s">
        <v>63</v>
      </c>
      <c r="M34" s="7" t="s">
        <v>161</v>
      </c>
      <c r="N34" s="7"/>
      <c r="O34" s="12" t="s">
        <v>365</v>
      </c>
      <c r="P34" s="7"/>
      <c r="Q34" s="5" t="s">
        <v>48</v>
      </c>
      <c r="R34" s="20"/>
      <c r="S34" s="20">
        <v>2591.2800000000002</v>
      </c>
      <c r="T34" s="7"/>
      <c r="U34" s="7"/>
      <c r="V34" s="7"/>
    </row>
    <row r="35" spans="1:22" ht="31.5" customHeight="1">
      <c r="A35" s="50">
        <v>44488</v>
      </c>
      <c r="B35" s="13">
        <v>44496</v>
      </c>
      <c r="C35" s="83">
        <f ca="1">NETWORKDAYS.INTL(TODAY(),TBL_MAPA[[#This Row],[DATA DISPUTA/ APRESENT. PROP.]],1,LISTA_DATA_FERIADOS)-1</f>
        <v>-13</v>
      </c>
      <c r="D35" s="6" t="s">
        <v>20</v>
      </c>
      <c r="E35" s="17" t="s">
        <v>21</v>
      </c>
      <c r="F35" s="7"/>
      <c r="G35" s="6" t="s">
        <v>53</v>
      </c>
      <c r="H35" s="12" t="s">
        <v>208</v>
      </c>
      <c r="I35" s="13" t="s">
        <v>162</v>
      </c>
      <c r="J35" s="7">
        <v>1</v>
      </c>
      <c r="K35" s="14" t="s">
        <v>25</v>
      </c>
      <c r="L35" s="6" t="s">
        <v>63</v>
      </c>
      <c r="M35" s="7"/>
      <c r="N35" s="7"/>
      <c r="O35" s="12" t="s">
        <v>288</v>
      </c>
      <c r="P35" s="7"/>
      <c r="Q35" s="5" t="s">
        <v>28</v>
      </c>
      <c r="R35" s="20"/>
      <c r="S35" s="20">
        <v>634</v>
      </c>
      <c r="T35" s="7"/>
      <c r="U35" s="7"/>
      <c r="V35" s="7"/>
    </row>
    <row r="36" spans="1:22" ht="31.5" customHeight="1">
      <c r="A36" s="50">
        <v>44496</v>
      </c>
      <c r="B36" s="13">
        <v>44497</v>
      </c>
      <c r="C36" s="83">
        <f ca="1">NETWORKDAYS.INTL(TODAY(),TBL_MAPA[[#This Row],[DATA DISPUTA/ APRESENT. PROP.]],1,LISTA_DATA_FERIADOS)-1</f>
        <v>-12</v>
      </c>
      <c r="D36" s="6"/>
      <c r="E36" s="17" t="s">
        <v>195</v>
      </c>
      <c r="F36" s="7"/>
      <c r="G36" s="6" t="s">
        <v>158</v>
      </c>
      <c r="H36" s="86" t="s">
        <v>131</v>
      </c>
      <c r="I36" s="13" t="s">
        <v>194</v>
      </c>
      <c r="J36" s="7">
        <v>1</v>
      </c>
      <c r="K36" s="14" t="s">
        <v>25</v>
      </c>
      <c r="L36" s="6" t="s">
        <v>81</v>
      </c>
      <c r="M36" s="7"/>
      <c r="N36" s="7"/>
      <c r="O36" s="12" t="s">
        <v>365</v>
      </c>
      <c r="P36" s="7"/>
      <c r="Q36" s="5" t="s">
        <v>48</v>
      </c>
      <c r="R36" s="20"/>
      <c r="S36" s="20">
        <v>3729.09</v>
      </c>
      <c r="T36" s="7"/>
      <c r="U36" s="7"/>
      <c r="V36" s="7"/>
    </row>
    <row r="37" spans="1:22" ht="38.25" customHeight="1">
      <c r="A37" s="50">
        <v>44496</v>
      </c>
      <c r="B37" s="13">
        <v>44497</v>
      </c>
      <c r="C37" s="83">
        <f ca="1">NETWORKDAYS.INTL(TODAY(),TBL_MAPA[[#This Row],[DATA DISPUTA/ APRESENT. PROP.]],1,LISTA_DATA_FERIADOS)-1</f>
        <v>-12</v>
      </c>
      <c r="D37" s="6"/>
      <c r="E37" s="17" t="s">
        <v>197</v>
      </c>
      <c r="F37" s="7"/>
      <c r="G37" s="6" t="s">
        <v>158</v>
      </c>
      <c r="H37" s="86" t="s">
        <v>131</v>
      </c>
      <c r="I37" s="13" t="s">
        <v>196</v>
      </c>
      <c r="J37" s="7">
        <v>1</v>
      </c>
      <c r="K37" s="14" t="s">
        <v>25</v>
      </c>
      <c r="L37" s="6" t="s">
        <v>81</v>
      </c>
      <c r="M37" s="7"/>
      <c r="N37" s="7"/>
      <c r="O37" s="12" t="s">
        <v>365</v>
      </c>
      <c r="P37" s="7"/>
      <c r="Q37" s="5" t="s">
        <v>48</v>
      </c>
      <c r="R37" s="20"/>
      <c r="S37" s="101"/>
      <c r="T37" s="7"/>
      <c r="U37" s="7"/>
      <c r="V37" s="7"/>
    </row>
    <row r="38" spans="1:22" ht="31.5" customHeight="1">
      <c r="A38" s="50">
        <v>44496</v>
      </c>
      <c r="B38" s="13">
        <v>44501</v>
      </c>
      <c r="C38" s="83">
        <f ca="1">NETWORKDAYS.INTL(TODAY(),TBL_MAPA[[#This Row],[DATA DISPUTA/ APRESENT. PROP.]],1,LISTA_DATA_FERIADOS)-1</f>
        <v>-10</v>
      </c>
      <c r="D38" s="6"/>
      <c r="E38" s="17" t="s">
        <v>198</v>
      </c>
      <c r="F38" s="7"/>
      <c r="G38" s="6" t="s">
        <v>158</v>
      </c>
      <c r="H38" s="86" t="s">
        <v>131</v>
      </c>
      <c r="I38" s="13" t="s">
        <v>199</v>
      </c>
      <c r="J38" s="7">
        <v>2</v>
      </c>
      <c r="K38" s="14" t="s">
        <v>25</v>
      </c>
      <c r="L38" s="6" t="s">
        <v>81</v>
      </c>
      <c r="M38" s="7"/>
      <c r="N38" s="7"/>
      <c r="O38" s="12" t="s">
        <v>365</v>
      </c>
      <c r="P38" s="7"/>
      <c r="Q38" s="5" t="s">
        <v>48</v>
      </c>
      <c r="R38" s="20"/>
      <c r="S38" s="20">
        <v>6840.8</v>
      </c>
      <c r="T38" s="7"/>
      <c r="U38" s="7"/>
      <c r="V38" s="7"/>
    </row>
    <row r="39" spans="1:22" ht="38.25" customHeight="1">
      <c r="A39" s="50">
        <v>44501</v>
      </c>
      <c r="B39" s="13">
        <v>44503</v>
      </c>
      <c r="C39" s="83">
        <f ca="1">NETWORKDAYS.INTL(TODAY(),TBL_MAPA[[#This Row],[DATA DISPUTA/ APRESENT. PROP.]],1,LISTA_DATA_FERIADOS)-1</f>
        <v>-9</v>
      </c>
      <c r="D39" s="6"/>
      <c r="E39" s="17" t="s">
        <v>211</v>
      </c>
      <c r="F39" s="7"/>
      <c r="G39" s="6" t="s">
        <v>213</v>
      </c>
      <c r="H39" s="12" t="s">
        <v>23</v>
      </c>
      <c r="I39" s="13" t="s">
        <v>214</v>
      </c>
      <c r="J39" s="7">
        <v>2</v>
      </c>
      <c r="K39" s="14" t="s">
        <v>25</v>
      </c>
      <c r="L39" s="6" t="s">
        <v>81</v>
      </c>
      <c r="M39" s="7"/>
      <c r="N39" s="7"/>
      <c r="O39" s="12" t="s">
        <v>365</v>
      </c>
      <c r="P39" s="7"/>
      <c r="Q39" s="5" t="s">
        <v>28</v>
      </c>
      <c r="R39" s="20"/>
      <c r="S39" s="20">
        <v>8225.24</v>
      </c>
      <c r="T39" s="7"/>
      <c r="U39" s="7"/>
      <c r="V39" s="7"/>
    </row>
    <row r="40" spans="1:22" ht="38.25" customHeight="1">
      <c r="A40" s="50">
        <v>44498</v>
      </c>
      <c r="B40" s="13">
        <v>44503</v>
      </c>
      <c r="C40" s="83">
        <f ca="1">NETWORKDAYS.INTL(TODAY(),TBL_MAPA[[#This Row],[DATA DISPUTA/ APRESENT. PROP.]],1,LISTA_DATA_FERIADOS)-1</f>
        <v>-9</v>
      </c>
      <c r="D40" s="6"/>
      <c r="E40" s="17" t="s">
        <v>207</v>
      </c>
      <c r="F40" s="7"/>
      <c r="G40" s="6" t="s">
        <v>158</v>
      </c>
      <c r="H40" s="86" t="s">
        <v>131</v>
      </c>
      <c r="I40" s="13" t="s">
        <v>216</v>
      </c>
      <c r="J40" s="7" t="s">
        <v>217</v>
      </c>
      <c r="K40" s="14" t="s">
        <v>25</v>
      </c>
      <c r="L40" s="6" t="s">
        <v>81</v>
      </c>
      <c r="M40" s="7"/>
      <c r="N40" s="7"/>
      <c r="O40" s="12" t="s">
        <v>365</v>
      </c>
      <c r="P40" s="7"/>
      <c r="Q40" s="5" t="s">
        <v>48</v>
      </c>
      <c r="R40" s="20"/>
      <c r="S40" s="101"/>
      <c r="T40" s="7"/>
      <c r="U40" s="7"/>
      <c r="V40" s="7"/>
    </row>
    <row r="41" spans="1:22" ht="38.25" customHeight="1">
      <c r="A41" s="50">
        <v>44503</v>
      </c>
      <c r="B41" s="13">
        <v>44503</v>
      </c>
      <c r="C41" s="83">
        <f ca="1">NETWORKDAYS.INTL(TODAY(),TBL_MAPA[[#This Row],[DATA DISPUTA/ APRESENT. PROP.]],1,LISTA_DATA_FERIADOS)-1</f>
        <v>-9</v>
      </c>
      <c r="D41" s="6"/>
      <c r="E41" s="17" t="s">
        <v>220</v>
      </c>
      <c r="F41" s="7"/>
      <c r="G41" s="6" t="s">
        <v>158</v>
      </c>
      <c r="H41" s="12" t="s">
        <v>23</v>
      </c>
      <c r="I41" s="13" t="s">
        <v>218</v>
      </c>
      <c r="J41" s="7">
        <v>3</v>
      </c>
      <c r="K41" s="14" t="s">
        <v>25</v>
      </c>
      <c r="L41" s="6" t="s">
        <v>26</v>
      </c>
      <c r="M41" s="7"/>
      <c r="N41" s="7"/>
      <c r="O41" s="12" t="s">
        <v>365</v>
      </c>
      <c r="P41" s="7"/>
      <c r="Q41" s="5" t="s">
        <v>28</v>
      </c>
      <c r="R41" s="20"/>
      <c r="S41" s="20">
        <v>11514.93</v>
      </c>
      <c r="T41" s="7"/>
      <c r="U41" s="7"/>
      <c r="V41" s="7"/>
    </row>
    <row r="42" spans="1:22" ht="38.25" customHeight="1">
      <c r="A42" s="50">
        <v>44503</v>
      </c>
      <c r="B42" s="13">
        <v>44504</v>
      </c>
      <c r="C42" s="83">
        <f ca="1">NETWORKDAYS.INTL(TODAY(),TBL_MAPA[[#This Row],[DATA DISPUTA/ APRESENT. PROP.]],1,LISTA_DATA_FERIADOS)-1</f>
        <v>-8</v>
      </c>
      <c r="D42" s="6"/>
      <c r="E42" s="17" t="s">
        <v>221</v>
      </c>
      <c r="F42" s="7"/>
      <c r="G42" s="6" t="s">
        <v>239</v>
      </c>
      <c r="H42" s="12" t="s">
        <v>208</v>
      </c>
      <c r="I42" s="13" t="s">
        <v>222</v>
      </c>
      <c r="J42" s="7" t="s">
        <v>223</v>
      </c>
      <c r="K42" s="14" t="s">
        <v>25</v>
      </c>
      <c r="L42" s="6" t="s">
        <v>26</v>
      </c>
      <c r="M42" s="7"/>
      <c r="N42" s="7"/>
      <c r="O42" s="12" t="s">
        <v>365</v>
      </c>
      <c r="P42" s="7"/>
      <c r="Q42" s="5" t="s">
        <v>28</v>
      </c>
      <c r="R42" s="20"/>
      <c r="S42" s="20">
        <v>5516.42</v>
      </c>
      <c r="T42" s="7"/>
      <c r="U42" s="7"/>
      <c r="V42" s="7"/>
    </row>
    <row r="43" spans="1:22" ht="38.25" customHeight="1">
      <c r="A43" s="50">
        <v>44504</v>
      </c>
      <c r="B43" s="13">
        <v>44504</v>
      </c>
      <c r="C43" s="83">
        <f ca="1">NETWORKDAYS.INTL(TODAY(),TBL_MAPA[[#This Row],[DATA DISPUTA/ APRESENT. PROP.]],1,LISTA_DATA_FERIADOS)-1</f>
        <v>-8</v>
      </c>
      <c r="D43" s="6"/>
      <c r="E43" s="17" t="s">
        <v>225</v>
      </c>
      <c r="F43" s="7"/>
      <c r="G43" s="6" t="s">
        <v>158</v>
      </c>
      <c r="H43" s="12" t="s">
        <v>208</v>
      </c>
      <c r="I43" s="13" t="s">
        <v>226</v>
      </c>
      <c r="J43" s="7">
        <v>2</v>
      </c>
      <c r="K43" s="14" t="s">
        <v>25</v>
      </c>
      <c r="L43" s="6" t="s">
        <v>26</v>
      </c>
      <c r="M43" s="7"/>
      <c r="N43" s="7"/>
      <c r="O43" s="12" t="s">
        <v>365</v>
      </c>
      <c r="P43" s="7"/>
      <c r="Q43" s="5" t="s">
        <v>28</v>
      </c>
      <c r="R43" s="20"/>
      <c r="S43" s="20">
        <v>726</v>
      </c>
      <c r="T43" s="7"/>
      <c r="U43" s="7"/>
      <c r="V43" s="7"/>
    </row>
    <row r="44" spans="1:22" ht="38.25" customHeight="1">
      <c r="A44" s="50">
        <v>44501</v>
      </c>
      <c r="B44" s="13">
        <v>44505</v>
      </c>
      <c r="C44" s="83">
        <f ca="1">NETWORKDAYS.INTL(TODAY(),TBL_MAPA[[#This Row],[DATA DISPUTA/ APRESENT. PROP.]],1,LISTA_DATA_FERIADOS)-1</f>
        <v>-7</v>
      </c>
      <c r="D44" s="6"/>
      <c r="E44" s="17" t="s">
        <v>228</v>
      </c>
      <c r="F44" s="7"/>
      <c r="G44" s="6" t="s">
        <v>229</v>
      </c>
      <c r="H44" s="12" t="s">
        <v>230</v>
      </c>
      <c r="I44" s="13" t="s">
        <v>231</v>
      </c>
      <c r="J44" s="7"/>
      <c r="K44" s="14" t="s">
        <v>70</v>
      </c>
      <c r="L44" s="6" t="s">
        <v>63</v>
      </c>
      <c r="M44" s="12"/>
      <c r="N44" s="12"/>
      <c r="O44" s="12" t="s">
        <v>365</v>
      </c>
      <c r="P44" s="12"/>
      <c r="Q44" s="5" t="s">
        <v>28</v>
      </c>
      <c r="R44" s="20"/>
      <c r="S44" s="20">
        <v>374.16</v>
      </c>
      <c r="T44" s="7"/>
      <c r="U44" s="7"/>
      <c r="V44" s="7"/>
    </row>
    <row r="45" spans="1:22" ht="31.5" customHeight="1">
      <c r="A45" s="50">
        <v>44504</v>
      </c>
      <c r="B45" s="13">
        <v>44506</v>
      </c>
      <c r="C45" s="83">
        <f ca="1">NETWORKDAYS.INTL(TODAY(),TBL_MAPA[[#This Row],[DATA DISPUTA/ APRESENT. PROP.]],1,LISTA_DATA_FERIADOS)-1</f>
        <v>-6</v>
      </c>
      <c r="D45" s="6"/>
      <c r="E45" s="17" t="s">
        <v>210</v>
      </c>
      <c r="F45" s="7"/>
      <c r="G45" s="6" t="s">
        <v>158</v>
      </c>
      <c r="H45" s="12" t="s">
        <v>208</v>
      </c>
      <c r="I45" s="13" t="s">
        <v>232</v>
      </c>
      <c r="J45" s="7" t="s">
        <v>237</v>
      </c>
      <c r="K45" s="14" t="s">
        <v>25</v>
      </c>
      <c r="L45" s="6" t="s">
        <v>81</v>
      </c>
      <c r="M45" s="12"/>
      <c r="N45" s="12"/>
      <c r="O45" s="12" t="s">
        <v>365</v>
      </c>
      <c r="P45" s="12"/>
      <c r="Q45" s="5" t="s">
        <v>28</v>
      </c>
      <c r="R45" s="20"/>
      <c r="S45" s="20">
        <v>2390.58</v>
      </c>
      <c r="T45" s="7"/>
      <c r="U45" s="7"/>
      <c r="V45" s="7"/>
    </row>
    <row r="46" spans="1:22" ht="31.5" customHeight="1">
      <c r="A46" s="50">
        <v>44504</v>
      </c>
      <c r="B46" s="13">
        <v>44507</v>
      </c>
      <c r="C46" s="83">
        <f ca="1">NETWORKDAYS.INTL(TODAY(),TBL_MAPA[[#This Row],[DATA DISPUTA/ APRESENT. PROP.]],1,LISTA_DATA_FERIADOS)-1</f>
        <v>-6</v>
      </c>
      <c r="D46" s="6"/>
      <c r="E46" s="17" t="s">
        <v>210</v>
      </c>
      <c r="F46" s="7"/>
      <c r="G46" s="6" t="s">
        <v>158</v>
      </c>
      <c r="H46" s="12" t="s">
        <v>208</v>
      </c>
      <c r="I46" s="13" t="s">
        <v>233</v>
      </c>
      <c r="J46" s="7" t="s">
        <v>238</v>
      </c>
      <c r="K46" s="14" t="s">
        <v>25</v>
      </c>
      <c r="L46" s="6" t="s">
        <v>81</v>
      </c>
      <c r="M46" s="12"/>
      <c r="N46" s="12"/>
      <c r="O46" s="12" t="s">
        <v>365</v>
      </c>
      <c r="P46" s="12"/>
      <c r="Q46" s="5" t="s">
        <v>28</v>
      </c>
      <c r="R46" s="20"/>
      <c r="S46" s="20">
        <v>11883.88</v>
      </c>
      <c r="T46" s="7"/>
      <c r="U46" s="7"/>
      <c r="V46" s="7"/>
    </row>
    <row r="47" spans="1:22" ht="38.25" customHeight="1">
      <c r="A47" s="50">
        <v>44503</v>
      </c>
      <c r="B47" s="13">
        <v>44505</v>
      </c>
      <c r="C47" s="83">
        <f ca="1">NETWORKDAYS.INTL(TODAY(),TBL_MAPA[[#This Row],[DATA DISPUTA/ APRESENT. PROP.]],1,LISTA_DATA_FERIADOS)-1</f>
        <v>-7</v>
      </c>
      <c r="D47" s="6"/>
      <c r="E47" s="17" t="s">
        <v>209</v>
      </c>
      <c r="F47" s="7"/>
      <c r="G47" s="6" t="s">
        <v>212</v>
      </c>
      <c r="H47" s="12" t="s">
        <v>208</v>
      </c>
      <c r="I47" s="13" t="s">
        <v>234</v>
      </c>
      <c r="J47" s="7" t="s">
        <v>237</v>
      </c>
      <c r="K47" s="14" t="s">
        <v>25</v>
      </c>
      <c r="L47" s="6" t="s">
        <v>81</v>
      </c>
      <c r="M47" s="12"/>
      <c r="N47" s="12"/>
      <c r="O47" s="12" t="s">
        <v>365</v>
      </c>
      <c r="P47" s="12"/>
      <c r="Q47" s="5" t="s">
        <v>28</v>
      </c>
      <c r="R47" s="20"/>
      <c r="S47" s="101"/>
      <c r="T47" s="7"/>
      <c r="U47" s="7"/>
      <c r="V47" s="7"/>
    </row>
    <row r="48" spans="1:22" ht="38.25" customHeight="1">
      <c r="A48" s="50">
        <v>44504</v>
      </c>
      <c r="B48" s="13">
        <v>44505</v>
      </c>
      <c r="C48" s="83">
        <f ca="1">NETWORKDAYS.INTL(TODAY(),TBL_MAPA[[#This Row],[DATA DISPUTA/ APRESENT. PROP.]],1,LISTA_DATA_FERIADOS)-1</f>
        <v>-7</v>
      </c>
      <c r="D48" s="6"/>
      <c r="E48" s="17" t="s">
        <v>60</v>
      </c>
      <c r="F48" s="7"/>
      <c r="G48" s="6" t="s">
        <v>236</v>
      </c>
      <c r="H48" s="12" t="s">
        <v>208</v>
      </c>
      <c r="I48" s="13" t="s">
        <v>235</v>
      </c>
      <c r="J48" s="7">
        <v>2</v>
      </c>
      <c r="K48" s="14" t="s">
        <v>25</v>
      </c>
      <c r="L48" s="6" t="s">
        <v>81</v>
      </c>
      <c r="M48" s="12"/>
      <c r="N48" s="12"/>
      <c r="O48" s="12" t="s">
        <v>288</v>
      </c>
      <c r="P48" s="12"/>
      <c r="Q48" s="5" t="s">
        <v>28</v>
      </c>
      <c r="R48" s="20"/>
      <c r="S48" s="20">
        <v>252</v>
      </c>
      <c r="T48" s="7"/>
      <c r="U48" s="7"/>
      <c r="V48" s="7"/>
    </row>
    <row r="49" spans="1:22" ht="38.25" customHeight="1">
      <c r="A49" s="50">
        <v>44505</v>
      </c>
      <c r="B49" s="13">
        <v>44508</v>
      </c>
      <c r="C49" s="83">
        <f ca="1">NETWORKDAYS.INTL(TODAY(),TBL_MAPA[[#This Row],[DATA DISPUTA/ APRESENT. PROP.]],1,LISTA_DATA_FERIADOS)-1</f>
        <v>-6</v>
      </c>
      <c r="D49" s="6"/>
      <c r="E49" s="17" t="s">
        <v>240</v>
      </c>
      <c r="F49" s="7"/>
      <c r="G49" s="6" t="s">
        <v>241</v>
      </c>
      <c r="H49" s="86" t="s">
        <v>131</v>
      </c>
      <c r="I49" s="13" t="s">
        <v>242</v>
      </c>
      <c r="J49" s="7">
        <v>10</v>
      </c>
      <c r="K49" s="14" t="s">
        <v>25</v>
      </c>
      <c r="L49" s="6" t="s">
        <v>81</v>
      </c>
      <c r="M49" s="12"/>
      <c r="N49" s="12"/>
      <c r="O49" s="12" t="s">
        <v>365</v>
      </c>
      <c r="P49" s="12"/>
      <c r="Q49" s="5" t="s">
        <v>48</v>
      </c>
      <c r="R49" s="20"/>
      <c r="S49" s="101"/>
      <c r="T49" s="7"/>
      <c r="U49" s="7"/>
      <c r="V49" s="7"/>
    </row>
    <row r="50" spans="1:22" ht="38.25" customHeight="1">
      <c r="A50" s="50">
        <v>44508</v>
      </c>
      <c r="B50" s="13">
        <v>44508</v>
      </c>
      <c r="C50" s="83">
        <f ca="1">NETWORKDAYS.INTL(TODAY(),TBL_MAPA[[#This Row],[DATA DISPUTA/ APRESENT. PROP.]],1,LISTA_DATA_FERIADOS)-1</f>
        <v>-6</v>
      </c>
      <c r="D50" s="6" t="s">
        <v>20</v>
      </c>
      <c r="E50" s="17" t="s">
        <v>21</v>
      </c>
      <c r="F50" s="7"/>
      <c r="G50" s="6" t="s">
        <v>244</v>
      </c>
      <c r="H50" s="86" t="s">
        <v>131</v>
      </c>
      <c r="I50" s="13" t="s">
        <v>245</v>
      </c>
      <c r="J50" s="7"/>
      <c r="K50" s="14" t="s">
        <v>25</v>
      </c>
      <c r="L50" s="6" t="s">
        <v>63</v>
      </c>
      <c r="M50" s="7"/>
      <c r="N50" s="7"/>
      <c r="O50" s="12" t="s">
        <v>365</v>
      </c>
      <c r="P50" s="7"/>
      <c r="Q50" s="5" t="s">
        <v>28</v>
      </c>
      <c r="R50" s="20"/>
      <c r="S50" s="20">
        <v>1242.24</v>
      </c>
      <c r="T50" s="7"/>
      <c r="U50" s="7"/>
      <c r="V50" s="7"/>
    </row>
    <row r="51" spans="1:22" ht="36" customHeight="1">
      <c r="A51" s="50">
        <v>44508</v>
      </c>
      <c r="B51" s="13">
        <v>44508</v>
      </c>
      <c r="C51" s="83">
        <f ca="1">NETWORKDAYS.INTL(TODAY(),TBL_MAPA[[#This Row],[DATA DISPUTA/ APRESENT. PROP.]],1,LISTA_DATA_FERIADOS)-1</f>
        <v>-6</v>
      </c>
      <c r="D51" s="6"/>
      <c r="E51" s="17" t="s">
        <v>251</v>
      </c>
      <c r="F51" s="7"/>
      <c r="G51" s="6" t="s">
        <v>158</v>
      </c>
      <c r="H51" s="12" t="s">
        <v>208</v>
      </c>
      <c r="I51" s="13" t="s">
        <v>246</v>
      </c>
      <c r="J51" s="7">
        <v>1</v>
      </c>
      <c r="K51" s="14" t="s">
        <v>253</v>
      </c>
      <c r="L51" s="6" t="s">
        <v>81</v>
      </c>
      <c r="M51" s="7"/>
      <c r="N51" s="7"/>
      <c r="O51" s="12" t="s">
        <v>365</v>
      </c>
      <c r="P51" s="7"/>
      <c r="Q51" s="5" t="s">
        <v>28</v>
      </c>
      <c r="R51" s="20"/>
      <c r="S51" s="20">
        <v>342</v>
      </c>
      <c r="T51" s="7"/>
      <c r="U51" s="7"/>
      <c r="V51" s="7"/>
    </row>
    <row r="52" spans="1:22" ht="36" customHeight="1">
      <c r="A52" s="50">
        <v>44508</v>
      </c>
      <c r="B52" s="13">
        <v>44508</v>
      </c>
      <c r="C52" s="83">
        <f ca="1">NETWORKDAYS.INTL(TODAY(),TBL_MAPA[[#This Row],[DATA DISPUTA/ APRESENT. PROP.]],1,LISTA_DATA_FERIADOS)-1</f>
        <v>-6</v>
      </c>
      <c r="D52" s="6"/>
      <c r="E52" s="17" t="s">
        <v>254</v>
      </c>
      <c r="F52" s="7"/>
      <c r="G52" s="6"/>
      <c r="H52" s="86" t="s">
        <v>131</v>
      </c>
      <c r="I52" s="13"/>
      <c r="J52" s="7"/>
      <c r="K52" s="35" t="s">
        <v>25</v>
      </c>
      <c r="L52" s="6" t="s">
        <v>81</v>
      </c>
      <c r="M52" s="7"/>
      <c r="N52" s="7"/>
      <c r="O52" s="12" t="s">
        <v>365</v>
      </c>
      <c r="P52" s="7"/>
      <c r="Q52" s="5" t="s">
        <v>48</v>
      </c>
      <c r="R52" s="20"/>
      <c r="S52" s="101"/>
      <c r="T52" s="7"/>
      <c r="U52" s="7"/>
      <c r="V52" s="7"/>
    </row>
    <row r="53" spans="1:22" ht="114">
      <c r="A53" s="50">
        <v>44494</v>
      </c>
      <c r="B53" s="13">
        <v>44495</v>
      </c>
      <c r="C53" s="83">
        <f ca="1">NETWORKDAYS.INTL(TODAY(),TBL_MAPA[[#This Row],[DATA DISPUTA/ APRESENT. PROP.]],1,LISTA_DATA_FERIADOS)-1</f>
        <v>-14</v>
      </c>
      <c r="D53" s="6" t="s">
        <v>74</v>
      </c>
      <c r="E53" s="17" t="s">
        <v>201</v>
      </c>
      <c r="F53" s="7" t="s">
        <v>202</v>
      </c>
      <c r="G53" s="6" t="s">
        <v>203</v>
      </c>
      <c r="H53" s="12" t="s">
        <v>204</v>
      </c>
      <c r="I53" s="13" t="s">
        <v>205</v>
      </c>
      <c r="J53" s="7">
        <v>139</v>
      </c>
      <c r="K53" s="1" t="s">
        <v>80</v>
      </c>
      <c r="L53" s="6" t="s">
        <v>112</v>
      </c>
      <c r="M53" s="7" t="s">
        <v>82</v>
      </c>
      <c r="N53" s="7" t="s">
        <v>82</v>
      </c>
      <c r="O53" s="12" t="s">
        <v>183</v>
      </c>
      <c r="P53" s="7" t="s">
        <v>114</v>
      </c>
      <c r="Q53" s="5" t="s">
        <v>48</v>
      </c>
      <c r="R53" s="20" t="s">
        <v>114</v>
      </c>
      <c r="S53" s="20">
        <v>657529.57999999996</v>
      </c>
      <c r="T53" s="7" t="s">
        <v>114</v>
      </c>
      <c r="U53" s="7" t="s">
        <v>114</v>
      </c>
      <c r="V53" s="7" t="s">
        <v>114</v>
      </c>
    </row>
    <row r="54" spans="1:22" ht="142.5">
      <c r="A54" s="50">
        <v>44504</v>
      </c>
      <c r="B54" s="13">
        <v>44518</v>
      </c>
      <c r="C54" s="83">
        <f ca="1">NETWORKDAYS.INTL(TODAY(),TBL_MAPA[[#This Row],[DATA DISPUTA/ APRESENT. PROP.]],1,LISTA_DATA_FERIADOS)-1</f>
        <v>3</v>
      </c>
      <c r="D54" s="6" t="s">
        <v>74</v>
      </c>
      <c r="E54" s="17" t="s">
        <v>247</v>
      </c>
      <c r="F54" s="7" t="s">
        <v>248</v>
      </c>
      <c r="G54" s="6" t="s">
        <v>249</v>
      </c>
      <c r="H54" s="12" t="s">
        <v>78</v>
      </c>
      <c r="I54" s="12" t="s">
        <v>250</v>
      </c>
      <c r="J54" s="7">
        <v>75</v>
      </c>
      <c r="K54" s="14" t="s">
        <v>80</v>
      </c>
      <c r="L54" s="6" t="s">
        <v>112</v>
      </c>
      <c r="M54" s="7" t="s">
        <v>82</v>
      </c>
      <c r="N54" s="7" t="s">
        <v>82</v>
      </c>
      <c r="O54" s="1" t="s">
        <v>164</v>
      </c>
      <c r="P54" s="7"/>
      <c r="Q54" s="5" t="s">
        <v>48</v>
      </c>
      <c r="R54" s="20">
        <v>316191.40000000002</v>
      </c>
      <c r="S54" s="101"/>
      <c r="T54" s="7"/>
      <c r="U54" s="7"/>
      <c r="V54" s="7"/>
    </row>
    <row r="55" spans="1:22" ht="31.5" customHeight="1">
      <c r="A55" s="116">
        <v>44509</v>
      </c>
      <c r="B55" s="117">
        <v>44522</v>
      </c>
      <c r="C55" s="118">
        <f ca="1">NETWORKDAYS.INTL(TODAY(),TBL_MAPA[[#This Row],[DATA DISPUTA/ APRESENT. PROP.]],1,LISTA_DATA_FERIADOS)-1</f>
        <v>5</v>
      </c>
      <c r="D55" s="6" t="s">
        <v>74</v>
      </c>
      <c r="E55" s="17" t="s">
        <v>342</v>
      </c>
      <c r="F55" s="7" t="s">
        <v>343</v>
      </c>
      <c r="G55" s="6" t="s">
        <v>344</v>
      </c>
      <c r="H55" s="12" t="s">
        <v>78</v>
      </c>
      <c r="I55" s="13" t="s">
        <v>345</v>
      </c>
      <c r="J55" s="7">
        <v>28</v>
      </c>
      <c r="K55" s="14" t="s">
        <v>80</v>
      </c>
      <c r="L55" s="6" t="s">
        <v>112</v>
      </c>
      <c r="M55" s="7" t="s">
        <v>82</v>
      </c>
      <c r="N55" s="7" t="s">
        <v>82</v>
      </c>
      <c r="O55" s="120"/>
      <c r="P55" s="119"/>
      <c r="Q55" s="12" t="s">
        <v>114</v>
      </c>
      <c r="R55" s="20">
        <v>177149.07</v>
      </c>
      <c r="S55" s="121"/>
      <c r="T55" s="119"/>
      <c r="U55" s="119"/>
      <c r="V55" s="119"/>
    </row>
    <row r="57" spans="1:22" ht="31.5" customHeight="1">
      <c r="E57"/>
    </row>
    <row r="58" spans="1:22" ht="31.5" customHeight="1">
      <c r="B58" s="66"/>
      <c r="E58"/>
    </row>
    <row r="59" spans="1:22" ht="31.5" customHeight="1">
      <c r="B59" s="67"/>
    </row>
    <row r="60" spans="1:22" ht="31.5" customHeight="1">
      <c r="B60" s="68"/>
    </row>
  </sheetData>
  <phoneticPr fontId="19" type="noConversion"/>
  <conditionalFormatting sqref="C2:C55">
    <cfRule type="cellIs" dxfId="7" priority="1" operator="between">
      <formula>4</formula>
      <formula>6</formula>
    </cfRule>
    <cfRule type="cellIs" dxfId="6" priority="2" operator="between">
      <formula>1</formula>
      <formula>3</formula>
    </cfRule>
  </conditionalFormatting>
  <dataValidations count="9">
    <dataValidation type="list" allowBlank="1" showInputMessage="1" showErrorMessage="1" sqref="D2:D54" xr:uid="{2AB69B6A-37F7-4B8B-9C57-9C96E00DF7F2}">
      <formula1>LISTA_TIPO</formula1>
    </dataValidation>
    <dataValidation type="list" allowBlank="1" showInputMessage="1" showErrorMessage="1" sqref="M2:N55" xr:uid="{8C4744BF-5CC1-4B43-B280-1894D5547E8E}">
      <formula1>"SIM,NÃO"</formula1>
    </dataValidation>
    <dataValidation type="list" showInputMessage="1" showErrorMessage="1" sqref="P33:P44 P47:P52" xr:uid="{E667F4CA-E6B8-49D4-8CCE-AE7E80EA98C1}">
      <formula1>#REF!</formula1>
    </dataValidation>
    <dataValidation type="list" allowBlank="1" showInputMessage="1" showErrorMessage="1" sqref="K2:K55" xr:uid="{F61415C1-DCE5-4868-A4F8-9DC4AE8C2415}">
      <formula1>LISTA_CONTATO_COMERCIAL</formula1>
    </dataValidation>
    <dataValidation type="list" allowBlank="1" showInputMessage="1" showErrorMessage="1" sqref="L44:L55 L18:L40 L16 L3:L14" xr:uid="{DF5848C6-E345-4C5F-B2EE-1338044087B2}">
      <formula1>LISTA_RESPONSÁVEL_PRECIFICAÇÃO</formula1>
    </dataValidation>
    <dataValidation type="date" errorStyle="warning" allowBlank="1" showInputMessage="1" showErrorMessage="1" errorTitle="ATENÇÃO" error="VERIFIQUE SE A DATA ESTÁ CORRETA. " sqref="A2:B55" xr:uid="{707BE62D-80A0-46F8-8276-0F15A824A03D}">
      <formula1>44197</formula1>
      <formula2>TODAY()+365</formula2>
    </dataValidation>
    <dataValidation type="whole" allowBlank="1" showInputMessage="1" showErrorMessage="1" errorTitle="ERRO!" error="ESSA CÉLULA ESTA COM FÓRMULA. RETORNA O NÚMEROS DE DIAS RESTANTES. EVITE CALCULAR MANUALMENTE." sqref="C2:C55" xr:uid="{2B4B0C59-DDF3-4178-9984-77C163032E49}">
      <formula1>-9999999999</formula1>
      <formula2>365</formula2>
    </dataValidation>
    <dataValidation type="list" showInputMessage="1" showErrorMessage="1" sqref="O2:O55" xr:uid="{EC9EAA93-BA61-408F-AC63-01A87D0039CD}">
      <formula1>LISTA_STATUS_MOTIVO</formula1>
    </dataValidation>
    <dataValidation type="list" errorStyle="warning" allowBlank="1" showInputMessage="1" showErrorMessage="1" errorTitle="ATENÇÃO" error="ATENÇÃO!!! DIGITE SOMENTE O NOME DA EMPRESA, SE NÃO FOR USAR A LISTA SUSPENSA. " sqref="Q2:Q54" xr:uid="{C11593FA-89E0-446A-9BC6-711F3E9CC0D3}">
      <formula1>LISTA_EMPRESA_EXECUTANTE</formula1>
    </dataValidation>
  </dataValidations>
  <hyperlinks>
    <hyperlink ref="P13" r:id="rId1" xr:uid="{D6ED06FE-34BB-478C-BB8C-38B252DE8814}"/>
    <hyperlink ref="P14" r:id="rId2" xr:uid="{01DB549F-CC12-4C43-94DA-C0A1704DF3C9}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BEC8-CE35-404D-8062-A2A2F4A684A5}">
  <sheetPr codeName="Planilha5"/>
  <dimension ref="A1:AD64"/>
  <sheetViews>
    <sheetView topLeftCell="J1" zoomScaleNormal="100" workbookViewId="0">
      <selection activeCell="Y2" sqref="Y2"/>
    </sheetView>
  </sheetViews>
  <sheetFormatPr defaultRowHeight="15"/>
  <cols>
    <col min="1" max="1" width="9" customWidth="1"/>
    <col min="2" max="4" width="3.28515625" customWidth="1"/>
    <col min="5" max="5" width="48.85546875" bestFit="1" customWidth="1"/>
    <col min="6" max="6" width="24" bestFit="1" customWidth="1"/>
    <col min="7" max="9" width="3.42578125" customWidth="1"/>
    <col min="10" max="10" width="24" bestFit="1" customWidth="1"/>
    <col min="11" max="16" width="3.42578125" customWidth="1"/>
    <col min="17" max="17" width="23.140625" bestFit="1" customWidth="1"/>
    <col min="18" max="20" width="3.140625" customWidth="1"/>
    <col min="21" max="21" width="29.7109375" bestFit="1" customWidth="1"/>
    <col min="22" max="24" width="3.140625" customWidth="1"/>
    <col min="25" max="25" width="96.7109375" bestFit="1" customWidth="1"/>
    <col min="29" max="29" width="10.7109375" bestFit="1" customWidth="1"/>
    <col min="30" max="30" width="54" bestFit="1" customWidth="1"/>
  </cols>
  <sheetData>
    <row r="1" spans="1:30">
      <c r="A1" s="55" t="s">
        <v>2</v>
      </c>
      <c r="E1" s="55" t="s">
        <v>307</v>
      </c>
      <c r="F1" s="55" t="s">
        <v>306</v>
      </c>
      <c r="J1" s="55" t="s">
        <v>14</v>
      </c>
      <c r="Q1" t="s">
        <v>8</v>
      </c>
      <c r="U1" t="s">
        <v>9</v>
      </c>
      <c r="Y1" t="s">
        <v>12</v>
      </c>
      <c r="AC1" s="80" t="s">
        <v>315</v>
      </c>
      <c r="AD1" s="79" t="s">
        <v>330</v>
      </c>
    </row>
    <row r="2" spans="1:30">
      <c r="A2" s="53" t="s">
        <v>20</v>
      </c>
      <c r="E2" s="63" t="s">
        <v>131</v>
      </c>
      <c r="F2" s="69"/>
      <c r="J2" s="62" t="s">
        <v>28</v>
      </c>
      <c r="Q2" s="72" t="s">
        <v>376</v>
      </c>
      <c r="U2" t="s">
        <v>38</v>
      </c>
      <c r="Y2" t="s">
        <v>364</v>
      </c>
      <c r="AC2" s="76">
        <v>44197</v>
      </c>
      <c r="AD2" s="77" t="s">
        <v>316</v>
      </c>
    </row>
    <row r="3" spans="1:30">
      <c r="A3" s="53" t="s">
        <v>74</v>
      </c>
      <c r="E3" s="64" t="s">
        <v>298</v>
      </c>
      <c r="F3" s="70"/>
      <c r="J3" s="53" t="s">
        <v>72</v>
      </c>
      <c r="Q3" s="73" t="s">
        <v>377</v>
      </c>
      <c r="U3" t="s">
        <v>63</v>
      </c>
      <c r="Y3" t="s">
        <v>164</v>
      </c>
      <c r="AC3" s="76">
        <v>44242</v>
      </c>
      <c r="AD3" s="77" t="s">
        <v>317</v>
      </c>
    </row>
    <row r="4" spans="1:30">
      <c r="A4" s="54" t="s">
        <v>293</v>
      </c>
      <c r="E4" s="65" t="s">
        <v>299</v>
      </c>
      <c r="F4" s="70"/>
      <c r="J4" s="53" t="s">
        <v>48</v>
      </c>
      <c r="Q4" s="73" t="s">
        <v>378</v>
      </c>
      <c r="U4" t="s">
        <v>81</v>
      </c>
      <c r="Y4" t="s">
        <v>165</v>
      </c>
      <c r="AC4" s="76">
        <v>44243</v>
      </c>
      <c r="AD4" s="77" t="s">
        <v>317</v>
      </c>
    </row>
    <row r="5" spans="1:30">
      <c r="A5" s="61"/>
      <c r="E5" s="64" t="s">
        <v>300</v>
      </c>
      <c r="F5" s="70" t="s">
        <v>313</v>
      </c>
      <c r="J5" s="54" t="s">
        <v>39</v>
      </c>
      <c r="Q5" s="74" t="s">
        <v>379</v>
      </c>
      <c r="U5" t="s">
        <v>112</v>
      </c>
      <c r="Y5" t="s">
        <v>166</v>
      </c>
      <c r="AC5" s="76">
        <v>44244</v>
      </c>
      <c r="AD5" s="77" t="s">
        <v>318</v>
      </c>
    </row>
    <row r="6" spans="1:30">
      <c r="E6" s="65" t="s">
        <v>301</v>
      </c>
      <c r="F6" s="70"/>
      <c r="Q6" s="102" t="s">
        <v>380</v>
      </c>
      <c r="Y6" t="s">
        <v>167</v>
      </c>
      <c r="AC6" s="76">
        <v>44288</v>
      </c>
      <c r="AD6" s="77" t="s">
        <v>319</v>
      </c>
    </row>
    <row r="7" spans="1:30">
      <c r="E7" s="64" t="s">
        <v>302</v>
      </c>
      <c r="F7" s="70"/>
      <c r="Q7" s="102" t="s">
        <v>381</v>
      </c>
      <c r="Y7" t="s">
        <v>288</v>
      </c>
      <c r="AC7" s="76">
        <v>44290</v>
      </c>
      <c r="AD7" s="77" t="s">
        <v>320</v>
      </c>
    </row>
    <row r="8" spans="1:30">
      <c r="E8" s="65" t="s">
        <v>230</v>
      </c>
      <c r="F8" s="70"/>
      <c r="Q8" s="102" t="s">
        <v>382</v>
      </c>
      <c r="Y8" t="s">
        <v>168</v>
      </c>
      <c r="AC8" s="76">
        <v>44307</v>
      </c>
      <c r="AD8" s="77" t="s">
        <v>321</v>
      </c>
    </row>
    <row r="9" spans="1:30">
      <c r="E9" s="64" t="s">
        <v>303</v>
      </c>
      <c r="F9" s="70"/>
      <c r="Q9" s="103" t="s">
        <v>383</v>
      </c>
      <c r="Y9" t="s">
        <v>169</v>
      </c>
      <c r="AC9" s="76">
        <v>44317</v>
      </c>
      <c r="AD9" s="77" t="s">
        <v>322</v>
      </c>
    </row>
    <row r="10" spans="1:30">
      <c r="E10" s="65" t="s">
        <v>304</v>
      </c>
      <c r="F10" s="70" t="s">
        <v>314</v>
      </c>
      <c r="Q10" s="74" t="s">
        <v>374</v>
      </c>
      <c r="Y10" t="s">
        <v>170</v>
      </c>
      <c r="AC10" s="76">
        <v>44350</v>
      </c>
      <c r="AD10" s="77" t="s">
        <v>323</v>
      </c>
    </row>
    <row r="11" spans="1:30">
      <c r="E11" s="64" t="s">
        <v>305</v>
      </c>
      <c r="F11" s="71"/>
      <c r="Q11" s="74" t="s">
        <v>375</v>
      </c>
      <c r="Y11" t="s">
        <v>171</v>
      </c>
      <c r="AC11" s="76">
        <v>44446</v>
      </c>
      <c r="AD11" s="77" t="s">
        <v>324</v>
      </c>
    </row>
    <row r="12" spans="1:30">
      <c r="Y12" t="s">
        <v>172</v>
      </c>
      <c r="AC12" s="76">
        <v>44481</v>
      </c>
      <c r="AD12" s="77" t="s">
        <v>325</v>
      </c>
    </row>
    <row r="13" spans="1:30">
      <c r="Y13" t="s">
        <v>173</v>
      </c>
      <c r="AC13" s="76">
        <v>44502</v>
      </c>
      <c r="AD13" s="77" t="s">
        <v>326</v>
      </c>
    </row>
    <row r="14" spans="1:30">
      <c r="Y14" t="s">
        <v>174</v>
      </c>
      <c r="AC14" s="76">
        <v>44515</v>
      </c>
      <c r="AD14" s="77" t="s">
        <v>327</v>
      </c>
    </row>
    <row r="15" spans="1:30">
      <c r="E15" t="str" cm="1">
        <f t="array" ref="E15:E26">_xlfn.UNIQUE('MAPA EM EDIÇÃO'!H2:H55)</f>
        <v>PROPOSTA/ ADITIVO</v>
      </c>
      <c r="Y15" t="s">
        <v>175</v>
      </c>
      <c r="AC15" s="76">
        <v>44554</v>
      </c>
      <c r="AD15" s="77" t="s">
        <v>328</v>
      </c>
    </row>
    <row r="16" spans="1:30">
      <c r="E16" t="str">
        <v>ATUALIZAÇÃO/ ADITIVO</v>
      </c>
      <c r="Y16" t="s">
        <v>176</v>
      </c>
      <c r="AC16" s="76">
        <v>44555</v>
      </c>
      <c r="AD16" s="77" t="s">
        <v>329</v>
      </c>
    </row>
    <row r="17" spans="5:30">
      <c r="E17" t="str">
        <v>PROPOSTA/ PROSPECT</v>
      </c>
      <c r="Q17" s="105" t="s">
        <v>388</v>
      </c>
      <c r="Y17" t="s">
        <v>113</v>
      </c>
      <c r="AC17" s="78">
        <v>44561</v>
      </c>
      <c r="AD17" s="75" t="s">
        <v>334</v>
      </c>
    </row>
    <row r="18" spans="5:30">
      <c r="E18" t="str">
        <v>ATUALIZAÇÃO/PROSPECT</v>
      </c>
      <c r="Q18" s="105"/>
      <c r="Y18" t="s">
        <v>177</v>
      </c>
      <c r="AC18" s="78">
        <v>44309</v>
      </c>
      <c r="AD18" s="75" t="s">
        <v>340</v>
      </c>
    </row>
    <row r="19" spans="5:30">
      <c r="E19" t="str">
        <v>CONTINUAÇÃO/ PROSPECT</v>
      </c>
      <c r="Q19" s="105"/>
      <c r="Y19" t="s">
        <v>178</v>
      </c>
      <c r="AC19" s="78">
        <v>44520</v>
      </c>
      <c r="AD19" s="75" t="s">
        <v>341</v>
      </c>
    </row>
    <row r="20" spans="5:30">
      <c r="E20" t="str">
        <v>LICITAÇÃO</v>
      </c>
      <c r="H20" s="81"/>
      <c r="Q20" s="105" t="s">
        <v>384</v>
      </c>
      <c r="Y20" t="s">
        <v>179</v>
      </c>
    </row>
    <row r="21" spans="5:30">
      <c r="E21" t="str">
        <v>PROPOSTA/ REDUÇÃO</v>
      </c>
      <c r="Q21" s="105" t="s">
        <v>385</v>
      </c>
      <c r="Y21" t="s">
        <v>180</v>
      </c>
    </row>
    <row r="22" spans="5:30">
      <c r="E22" t="str">
        <v>DISPENSA DE LICITAÇÃO</v>
      </c>
      <c r="Q22" s="105"/>
      <c r="Y22" t="s">
        <v>181</v>
      </c>
    </row>
    <row r="23" spans="5:30">
      <c r="E23" t="str">
        <v>SERV. EXTRA</v>
      </c>
      <c r="Q23" s="105" t="s">
        <v>386</v>
      </c>
      <c r="Y23" t="s">
        <v>182</v>
      </c>
    </row>
    <row r="24" spans="5:30">
      <c r="E24" t="str">
        <v>PROPOSTA</v>
      </c>
      <c r="Q24" s="105"/>
      <c r="Y24" t="s">
        <v>183</v>
      </c>
    </row>
    <row r="25" spans="5:30">
      <c r="E25" t="str">
        <v>ADITIVO</v>
      </c>
      <c r="Q25" s="105" t="s">
        <v>387</v>
      </c>
      <c r="Y25" t="s">
        <v>365</v>
      </c>
    </row>
    <row r="26" spans="5:30">
      <c r="E26" t="str">
        <v>ESTIMATIVA</v>
      </c>
      <c r="Q26" s="105"/>
      <c r="Y26" t="s">
        <v>184</v>
      </c>
    </row>
    <row r="27" spans="5:30">
      <c r="Q27" s="105" t="s">
        <v>287</v>
      </c>
      <c r="Y27" t="s">
        <v>185</v>
      </c>
    </row>
    <row r="28" spans="5:30">
      <c r="Q28" s="105"/>
      <c r="Y28" t="s">
        <v>186</v>
      </c>
    </row>
    <row r="29" spans="5:30">
      <c r="Q29" s="105" t="s">
        <v>389</v>
      </c>
      <c r="Y29" t="s">
        <v>187</v>
      </c>
    </row>
    <row r="30" spans="5:30">
      <c r="Q30" s="105"/>
      <c r="Y30" t="s">
        <v>188</v>
      </c>
    </row>
    <row r="31" spans="5:30">
      <c r="E31" t="s">
        <v>22</v>
      </c>
      <c r="F31" t="s">
        <v>367</v>
      </c>
      <c r="Q31" s="105"/>
      <c r="Y31" t="s">
        <v>189</v>
      </c>
    </row>
    <row r="32" spans="5:30">
      <c r="E32" t="s">
        <v>30</v>
      </c>
      <c r="F32" t="s">
        <v>368</v>
      </c>
      <c r="Q32" s="105" t="s">
        <v>390</v>
      </c>
      <c r="Y32" t="s">
        <v>190</v>
      </c>
    </row>
    <row r="33" spans="5:25">
      <c r="E33" t="s">
        <v>35</v>
      </c>
      <c r="F33" t="s">
        <v>368</v>
      </c>
      <c r="Y33" t="s">
        <v>347</v>
      </c>
    </row>
    <row r="34" spans="5:25">
      <c r="E34" t="s">
        <v>41</v>
      </c>
      <c r="F34" t="s">
        <v>368</v>
      </c>
      <c r="Y34" t="s">
        <v>191</v>
      </c>
    </row>
    <row r="35" spans="5:25">
      <c r="E35" s="94" t="s">
        <v>46</v>
      </c>
      <c r="Y35" t="s">
        <v>192</v>
      </c>
    </row>
    <row r="36" spans="5:25">
      <c r="E36" t="s">
        <v>50</v>
      </c>
      <c r="F36" t="s">
        <v>50</v>
      </c>
      <c r="Y36" t="s">
        <v>193</v>
      </c>
    </row>
    <row r="37" spans="5:25">
      <c r="E37" t="s">
        <v>53</v>
      </c>
      <c r="F37" t="s">
        <v>369</v>
      </c>
    </row>
    <row r="38" spans="5:25">
      <c r="E38" t="s">
        <v>57</v>
      </c>
      <c r="F38" t="s">
        <v>149</v>
      </c>
    </row>
    <row r="39" spans="5:25">
      <c r="E39" s="94" t="s">
        <v>61</v>
      </c>
    </row>
    <row r="40" spans="5:25">
      <c r="E40" t="s">
        <v>67</v>
      </c>
      <c r="F40" t="s">
        <v>370</v>
      </c>
    </row>
    <row r="41" spans="5:25">
      <c r="E41" t="s">
        <v>77</v>
      </c>
      <c r="F41" t="s">
        <v>371</v>
      </c>
    </row>
    <row r="42" spans="5:25">
      <c r="E42" t="s">
        <v>89</v>
      </c>
      <c r="F42" t="s">
        <v>372</v>
      </c>
    </row>
    <row r="43" spans="5:25">
      <c r="E43" t="s">
        <v>93</v>
      </c>
      <c r="F43" t="s">
        <v>373</v>
      </c>
    </row>
    <row r="44" spans="5:25">
      <c r="E44" s="94" t="s">
        <v>101</v>
      </c>
    </row>
    <row r="45" spans="5:25">
      <c r="E45" t="s">
        <v>110</v>
      </c>
      <c r="F45" t="s">
        <v>370</v>
      </c>
    </row>
    <row r="46" spans="5:25">
      <c r="E46" t="s">
        <v>118</v>
      </c>
      <c r="F46" t="s">
        <v>369</v>
      </c>
    </row>
    <row r="47" spans="5:25">
      <c r="E47" s="94" t="s">
        <v>123</v>
      </c>
    </row>
    <row r="48" spans="5:25">
      <c r="E48" t="s">
        <v>127</v>
      </c>
      <c r="F48" t="s">
        <v>369</v>
      </c>
    </row>
    <row r="49" spans="5:6">
      <c r="E49" t="s">
        <v>130</v>
      </c>
      <c r="F49" t="s">
        <v>149</v>
      </c>
    </row>
    <row r="50" spans="5:6">
      <c r="E50" t="s">
        <v>134</v>
      </c>
    </row>
    <row r="51" spans="5:6">
      <c r="E51" t="s">
        <v>138</v>
      </c>
    </row>
    <row r="52" spans="5:6">
      <c r="E52" t="s">
        <v>142</v>
      </c>
    </row>
    <row r="53" spans="5:6">
      <c r="E53" t="s">
        <v>146</v>
      </c>
    </row>
    <row r="54" spans="5:6">
      <c r="E54" t="s">
        <v>154</v>
      </c>
    </row>
    <row r="55" spans="5:6">
      <c r="E55" t="s">
        <v>158</v>
      </c>
    </row>
    <row r="56" spans="5:6">
      <c r="E56" t="s">
        <v>213</v>
      </c>
    </row>
    <row r="57" spans="5:6">
      <c r="E57" t="s">
        <v>239</v>
      </c>
    </row>
    <row r="58" spans="5:6">
      <c r="E58" t="s">
        <v>229</v>
      </c>
    </row>
    <row r="59" spans="5:6">
      <c r="E59" t="s">
        <v>212</v>
      </c>
    </row>
    <row r="60" spans="5:6">
      <c r="E60" t="s">
        <v>236</v>
      </c>
    </row>
    <row r="61" spans="5:6">
      <c r="E61" t="s">
        <v>241</v>
      </c>
    </row>
    <row r="62" spans="5:6">
      <c r="E62" t="s">
        <v>244</v>
      </c>
    </row>
    <row r="63" spans="5:6">
      <c r="E63" t="s">
        <v>203</v>
      </c>
    </row>
    <row r="64" spans="5:6">
      <c r="E64" t="s">
        <v>249</v>
      </c>
    </row>
  </sheetData>
  <phoneticPr fontId="19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8334-F121-44A2-B239-3E300633FA9F}">
  <sheetPr codeName="Planilha6"/>
  <dimension ref="A1:P21"/>
  <sheetViews>
    <sheetView showGridLines="0" zoomScale="90" zoomScaleNormal="90" workbookViewId="0">
      <selection activeCell="M27" sqref="M27"/>
    </sheetView>
  </sheetViews>
  <sheetFormatPr defaultRowHeight="15"/>
  <cols>
    <col min="1" max="1" width="15.42578125" bestFit="1" customWidth="1"/>
    <col min="2" max="2" width="2.5703125" customWidth="1"/>
    <col min="3" max="3" width="23.140625" bestFit="1" customWidth="1"/>
    <col min="4" max="4" width="15.42578125" bestFit="1" customWidth="1"/>
    <col min="5" max="5" width="2.5703125" customWidth="1"/>
    <col min="6" max="6" width="53.42578125" bestFit="1" customWidth="1"/>
    <col min="7" max="7" width="15.42578125" bestFit="1" customWidth="1"/>
    <col min="8" max="8" width="2.5703125" customWidth="1"/>
    <col min="9" max="9" width="25.140625" bestFit="1" customWidth="1"/>
    <col min="10" max="10" width="12.42578125" bestFit="1" customWidth="1"/>
    <col min="11" max="11" width="2.42578125" customWidth="1"/>
    <col min="12" max="12" width="25.140625" bestFit="1" customWidth="1"/>
    <col min="13" max="13" width="15.42578125" bestFit="1" customWidth="1"/>
    <col min="14" max="14" width="2.42578125" customWidth="1"/>
    <col min="15" max="15" width="25.140625" bestFit="1" customWidth="1"/>
    <col min="16" max="16" width="11.5703125" bestFit="1" customWidth="1"/>
    <col min="17" max="17" width="1.7109375" customWidth="1"/>
    <col min="18" max="18" width="25.140625" bestFit="1" customWidth="1"/>
    <col min="19" max="19" width="11.5703125" bestFit="1" customWidth="1"/>
    <col min="20" max="31" width="11.42578125" bestFit="1" customWidth="1"/>
    <col min="32" max="38" width="12.5703125" bestFit="1" customWidth="1"/>
    <col min="39" max="43" width="13.5703125" bestFit="1" customWidth="1"/>
    <col min="44" max="44" width="7" bestFit="1" customWidth="1"/>
    <col min="45" max="45" width="11.5703125" bestFit="1" customWidth="1"/>
    <col min="46" max="48" width="4.42578125" bestFit="1" customWidth="1"/>
    <col min="49" max="50" width="7.7109375" bestFit="1" customWidth="1"/>
    <col min="51" max="51" width="4.42578125" bestFit="1" customWidth="1"/>
    <col min="52" max="52" width="7.7109375" bestFit="1" customWidth="1"/>
    <col min="53" max="55" width="4.42578125" bestFit="1" customWidth="1"/>
    <col min="56" max="56" width="7.7109375" bestFit="1" customWidth="1"/>
    <col min="57" max="65" width="8.85546875" bestFit="1" customWidth="1"/>
    <col min="66" max="66" width="7.7109375" bestFit="1" customWidth="1"/>
    <col min="67" max="70" width="8.85546875" bestFit="1" customWidth="1"/>
    <col min="71" max="72" width="10" bestFit="1" customWidth="1"/>
    <col min="73" max="73" width="6.7109375" bestFit="1" customWidth="1"/>
    <col min="74" max="77" width="10" bestFit="1" customWidth="1"/>
    <col min="78" max="82" width="11.140625" bestFit="1" customWidth="1"/>
    <col min="83" max="83" width="7" bestFit="1" customWidth="1"/>
    <col min="84" max="84" width="15.42578125" bestFit="1" customWidth="1"/>
    <col min="85" max="85" width="16.5703125" bestFit="1" customWidth="1"/>
  </cols>
  <sheetData>
    <row r="1" spans="1:16">
      <c r="A1" s="112" t="s">
        <v>289</v>
      </c>
      <c r="C1" s="95" t="s">
        <v>8</v>
      </c>
      <c r="D1" s="95" t="s">
        <v>289</v>
      </c>
      <c r="F1" s="106" t="s">
        <v>402</v>
      </c>
      <c r="G1" s="106" t="s">
        <v>289</v>
      </c>
      <c r="I1" s="99" t="s">
        <v>406</v>
      </c>
      <c r="J1" s="99" t="s">
        <v>405</v>
      </c>
      <c r="L1" s="99" t="s">
        <v>406</v>
      </c>
      <c r="M1" s="99" t="s">
        <v>289</v>
      </c>
      <c r="O1" s="99" t="s">
        <v>406</v>
      </c>
      <c r="P1" s="99" t="s">
        <v>296</v>
      </c>
    </row>
    <row r="2" spans="1:16">
      <c r="A2" s="113">
        <v>2698195.55</v>
      </c>
      <c r="C2" s="96" t="s">
        <v>80</v>
      </c>
      <c r="D2" s="97">
        <v>1852094.1400000001</v>
      </c>
      <c r="F2" s="107" t="s">
        <v>364</v>
      </c>
      <c r="G2" s="108">
        <v>647611.19000000006</v>
      </c>
      <c r="I2" s="110" t="s">
        <v>78</v>
      </c>
      <c r="J2" s="115">
        <v>0.43719387203051324</v>
      </c>
      <c r="L2" s="110" t="s">
        <v>94</v>
      </c>
      <c r="M2" s="100">
        <v>-6482.25</v>
      </c>
      <c r="O2" s="110" t="s">
        <v>208</v>
      </c>
      <c r="P2" s="111">
        <v>9</v>
      </c>
    </row>
    <row r="3" spans="1:16">
      <c r="C3" s="96" t="s">
        <v>25</v>
      </c>
      <c r="D3" s="97">
        <v>415788.31</v>
      </c>
      <c r="F3" s="107" t="s">
        <v>164</v>
      </c>
      <c r="G3" s="108"/>
      <c r="I3" s="110" t="s">
        <v>204</v>
      </c>
      <c r="J3" s="115">
        <v>0.24369233727333073</v>
      </c>
      <c r="L3" s="110" t="s">
        <v>31</v>
      </c>
      <c r="M3" s="100"/>
      <c r="O3" s="110" t="s">
        <v>23</v>
      </c>
      <c r="P3" s="111">
        <v>8</v>
      </c>
    </row>
    <row r="4" spans="1:16">
      <c r="C4" s="96" t="s">
        <v>253</v>
      </c>
      <c r="D4" s="97">
        <v>342</v>
      </c>
      <c r="F4" s="107" t="s">
        <v>288</v>
      </c>
      <c r="G4" s="108">
        <v>-2022.56</v>
      </c>
      <c r="I4" s="110" t="s">
        <v>68</v>
      </c>
      <c r="J4" s="115">
        <v>0.22676440186108832</v>
      </c>
      <c r="L4" s="110" t="s">
        <v>230</v>
      </c>
      <c r="M4" s="100">
        <v>374.16</v>
      </c>
      <c r="O4" s="110" t="s">
        <v>131</v>
      </c>
      <c r="P4" s="111">
        <v>6</v>
      </c>
    </row>
    <row r="5" spans="1:16">
      <c r="C5" s="96" t="s">
        <v>70</v>
      </c>
      <c r="D5" s="97">
        <v>429971.1</v>
      </c>
      <c r="F5" s="107" t="s">
        <v>113</v>
      </c>
      <c r="G5" s="108">
        <v>279879.21999999997</v>
      </c>
      <c r="I5" s="110" t="s">
        <v>36</v>
      </c>
      <c r="J5" s="115">
        <v>4.0923987143926623E-2</v>
      </c>
      <c r="L5" s="110" t="s">
        <v>119</v>
      </c>
      <c r="M5" s="100">
        <v>14930</v>
      </c>
      <c r="O5" s="110" t="s">
        <v>36</v>
      </c>
      <c r="P5" s="111">
        <v>5</v>
      </c>
    </row>
    <row r="6" spans="1:16">
      <c r="C6" s="96" t="s">
        <v>292</v>
      </c>
      <c r="D6" s="97">
        <v>2698195.5500000003</v>
      </c>
      <c r="F6" s="107" t="s">
        <v>183</v>
      </c>
      <c r="G6" s="108">
        <v>657529.57999999996</v>
      </c>
      <c r="I6" s="110" t="s">
        <v>23</v>
      </c>
      <c r="J6" s="115">
        <v>1.7502971569277111E-2</v>
      </c>
      <c r="L6" s="110" t="s">
        <v>131</v>
      </c>
      <c r="M6" s="100">
        <v>20543.510000000002</v>
      </c>
      <c r="O6" s="110" t="s">
        <v>68</v>
      </c>
      <c r="P6" s="111">
        <v>2</v>
      </c>
    </row>
    <row r="7" spans="1:16">
      <c r="F7" s="107" t="s">
        <v>365</v>
      </c>
      <c r="G7" s="108">
        <v>200512.77999999997</v>
      </c>
      <c r="I7" s="110" t="s">
        <v>64</v>
      </c>
      <c r="J7" s="115">
        <v>1.4773225016993304E-2</v>
      </c>
      <c r="L7" s="110" t="s">
        <v>208</v>
      </c>
      <c r="M7" s="100">
        <v>22302.879999999997</v>
      </c>
      <c r="O7" s="110" t="s">
        <v>78</v>
      </c>
      <c r="P7" s="111">
        <v>2</v>
      </c>
    </row>
    <row r="8" spans="1:16">
      <c r="C8" s="95" t="s">
        <v>8</v>
      </c>
      <c r="D8" s="95" t="s">
        <v>296</v>
      </c>
      <c r="F8" s="107" t="s">
        <v>83</v>
      </c>
      <c r="G8" s="108">
        <v>899755.34</v>
      </c>
      <c r="I8" s="110" t="s">
        <v>208</v>
      </c>
      <c r="J8" s="115">
        <v>8.2658501160154992E-3</v>
      </c>
      <c r="L8" s="110" t="s">
        <v>64</v>
      </c>
      <c r="M8" s="100">
        <v>39861.049999999996</v>
      </c>
      <c r="O8" s="110" t="s">
        <v>64</v>
      </c>
      <c r="P8" s="111">
        <v>2</v>
      </c>
    </row>
    <row r="9" spans="1:16">
      <c r="C9" s="96" t="s">
        <v>80</v>
      </c>
      <c r="D9" s="98">
        <v>4</v>
      </c>
      <c r="F9" s="107" t="s">
        <v>191</v>
      </c>
      <c r="G9" s="108">
        <v>14930</v>
      </c>
      <c r="I9" s="110" t="s">
        <v>131</v>
      </c>
      <c r="J9" s="115">
        <v>7.6137958199508585E-3</v>
      </c>
      <c r="L9" s="110" t="s">
        <v>23</v>
      </c>
      <c r="M9" s="100">
        <v>47226.44</v>
      </c>
      <c r="O9" s="110" t="s">
        <v>119</v>
      </c>
      <c r="P9" s="111">
        <v>1</v>
      </c>
    </row>
    <row r="10" spans="1:16">
      <c r="C10" s="96" t="s">
        <v>25</v>
      </c>
      <c r="D10" s="98">
        <v>29</v>
      </c>
      <c r="F10" s="107" t="s">
        <v>292</v>
      </c>
      <c r="G10" s="108">
        <v>2698195.55</v>
      </c>
      <c r="I10" s="110" t="s">
        <v>119</v>
      </c>
      <c r="J10" s="115">
        <v>5.5333276344629668E-3</v>
      </c>
      <c r="L10" s="110" t="s">
        <v>36</v>
      </c>
      <c r="M10" s="100">
        <v>110420.92</v>
      </c>
      <c r="O10" s="110" t="s">
        <v>94</v>
      </c>
      <c r="P10" s="111">
        <v>1</v>
      </c>
    </row>
    <row r="11" spans="1:16">
      <c r="C11" s="96" t="s">
        <v>253</v>
      </c>
      <c r="D11" s="98">
        <v>1</v>
      </c>
      <c r="I11" s="110" t="s">
        <v>230</v>
      </c>
      <c r="J11" s="115">
        <v>1.3867045329609269E-4</v>
      </c>
      <c r="L11" s="110" t="s">
        <v>68</v>
      </c>
      <c r="M11" s="100">
        <v>611854.70000000007</v>
      </c>
      <c r="O11" s="110" t="s">
        <v>230</v>
      </c>
      <c r="P11" s="111">
        <v>1</v>
      </c>
    </row>
    <row r="12" spans="1:16">
      <c r="C12" s="96" t="s">
        <v>70</v>
      </c>
      <c r="D12" s="98">
        <v>4</v>
      </c>
      <c r="F12" s="106" t="s">
        <v>402</v>
      </c>
      <c r="G12" s="106" t="s">
        <v>296</v>
      </c>
      <c r="I12" s="110" t="s">
        <v>31</v>
      </c>
      <c r="J12" s="115">
        <v>0</v>
      </c>
      <c r="L12" s="110" t="s">
        <v>204</v>
      </c>
      <c r="M12" s="100">
        <v>657529.57999999996</v>
      </c>
      <c r="O12" s="110" t="s">
        <v>204</v>
      </c>
      <c r="P12" s="111">
        <v>1</v>
      </c>
    </row>
    <row r="13" spans="1:16">
      <c r="C13" s="96" t="s">
        <v>292</v>
      </c>
      <c r="D13" s="98">
        <v>38</v>
      </c>
      <c r="F13" s="107" t="s">
        <v>364</v>
      </c>
      <c r="G13" s="109">
        <v>3</v>
      </c>
      <c r="I13" s="110" t="s">
        <v>94</v>
      </c>
      <c r="J13" s="115">
        <v>-2.4024389188544919E-3</v>
      </c>
      <c r="L13" s="110" t="s">
        <v>78</v>
      </c>
      <c r="M13" s="100">
        <v>1179634.56</v>
      </c>
      <c r="O13" s="110" t="s">
        <v>31</v>
      </c>
      <c r="P13" s="111"/>
    </row>
    <row r="14" spans="1:16">
      <c r="F14" s="107" t="s">
        <v>164</v>
      </c>
      <c r="G14" s="109"/>
      <c r="I14" s="110" t="s">
        <v>292</v>
      </c>
      <c r="J14" s="115">
        <v>1</v>
      </c>
      <c r="L14" s="110" t="s">
        <v>292</v>
      </c>
      <c r="M14" s="100">
        <v>2698195.5499999993</v>
      </c>
      <c r="O14" s="110" t="s">
        <v>292</v>
      </c>
      <c r="P14" s="111">
        <v>38</v>
      </c>
    </row>
    <row r="15" spans="1:16">
      <c r="F15" s="107" t="s">
        <v>288</v>
      </c>
      <c r="G15" s="109">
        <v>7</v>
      </c>
    </row>
    <row r="16" spans="1:16">
      <c r="F16" s="107" t="s">
        <v>113</v>
      </c>
      <c r="G16" s="109">
        <v>1</v>
      </c>
    </row>
    <row r="17" spans="6:7">
      <c r="F17" s="107" t="s">
        <v>183</v>
      </c>
      <c r="G17" s="109">
        <v>1</v>
      </c>
    </row>
    <row r="18" spans="6:7">
      <c r="F18" s="107" t="s">
        <v>365</v>
      </c>
      <c r="G18" s="109">
        <v>24</v>
      </c>
    </row>
    <row r="19" spans="6:7">
      <c r="F19" s="107" t="s">
        <v>83</v>
      </c>
      <c r="G19" s="109">
        <v>1</v>
      </c>
    </row>
    <row r="20" spans="6:7">
      <c r="F20" s="107" t="s">
        <v>191</v>
      </c>
      <c r="G20" s="109">
        <v>1</v>
      </c>
    </row>
    <row r="21" spans="6:7">
      <c r="F21" s="107" t="s">
        <v>292</v>
      </c>
      <c r="G21" s="109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0EDF-C87C-47F8-A2DD-4906BE00DF60}">
  <dimension ref="A1"/>
  <sheetViews>
    <sheetView showGridLines="0" showRowColHeaders="0" tabSelected="1" workbookViewId="0">
      <selection activeCell="B37" sqref="B37"/>
    </sheetView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5E33-3F93-4561-9E46-FFB25BBB6950}">
  <dimension ref="A1"/>
  <sheetViews>
    <sheetView showGridLines="0" showRowColHeaders="0" workbookViewId="0">
      <selection activeCell="M37" sqref="M37"/>
    </sheetView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8416-2422-480C-BE2C-EFA2EF1A0815}">
  <dimension ref="A1"/>
  <sheetViews>
    <sheetView showGridLines="0" showRowColHeaders="0" workbookViewId="0">
      <selection activeCell="N37" sqref="N37"/>
    </sheetView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4832-F58E-4ECD-9108-ED6F58F54441}">
  <dimension ref="A1"/>
  <sheetViews>
    <sheetView showGridLines="0" showRowColHeaders="0" workbookViewId="0">
      <selection activeCell="P37" sqref="P37"/>
    </sheetView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8B4D-35D3-4260-A366-C4CC5F71D012}">
  <dimension ref="A1"/>
  <sheetViews>
    <sheetView showGridLines="0" showRowColHeaders="0" workbookViewId="0">
      <selection activeCell="O38" sqref="O38"/>
    </sheetView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3ABA9D19A84C42BE30A5EB25EBB23F" ma:contentTypeVersion="2" ma:contentTypeDescription="Crie um novo documento." ma:contentTypeScope="" ma:versionID="d49316a5f636a4741a5082e63a60a894">
  <xsd:schema xmlns:xsd="http://www.w3.org/2001/XMLSchema" xmlns:xs="http://www.w3.org/2001/XMLSchema" xmlns:p="http://schemas.microsoft.com/office/2006/metadata/properties" xmlns:ns2="7d2ff0fc-df1f-46c5-9a33-34d1d9a258dc" targetNamespace="http://schemas.microsoft.com/office/2006/metadata/properties" ma:root="true" ma:fieldsID="9004fda2230b0c4218ad9256bd2a78d8" ns2:_="">
    <xsd:import namespace="7d2ff0fc-df1f-46c5-9a33-34d1d9a258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ff0fc-df1f-46c5-9a33-34d1d9a258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1A84E5-3CA8-4951-A3E2-16EA29682CF5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7d2ff0fc-df1f-46c5-9a33-34d1d9a258d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7F69F5D-4B96-47D5-BF02-7EF74F5A1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ff0fc-df1f-46c5-9a33-34d1d9a258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F07BBB-732B-45B3-8434-9D6E570A1F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33</vt:i4>
      </vt:variant>
    </vt:vector>
  </HeadingPairs>
  <TitlesOfParts>
    <vt:vector size="44" baseType="lpstr">
      <vt:lpstr>MAPA</vt:lpstr>
      <vt:lpstr>INDICADORES</vt:lpstr>
      <vt:lpstr>TABELA TOTAIS</vt:lpstr>
      <vt:lpstr>MAPA EM EDIÇÃO</vt:lpstr>
      <vt:lpstr>LISTA DO MAPA</vt:lpstr>
      <vt:lpstr>TabelaDinâmica</vt:lpstr>
      <vt:lpstr>GRÁFICO 1</vt:lpstr>
      <vt:lpstr>GRÁFICO 2</vt:lpstr>
      <vt:lpstr>GRÁFICO 3</vt:lpstr>
      <vt:lpstr>GRÁFICO 4</vt:lpstr>
      <vt:lpstr>GRÁFICO 5</vt:lpstr>
      <vt:lpstr>'GRÁFICO 2'!LISTA_CONTATO_COMERCIAL</vt:lpstr>
      <vt:lpstr>'GRÁFICO 3'!LISTA_CONTATO_COMERCIAL</vt:lpstr>
      <vt:lpstr>'GRÁFICO 4'!LISTA_CONTATO_COMERCIAL</vt:lpstr>
      <vt:lpstr>'GRÁFICO 5'!LISTA_CONTATO_COMERCIAL</vt:lpstr>
      <vt:lpstr>LISTA_CONTATO_COMERCIAL</vt:lpstr>
      <vt:lpstr>'GRÁFICO 2'!LISTA_DATA_FERIADOS</vt:lpstr>
      <vt:lpstr>'GRÁFICO 3'!LISTA_DATA_FERIADOS</vt:lpstr>
      <vt:lpstr>'GRÁFICO 4'!LISTA_DATA_FERIADOS</vt:lpstr>
      <vt:lpstr>'GRÁFICO 5'!LISTA_DATA_FERIADOS</vt:lpstr>
      <vt:lpstr>LISTA_DATA_FERIADOS</vt:lpstr>
      <vt:lpstr>'GRÁFICO 3'!LISTA_EMPRESA_EXECUTANTE</vt:lpstr>
      <vt:lpstr>'GRÁFICO 5'!LISTA_EMPRESA_EXECUTANTE</vt:lpstr>
      <vt:lpstr>LISTA_EMPRESA_EXECUTANTE</vt:lpstr>
      <vt:lpstr>'GRÁFICO 2'!LISTA_LICITAÇÃO_ADITIVO_PROPOSTA_OU_ATUALIZAÇÃO</vt:lpstr>
      <vt:lpstr>'GRÁFICO 3'!LISTA_LICITAÇÃO_ADITIVO_PROPOSTA_OU_ATUALIZAÇÃO</vt:lpstr>
      <vt:lpstr>'GRÁFICO 4'!LISTA_LICITAÇÃO_ADITIVO_PROPOSTA_OU_ATUALIZAÇÃO</vt:lpstr>
      <vt:lpstr>'GRÁFICO 5'!LISTA_LICITAÇÃO_ADITIVO_PROPOSTA_OU_ATUALIZAÇÃO</vt:lpstr>
      <vt:lpstr>LISTA_LICITAÇÃO_ADITIVO_PROPOSTA_OU_ATUALIZAÇÃO</vt:lpstr>
      <vt:lpstr>'GRÁFICO 2'!LISTA_RESPONSÁVEL_PRECIFICAÇÃO</vt:lpstr>
      <vt:lpstr>'GRÁFICO 3'!LISTA_RESPONSÁVEL_PRECIFICAÇÃO</vt:lpstr>
      <vt:lpstr>'GRÁFICO 4'!LISTA_RESPONSÁVEL_PRECIFICAÇÃO</vt:lpstr>
      <vt:lpstr>'GRÁFICO 5'!LISTA_RESPONSÁVEL_PRECIFICAÇÃO</vt:lpstr>
      <vt:lpstr>LISTA_RESPONSÁVEL_PRECIFICAÇÃO</vt:lpstr>
      <vt:lpstr>'GRÁFICO 2'!LISTA_STATUS_MOTIVO</vt:lpstr>
      <vt:lpstr>'GRÁFICO 3'!LISTA_STATUS_MOTIVO</vt:lpstr>
      <vt:lpstr>'GRÁFICO 4'!LISTA_STATUS_MOTIVO</vt:lpstr>
      <vt:lpstr>'GRÁFICO 5'!LISTA_STATUS_MOTIVO</vt:lpstr>
      <vt:lpstr>LISTA_STATUS_MOTIVO</vt:lpstr>
      <vt:lpstr>'GRÁFICO 2'!LISTA_TIPO</vt:lpstr>
      <vt:lpstr>'GRÁFICO 3'!LISTA_TIPO</vt:lpstr>
      <vt:lpstr>'GRÁFICO 4'!LISTA_TIPO</vt:lpstr>
      <vt:lpstr>'GRÁFICO 5'!LISTA_TIPO</vt:lpstr>
      <vt:lpstr>LISTA_TIPO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K Almeida</dc:creator>
  <cp:keywords/>
  <dc:description/>
  <cp:lastModifiedBy>Comercial Privado - Nova Rio</cp:lastModifiedBy>
  <cp:revision/>
  <dcterms:created xsi:type="dcterms:W3CDTF">2021-10-06T21:02:15Z</dcterms:created>
  <dcterms:modified xsi:type="dcterms:W3CDTF">2021-11-12T20:30:20Z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0x0101005C3ABA9D19A84C42BE30A5EB25EBB23F</vt:lpwstr>
  </property>
</Properties>
</file>