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A27F3515-BBD6-43F2-BC26-075BF7899C73}" xr6:coauthVersionLast="47" xr6:coauthVersionMax="47" xr10:uidLastSave="{00000000-0000-0000-0000-000000000000}"/>
  <bookViews>
    <workbookView xWindow="-108" yWindow="-108" windowWidth="23256" windowHeight="12576" tabRatio="803" firstSheet="12" activeTab="12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9" r:id="rId13"/>
    <sheet name="Config Gráfico" sheetId="13" state="hidden" r:id="rId14"/>
    <sheet name="Gráfico" sheetId="18" r:id="rId15"/>
    <sheet name="SUN PLAZA OPERACIONAL 2021" sheetId="17" r:id="rId16"/>
  </sheets>
  <definedNames>
    <definedName name="_xlnm._FilterDatabase" localSheetId="15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3" l="1"/>
  <c r="D14" i="13"/>
  <c r="E14" i="13"/>
  <c r="F14" i="13"/>
  <c r="J18" i="13" s="1"/>
  <c r="G14" i="13"/>
  <c r="H14" i="13"/>
  <c r="I14" i="13"/>
  <c r="J14" i="13"/>
  <c r="J16" i="13" s="1"/>
  <c r="C15" i="13"/>
  <c r="D15" i="13"/>
  <c r="E15" i="13"/>
  <c r="F15" i="13"/>
  <c r="G15" i="13"/>
  <c r="H15" i="13"/>
  <c r="I15" i="13"/>
  <c r="J15" i="13"/>
  <c r="C4" i="13"/>
  <c r="D4" i="13"/>
  <c r="E4" i="13"/>
  <c r="E16" i="13" s="1"/>
  <c r="F4" i="13"/>
  <c r="G4" i="13"/>
  <c r="H4" i="13"/>
  <c r="H16" i="13" s="1"/>
  <c r="I4" i="13"/>
  <c r="J4" i="13"/>
  <c r="C5" i="13"/>
  <c r="D5" i="13"/>
  <c r="E5" i="13"/>
  <c r="F5" i="13"/>
  <c r="G5" i="13"/>
  <c r="H5" i="13"/>
  <c r="I5" i="13"/>
  <c r="J5" i="13"/>
  <c r="C6" i="13"/>
  <c r="D6" i="13"/>
  <c r="E6" i="13"/>
  <c r="F6" i="13"/>
  <c r="G6" i="13"/>
  <c r="H6" i="13"/>
  <c r="I6" i="13"/>
  <c r="J6" i="13"/>
  <c r="C7" i="13"/>
  <c r="D7" i="13"/>
  <c r="E7" i="13"/>
  <c r="F7" i="13"/>
  <c r="G7" i="13"/>
  <c r="H7" i="13"/>
  <c r="I7" i="13"/>
  <c r="J7" i="13"/>
  <c r="C8" i="13"/>
  <c r="D8" i="13"/>
  <c r="E8" i="13"/>
  <c r="F8" i="13"/>
  <c r="G8" i="13"/>
  <c r="H8" i="13"/>
  <c r="I8" i="13"/>
  <c r="J8" i="13"/>
  <c r="C9" i="13"/>
  <c r="D9" i="13"/>
  <c r="E9" i="13"/>
  <c r="F9" i="13"/>
  <c r="G9" i="13"/>
  <c r="H9" i="13"/>
  <c r="I9" i="13"/>
  <c r="J9" i="13"/>
  <c r="C10" i="13"/>
  <c r="D10" i="13"/>
  <c r="E10" i="13"/>
  <c r="F10" i="13"/>
  <c r="G10" i="13"/>
  <c r="H10" i="13"/>
  <c r="I10" i="13"/>
  <c r="J10" i="13"/>
  <c r="C11" i="13"/>
  <c r="D11" i="13"/>
  <c r="E11" i="13"/>
  <c r="F11" i="13"/>
  <c r="G11" i="13"/>
  <c r="H11" i="13"/>
  <c r="I11" i="13"/>
  <c r="J11" i="13"/>
  <c r="C12" i="13"/>
  <c r="D12" i="13"/>
  <c r="E12" i="13"/>
  <c r="F12" i="13"/>
  <c r="G12" i="13"/>
  <c r="H12" i="13"/>
  <c r="I12" i="13"/>
  <c r="J12" i="13"/>
  <c r="C13" i="13"/>
  <c r="D13" i="13"/>
  <c r="E13" i="13"/>
  <c r="F13" i="13"/>
  <c r="G13" i="13"/>
  <c r="H13" i="13"/>
  <c r="I13" i="13"/>
  <c r="J13" i="13"/>
  <c r="I16" i="13"/>
  <c r="B5" i="13"/>
  <c r="B6" i="13"/>
  <c r="B7" i="13"/>
  <c r="B16" i="13" s="1"/>
  <c r="B8" i="13"/>
  <c r="B9" i="13"/>
  <c r="B10" i="13"/>
  <c r="B11" i="13"/>
  <c r="B12" i="13"/>
  <c r="B13" i="13"/>
  <c r="B14" i="13"/>
  <c r="B15" i="13"/>
  <c r="B4" i="13"/>
  <c r="J18" i="19"/>
  <c r="J16" i="19"/>
  <c r="I16" i="19"/>
  <c r="H16" i="19"/>
  <c r="J17" i="19" s="1"/>
  <c r="G16" i="19"/>
  <c r="F16" i="19"/>
  <c r="E16" i="19"/>
  <c r="D16" i="19"/>
  <c r="C16" i="19"/>
  <c r="B16" i="19"/>
  <c r="M1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G16" i="13"/>
  <c r="D16" i="13"/>
  <c r="C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F16" i="13" l="1"/>
  <c r="J19" i="19"/>
  <c r="J20" i="19" s="1"/>
  <c r="J17" i="13"/>
  <c r="J19" i="13" s="1"/>
  <c r="J20" i="13" s="1"/>
  <c r="M15" i="13"/>
  <c r="M11" i="13"/>
  <c r="M7" i="13"/>
  <c r="M12" i="13"/>
  <c r="M14" i="13"/>
  <c r="M10" i="13"/>
  <c r="M6" i="13"/>
  <c r="M4" i="13"/>
  <c r="M8" i="13"/>
  <c r="M3" i="13"/>
  <c r="M17" i="13" s="1"/>
  <c r="M13" i="13"/>
  <c r="M9" i="13"/>
  <c r="M5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  <c r="Q15" i="13" l="1"/>
  <c r="Q18" i="13"/>
  <c r="Q24" i="13"/>
  <c r="Q21" i="13"/>
  <c r="N9" i="13"/>
  <c r="N14" i="13"/>
  <c r="O8" i="13"/>
  <c r="O12" i="13"/>
  <c r="N5" i="13"/>
  <c r="N15" i="13"/>
  <c r="O6" i="13"/>
  <c r="O5" i="13"/>
  <c r="M19" i="13"/>
  <c r="N19" i="13" s="1"/>
  <c r="O19" i="13" s="1"/>
  <c r="N13" i="13"/>
  <c r="M18" i="13"/>
  <c r="N7" i="13"/>
  <c r="L20" i="13" a="1"/>
  <c r="L20" i="13" s="1"/>
  <c r="O7" i="13"/>
  <c r="N8" i="13"/>
  <c r="N10" i="13"/>
  <c r="O11" i="13"/>
  <c r="L19" i="13" a="1"/>
  <c r="L19" i="13" s="1"/>
  <c r="L18" i="13" a="1"/>
  <c r="L18" i="13" s="1"/>
  <c r="O10" i="13"/>
  <c r="O15" i="13"/>
  <c r="O9" i="13"/>
  <c r="N4" i="13"/>
  <c r="O13" i="13"/>
  <c r="M20" i="13"/>
  <c r="N20" i="13" s="1"/>
  <c r="O20" i="13" s="1"/>
  <c r="O14" i="13"/>
  <c r="O4" i="13"/>
  <c r="N12" i="13"/>
  <c r="N6" i="13"/>
  <c r="N11" i="13"/>
  <c r="N18" i="13" l="1"/>
  <c r="O18" i="13" s="1"/>
  <c r="M22" i="13"/>
</calcChain>
</file>

<file path=xl/sharedStrings.xml><?xml version="1.0" encoding="utf-8"?>
<sst xmlns="http://schemas.openxmlformats.org/spreadsheetml/2006/main" count="322" uniqueCount="52">
  <si>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</si>
  <si>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</si>
  <si>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</si>
  <si>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</si>
  <si>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</si>
  <si>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</si>
  <si>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</si>
  <si>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</si>
  <si>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</si>
  <si>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</si>
  <si>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</si>
  <si>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</si>
  <si>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</si>
  <si>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</si>
  <si>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</si>
  <si>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</si>
  <si>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</si>
  <si>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</si>
  <si>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</si>
  <si>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</si>
  <si>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</si>
  <si>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</si>
  <si>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</si>
  <si>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</si>
  <si>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</si>
  <si>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</si>
  <si>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</si>
  <si>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</si>
  <si>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</si>
  <si>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</si>
  <si>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</si>
  <si>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</si>
  <si>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</si>
  <si>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</si>
  <si>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</si>
  <si>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</si>
  <si>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</si>
  <si>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</si>
  <si>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</si>
  <si>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</si>
  <si>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</si>
  <si>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</si>
  <si>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</si>
  <si>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</si>
  <si>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</si>
  <si>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</si>
  <si>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</si>
  <si>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</si>
  <si>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</si>
  <si>
    <t>AUX</t>
  </si>
  <si>
    <t>média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</si>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</sst>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40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  <xf numFmtId="9" fontId="0" fillId="0" borderId="12" xfId="0" applyNumberFormat="1" applyBorder="1"/>
    <xf numFmtId="44" fontId="24" fillId="0" borderId="8" xfId="1" applyFont="1" applyFill="1" applyBorder="1" applyAlignment="1">
      <alignment horizontal="center"/>
    </xf>
    <xf numFmtId="0" fontId="20" fillId="3" borderId="36" xfId="3" applyFont="1" applyFill="1" applyBorder="1" applyAlignment="1">
      <alignment horizontal="center" vertical="center"/>
    </xf>
    <xf numFmtId="4" fontId="0" fillId="0" borderId="12" xfId="0" applyNumberFormat="1" applyBorder="1"/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69891730016125E-2"/>
          <c:y val="0.39736035403819658"/>
          <c:w val="0.97745473411997241"/>
          <c:h val="0.48426890729826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</a:rPr>
              <a:t>MESES COM MAIOR VALORES</a:t>
            </a:r>
            <a:endParaRPr lang="pt-BR" sz="2000" b="1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endParaRPr>
          </a:p>
        </c:rich>
      </c:tx>
      <c:layout>
        <c:manualLayout>
          <c:xMode val="edge"/>
          <c:yMode val="edge"/>
          <c:x val="6.5060522501172627E-2"/>
          <c:y val="7.6726288631610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22048663975648"/>
          <c:y val="0.1601700544545199"/>
          <c:w val="0.57429496438879946"/>
          <c:h val="0.81811247892670191"/>
        </c:manualLayout>
      </c:layout>
      <c:doughnutChart>
        <c:varyColors val="1"/>
        <c:ser>
          <c:idx val="0"/>
          <c:order val="0"/>
          <c:spPr>
            <a:ln>
              <a:noFill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3D-4215-998E-ACFD79E24A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Gráfico'!$M$18:$M$20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3D-4215-998E-ACFD79E24A6F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Gráfico'!$N$18:$N$20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3D-4215-998E-ACFD79E24A6F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3D-4215-998E-ACFD79E24A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3D-4215-998E-ACFD79E24A6F}"/>
              </c:ext>
            </c:extLst>
          </c:dPt>
          <c:dLbls>
            <c:numFmt formatCode="#,##0;\-#.#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Gráfico'!$O$18:$O$20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3D-4215-998E-ACFD79E2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0292005889878"/>
          <c:y val="0.37019612131816854"/>
          <c:w val="0.22923050735735684"/>
          <c:h val="0.31516294838145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xpixel.net/E-learning-Chart-Finance-Elearning-Icon-Graph-4732549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226906</xdr:colOff>
      <xdr:row>0</xdr:row>
      <xdr:rowOff>146470</xdr:rowOff>
    </xdr:from>
    <xdr:to>
      <xdr:col>24</xdr:col>
      <xdr:colOff>127000</xdr:colOff>
      <xdr:row>35</xdr:row>
      <xdr:rowOff>84666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226906" y="146470"/>
          <a:ext cx="14530494" cy="6457529"/>
        </a:xfrm>
        <a:prstGeom prst="roundRect">
          <a:avLst>
            <a:gd name="adj" fmla="val 1161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287866</xdr:colOff>
      <xdr:row>0</xdr:row>
      <xdr:rowOff>154093</xdr:rowOff>
    </xdr:from>
    <xdr:to>
      <xdr:col>15</xdr:col>
      <xdr:colOff>499533</xdr:colOff>
      <xdr:row>29</xdr:row>
      <xdr:rowOff>84666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325119</xdr:colOff>
      <xdr:row>30</xdr:row>
      <xdr:rowOff>33135</xdr:rowOff>
    </xdr:from>
    <xdr:to>
      <xdr:col>5</xdr:col>
      <xdr:colOff>317499</xdr:colOff>
      <xdr:row>34</xdr:row>
      <xdr:rowOff>120613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934719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245533</xdr:colOff>
      <xdr:row>3</xdr:row>
      <xdr:rowOff>160867</xdr:rowOff>
    </xdr:from>
    <xdr:to>
      <xdr:col>13</xdr:col>
      <xdr:colOff>347133</xdr:colOff>
      <xdr:row>7</xdr:row>
      <xdr:rowOff>96062</xdr:rowOff>
    </xdr:to>
    <xdr:sp macro="" textlink="">
      <xdr:nvSpPr>
        <xdr:cNvPr id="4" name="Fluxograma: Processo Alternativo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245533" y="719667"/>
          <a:ext cx="8026400" cy="680262"/>
        </a:xfrm>
        <a:prstGeom prst="flowChartAlternateProcess">
          <a:avLst/>
        </a:prstGeom>
        <a:ln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135467</xdr:colOff>
      <xdr:row>4</xdr:row>
      <xdr:rowOff>8466</xdr:rowOff>
    </xdr:from>
    <xdr:to>
      <xdr:col>12</xdr:col>
      <xdr:colOff>550333</xdr:colOff>
      <xdr:row>7</xdr:row>
      <xdr:rowOff>19414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1354667" y="753533"/>
          <a:ext cx="6510866" cy="56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ln>
                <a:noFill/>
              </a:ln>
            </a:rPr>
            <a:t> </a:t>
          </a:r>
          <a:r>
            <a:rPr lang="pt-BR" sz="1800" b="1">
              <a:ln>
                <a:noFill/>
              </a:ln>
              <a:effectLst>
                <a:reflection blurRad="6350" stA="55000" endA="300" endPos="45500" dir="5400000" sy="-100000" algn="bl" rotWithShape="0"/>
              </a:effectLst>
              <a:latin typeface="Segoe UI" panose="020B0502040204020203" pitchFamily="34" charset="0"/>
              <a:cs typeface="Segoe UI" panose="020B0502040204020203" pitchFamily="34" charset="0"/>
            </a:rPr>
            <a:t>OPERACIONAL SUN PLAZA - JANEIRO A DEZEMBRO/2020</a:t>
          </a:r>
          <a:endParaRPr lang="pt-BR" sz="1600" b="1">
            <a:ln>
              <a:noFill/>
            </a:ln>
            <a:effectLst>
              <a:reflection blurRad="6350" stA="55000" endA="300" endPos="45500" dir="5400000" sy="-100000" algn="bl" rotWithShape="0"/>
            </a:effectLst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287865</xdr:colOff>
      <xdr:row>2</xdr:row>
      <xdr:rowOff>143934</xdr:rowOff>
    </xdr:from>
    <xdr:to>
      <xdr:col>2</xdr:col>
      <xdr:colOff>126997</xdr:colOff>
      <xdr:row>8</xdr:row>
      <xdr:rowOff>84666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87865" y="516467"/>
          <a:ext cx="1058332" cy="1058332"/>
        </a:xfrm>
        <a:prstGeom prst="rect">
          <a:avLst/>
        </a:prstGeom>
      </xdr:spPr>
    </xdr:pic>
    <xdr:clientData/>
  </xdr:twoCellAnchor>
  <xdr:twoCellAnchor>
    <xdr:from>
      <xdr:col>16</xdr:col>
      <xdr:colOff>84668</xdr:colOff>
      <xdr:row>10</xdr:row>
      <xdr:rowOff>135457</xdr:rowOff>
    </xdr:from>
    <xdr:to>
      <xdr:col>23</xdr:col>
      <xdr:colOff>533400</xdr:colOff>
      <xdr:row>28</xdr:row>
      <xdr:rowOff>93126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175260</xdr:colOff>
          <xdr:row>2</xdr:row>
          <xdr:rowOff>99060</xdr:rowOff>
        </xdr:from>
        <xdr:to>
          <xdr:col>22</xdr:col>
          <xdr:colOff>259080</xdr:colOff>
          <xdr:row>4</xdr:row>
          <xdr:rowOff>106680</xdr:rowOff>
        </xdr:to>
        <xdr:sp macro="" textlink="">
          <xdr:nvSpPr>
            <xdr:cNvPr id="15391" name="ComboBox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E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321735</xdr:colOff>
      <xdr:row>18</xdr:row>
      <xdr:rowOff>110068</xdr:rowOff>
    </xdr:from>
    <xdr:to>
      <xdr:col>20</xdr:col>
      <xdr:colOff>524935</xdr:colOff>
      <xdr:row>23</xdr:row>
      <xdr:rowOff>25400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GrpSpPr/>
      </xdr:nvGrpSpPr>
      <xdr:grpSpPr>
        <a:xfrm>
          <a:off x="10684935" y="3462868"/>
          <a:ext cx="2032000" cy="846665"/>
          <a:chOff x="10668001" y="3581401"/>
          <a:chExt cx="2032000" cy="846665"/>
        </a:xfrm>
      </xdr:grpSpPr>
      <xdr:sp macro="" textlink="'Config Gráfico'!$M$22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SpPr txBox="1"/>
        </xdr:nvSpPr>
        <xdr:spPr>
          <a:xfrm>
            <a:off x="11006667" y="3581401"/>
            <a:ext cx="1320800" cy="567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0FBA14E-E49A-45C4-9DE0-5D5B553D0199}" type="TxLink">
              <a:rPr lang="en-US" sz="4000" b="1" i="0" u="none" strike="noStrike">
                <a:solidFill>
                  <a:srgbClr val="000000"/>
                </a:solidFill>
                <a:latin typeface="Calibri"/>
              </a:rPr>
              <a:pPr algn="ctr"/>
              <a:t>36%</a:t>
            </a:fld>
            <a:endParaRPr lang="pt-BR" sz="4000" b="1"/>
          </a:p>
        </xdr:txBody>
      </xdr:sp>
      <xdr:sp macro="" textlink="'Config Gráfico'!$L$18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 txBox="1"/>
        </xdr:nvSpPr>
        <xdr:spPr>
          <a:xfrm>
            <a:off x="10668001" y="4089399"/>
            <a:ext cx="2032000" cy="338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B93431-D5FF-422F-AEA7-F73F9701B88B}" type="TxLink">
              <a:rPr lang="en-US" sz="1800" b="1" i="0" u="none" strike="noStrike">
                <a:solidFill>
                  <a:srgbClr val="000000"/>
                </a:solidFill>
                <a:latin typeface="Calibri"/>
              </a:rPr>
              <a:pPr algn="ctr"/>
              <a:t>JANEIRO</a:t>
            </a:fld>
            <a:endParaRPr lang="pt-BR" sz="5400" b="1"/>
          </a:p>
        </xdr:txBody>
      </xdr:sp>
    </xdr:grpSp>
    <xdr:clientData/>
  </xdr:twoCellAnchor>
  <xdr:twoCellAnchor>
    <xdr:from>
      <xdr:col>7</xdr:col>
      <xdr:colOff>240452</xdr:colOff>
      <xdr:row>30</xdr:row>
      <xdr:rowOff>33135</xdr:rowOff>
    </xdr:from>
    <xdr:to>
      <xdr:col>11</xdr:col>
      <xdr:colOff>232832</xdr:colOff>
      <xdr:row>34</xdr:row>
      <xdr:rowOff>120613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/>
      </xdr:nvSpPr>
      <xdr:spPr>
        <a:xfrm>
          <a:off x="4507652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155785</xdr:colOff>
      <xdr:row>30</xdr:row>
      <xdr:rowOff>33135</xdr:rowOff>
    </xdr:from>
    <xdr:to>
      <xdr:col>17</xdr:col>
      <xdr:colOff>148165</xdr:colOff>
      <xdr:row>34</xdr:row>
      <xdr:rowOff>120613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8080585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71118</xdr:colOff>
      <xdr:row>30</xdr:row>
      <xdr:rowOff>33135</xdr:rowOff>
    </xdr:from>
    <xdr:to>
      <xdr:col>23</xdr:col>
      <xdr:colOff>63498</xdr:colOff>
      <xdr:row>34</xdr:row>
      <xdr:rowOff>120613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/>
      </xdr:nvSpPr>
      <xdr:spPr>
        <a:xfrm>
          <a:off x="11653518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50800</xdr:colOff>
      <xdr:row>30</xdr:row>
      <xdr:rowOff>76199</xdr:rowOff>
    </xdr:from>
    <xdr:to>
      <xdr:col>17</xdr:col>
      <xdr:colOff>25400</xdr:colOff>
      <xdr:row>32</xdr:row>
      <xdr:rowOff>152400</xdr:rowOff>
    </xdr:to>
    <xdr:sp macro="" textlink="'Config Gráfico'!Q21">
      <xdr:nvSpPr>
        <xdr:cNvPr id="8" name="CaixaDeTexto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/>
      </xdr:nvSpPr>
      <xdr:spPr>
        <a:xfrm>
          <a:off x="8585200" y="5664199"/>
          <a:ext cx="1803400" cy="448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15AF88-9A45-4E1D-9C8D-A17C899F695D}" type="TxLink">
            <a:rPr lang="en-US" sz="2400" b="1" i="0" u="none" strike="noStrike">
              <a:solidFill>
                <a:srgbClr val="000000"/>
              </a:solidFill>
              <a:latin typeface="Calibri"/>
            </a:rPr>
            <a:pPr algn="ctr"/>
            <a:t>7.802,00</a:t>
          </a:fld>
          <a:endParaRPr lang="pt-BR" sz="2400" b="1"/>
        </a:p>
      </xdr:txBody>
    </xdr:sp>
    <xdr:clientData/>
  </xdr:twoCellAnchor>
  <xdr:twoCellAnchor>
    <xdr:from>
      <xdr:col>13</xdr:col>
      <xdr:colOff>321732</xdr:colOff>
      <xdr:row>31</xdr:row>
      <xdr:rowOff>101601</xdr:rowOff>
    </xdr:from>
    <xdr:to>
      <xdr:col>14</xdr:col>
      <xdr:colOff>160866</xdr:colOff>
      <xdr:row>33</xdr:row>
      <xdr:rowOff>67735</xdr:rowOff>
    </xdr:to>
    <xdr:sp macro="" textlink="">
      <xdr:nvSpPr>
        <xdr:cNvPr id="9" name="Seta: para Cima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8246532" y="5875868"/>
          <a:ext cx="448734" cy="338667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220133</xdr:colOff>
      <xdr:row>31</xdr:row>
      <xdr:rowOff>143932</xdr:rowOff>
    </xdr:from>
    <xdr:to>
      <xdr:col>20</xdr:col>
      <xdr:colOff>59267</xdr:colOff>
      <xdr:row>33</xdr:row>
      <xdr:rowOff>110066</xdr:rowOff>
    </xdr:to>
    <xdr:sp macro="" textlink="">
      <xdr:nvSpPr>
        <xdr:cNvPr id="18" name="Seta: para Cima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 rot="10800000">
          <a:off x="11802533" y="5918199"/>
          <a:ext cx="448734" cy="338667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524934</xdr:colOff>
      <xdr:row>30</xdr:row>
      <xdr:rowOff>67733</xdr:rowOff>
    </xdr:from>
    <xdr:to>
      <xdr:col>22</xdr:col>
      <xdr:colOff>499534</xdr:colOff>
      <xdr:row>32</xdr:row>
      <xdr:rowOff>143934</xdr:rowOff>
    </xdr:to>
    <xdr:sp macro="" textlink="'Config Gráfico'!Q24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 txBox="1"/>
      </xdr:nvSpPr>
      <xdr:spPr>
        <a:xfrm>
          <a:off x="12107334" y="5655733"/>
          <a:ext cx="1803400" cy="448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29568E-CC13-403D-A4F0-830097592EC9}" type="TxLink">
            <a:rPr lang="en-US" sz="2400" b="1" i="0" u="none" strike="noStrike">
              <a:solidFill>
                <a:srgbClr val="000000"/>
              </a:solidFill>
              <a:latin typeface="Calibri"/>
            </a:rPr>
            <a:pPr algn="ctr"/>
            <a:t>1.398,00</a:t>
          </a:fld>
          <a:endParaRPr lang="pt-BR" sz="2400" b="1"/>
        </a:p>
      </xdr:txBody>
    </xdr:sp>
    <xdr:clientData/>
  </xdr:twoCellAnchor>
  <xdr:twoCellAnchor>
    <xdr:from>
      <xdr:col>7</xdr:col>
      <xdr:colOff>304800</xdr:colOff>
      <xdr:row>30</xdr:row>
      <xdr:rowOff>84659</xdr:rowOff>
    </xdr:from>
    <xdr:to>
      <xdr:col>11</xdr:col>
      <xdr:colOff>160867</xdr:colOff>
      <xdr:row>32</xdr:row>
      <xdr:rowOff>135461</xdr:rowOff>
    </xdr:to>
    <xdr:sp macro="" textlink="'Config Gráfico'!Q18">
      <xdr:nvSpPr>
        <xdr:cNvPr id="20" name="CaixaDeTexto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/>
      </xdr:nvSpPr>
      <xdr:spPr>
        <a:xfrm>
          <a:off x="4572000" y="5672659"/>
          <a:ext cx="2294467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88F5926-1560-46CA-903A-7E664B974E78}" type="TxLink">
            <a:rPr lang="en-US" sz="3600" b="1" i="0" u="none" strike="noStrike">
              <a:solidFill>
                <a:srgbClr val="000000"/>
              </a:solidFill>
              <a:latin typeface="Calibri"/>
            </a:rPr>
            <a:pPr algn="ctr"/>
            <a:t>4.878,67</a:t>
          </a:fld>
          <a:endParaRPr lang="pt-BR" sz="3600" b="1"/>
        </a:p>
      </xdr:txBody>
    </xdr:sp>
    <xdr:clientData/>
  </xdr:twoCellAnchor>
  <xdr:twoCellAnchor>
    <xdr:from>
      <xdr:col>1</xdr:col>
      <xdr:colOff>381000</xdr:colOff>
      <xdr:row>30</xdr:row>
      <xdr:rowOff>84659</xdr:rowOff>
    </xdr:from>
    <xdr:to>
      <xdr:col>5</xdr:col>
      <xdr:colOff>237067</xdr:colOff>
      <xdr:row>32</xdr:row>
      <xdr:rowOff>135461</xdr:rowOff>
    </xdr:to>
    <xdr:sp macro="" textlink="'Config Gráfico'!Q15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 txBox="1"/>
      </xdr:nvSpPr>
      <xdr:spPr>
        <a:xfrm>
          <a:off x="990600" y="5672659"/>
          <a:ext cx="2294467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9D156AA-7EE2-4904-AAB2-0E7C089A55D8}" type="TxLink">
            <a:rPr lang="en-US" sz="3600" b="1" i="0" u="none" strike="noStrike">
              <a:solidFill>
                <a:srgbClr val="000000"/>
              </a:solidFill>
              <a:latin typeface="Calibri"/>
            </a:rPr>
            <a:pPr algn="ctr"/>
            <a:t>58.544,00</a:t>
          </a:fld>
          <a:endParaRPr lang="pt-BR" sz="3600" b="1"/>
        </a:p>
      </xdr:txBody>
    </xdr:sp>
    <xdr:clientData/>
  </xdr:twoCellAnchor>
  <xdr:twoCellAnchor>
    <xdr:from>
      <xdr:col>14</xdr:col>
      <xdr:colOff>406401</xdr:colOff>
      <xdr:row>32</xdr:row>
      <xdr:rowOff>169336</xdr:rowOff>
    </xdr:from>
    <xdr:to>
      <xdr:col>16</xdr:col>
      <xdr:colOff>287868</xdr:colOff>
      <xdr:row>34</xdr:row>
      <xdr:rowOff>76202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/>
      </xdr:nvSpPr>
      <xdr:spPr>
        <a:xfrm>
          <a:off x="8940801" y="6129869"/>
          <a:ext cx="1100667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MÁXIMO</a:t>
          </a:r>
        </a:p>
      </xdr:txBody>
    </xdr:sp>
    <xdr:clientData/>
  </xdr:twoCellAnchor>
  <xdr:twoCellAnchor>
    <xdr:from>
      <xdr:col>20</xdr:col>
      <xdr:colOff>279398</xdr:colOff>
      <xdr:row>32</xdr:row>
      <xdr:rowOff>152402</xdr:rowOff>
    </xdr:from>
    <xdr:to>
      <xdr:col>22</xdr:col>
      <xdr:colOff>160865</xdr:colOff>
      <xdr:row>34</xdr:row>
      <xdr:rowOff>59268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 txBox="1"/>
      </xdr:nvSpPr>
      <xdr:spPr>
        <a:xfrm>
          <a:off x="12471398" y="6112935"/>
          <a:ext cx="1100667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MÍNIMO</a:t>
          </a:r>
        </a:p>
      </xdr:txBody>
    </xdr:sp>
    <xdr:clientData/>
  </xdr:twoCellAnchor>
  <xdr:twoCellAnchor>
    <xdr:from>
      <xdr:col>14</xdr:col>
      <xdr:colOff>347133</xdr:colOff>
      <xdr:row>32</xdr:row>
      <xdr:rowOff>127000</xdr:rowOff>
    </xdr:from>
    <xdr:to>
      <xdr:col>16</xdr:col>
      <xdr:colOff>347133</xdr:colOff>
      <xdr:row>32</xdr:row>
      <xdr:rowOff>135467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CxnSpPr/>
      </xdr:nvCxnSpPr>
      <xdr:spPr>
        <a:xfrm flipV="1">
          <a:off x="8881533" y="6087533"/>
          <a:ext cx="1219200" cy="8467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237066</xdr:colOff>
      <xdr:row>32</xdr:row>
      <xdr:rowOff>127000</xdr:rowOff>
    </xdr:from>
    <xdr:to>
      <xdr:col>22</xdr:col>
      <xdr:colOff>237066</xdr:colOff>
      <xdr:row>32</xdr:row>
      <xdr:rowOff>135467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CxnSpPr/>
      </xdr:nvCxnSpPr>
      <xdr:spPr>
        <a:xfrm flipV="1">
          <a:off x="12429066" y="6087533"/>
          <a:ext cx="1219200" cy="846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169333</xdr:colOff>
      <xdr:row>32</xdr:row>
      <xdr:rowOff>177800</xdr:rowOff>
    </xdr:from>
    <xdr:to>
      <xdr:col>10</xdr:col>
      <xdr:colOff>169333</xdr:colOff>
      <xdr:row>33</xdr:row>
      <xdr:rowOff>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CxnSpPr/>
      </xdr:nvCxnSpPr>
      <xdr:spPr>
        <a:xfrm flipV="1">
          <a:off x="5046133" y="6138333"/>
          <a:ext cx="1219200" cy="846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287870</xdr:colOff>
      <xdr:row>33</xdr:row>
      <xdr:rowOff>0</xdr:rowOff>
    </xdr:from>
    <xdr:to>
      <xdr:col>4</xdr:col>
      <xdr:colOff>287870</xdr:colOff>
      <xdr:row>33</xdr:row>
      <xdr:rowOff>8467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CxnSpPr/>
      </xdr:nvCxnSpPr>
      <xdr:spPr>
        <a:xfrm flipV="1">
          <a:off x="1507070" y="6146800"/>
          <a:ext cx="1219200" cy="846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296334</xdr:colOff>
      <xdr:row>32</xdr:row>
      <xdr:rowOff>169333</xdr:rowOff>
    </xdr:from>
    <xdr:to>
      <xdr:col>10</xdr:col>
      <xdr:colOff>177801</xdr:colOff>
      <xdr:row>34</xdr:row>
      <xdr:rowOff>127000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 txBox="1"/>
      </xdr:nvSpPr>
      <xdr:spPr>
        <a:xfrm>
          <a:off x="5173134" y="6129866"/>
          <a:ext cx="1100667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MÉDIA</a:t>
          </a:r>
        </a:p>
      </xdr:txBody>
    </xdr:sp>
    <xdr:clientData/>
  </xdr:twoCellAnchor>
  <xdr:twoCellAnchor>
    <xdr:from>
      <xdr:col>2</xdr:col>
      <xdr:colOff>321736</xdr:colOff>
      <xdr:row>32</xdr:row>
      <xdr:rowOff>169333</xdr:rowOff>
    </xdr:from>
    <xdr:to>
      <xdr:col>4</xdr:col>
      <xdr:colOff>203203</xdr:colOff>
      <xdr:row>34</xdr:row>
      <xdr:rowOff>127000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 txBox="1"/>
      </xdr:nvSpPr>
      <xdr:spPr>
        <a:xfrm>
          <a:off x="1540936" y="6129866"/>
          <a:ext cx="1100667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TOTAL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0.00138</cdr:x>
      <cdr:y>0.24776</cdr:y>
    </cdr:from>
    <cdr:to>
      <cdr:x>1</cdr:x>
      <cdr:y>0.38869</cdr:y>
    </cdr:to>
    <cdr:sp macro="" textlink="'Config Gráfico'!$M$3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59171E05-ED2B-41E0-A99F-E5C07197FC08}"/>
            </a:ext>
          </a:extLst>
        </cdr:cNvPr>
        <cdr:cNvSpPr txBox="1"/>
      </cdr:nvSpPr>
      <cdr:spPr>
        <a:xfrm xmlns:a="http://schemas.openxmlformats.org/drawingml/2006/main">
          <a:off x="15240" y="1321149"/>
          <a:ext cx="11010900" cy="75149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ABE49063-661F-4567-90A4-5690F9CE0D45}" type="TxLink">
            <a:rPr lang="en-US" sz="3600" b="1" i="0" u="none" strike="noStrike">
              <a:solidFill>
                <a:srgbClr val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1"/>
              <a:ea typeface="+mn-ea"/>
              <a:cs typeface="+mn-cs"/>
            </a:rPr>
            <a:pPr marL="0" indent="0" algn="ctr"/>
            <a:t>ROTATIVO</a:t>
          </a:fld>
          <a:endParaRPr lang="pt-BR" sz="3600" b="1" i="0" u="none" strike="noStrike">
            <a:solidFill>
              <a:srgbClr val="000000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  <a:latin typeface="Arial1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34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215" t="s">
        <v>11</v>
      </c>
      <c r="B36" s="216"/>
      <c r="C36" s="46">
        <f t="shared" ref="C36:J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45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>SUM(C5:C35)</f>
        <v>5870</v>
      </c>
      <c r="D36" s="46">
        <f t="shared" ref="D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44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215" t="s">
        <v>11</v>
      </c>
      <c r="B36" s="216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43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42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215" t="s">
        <v>11</v>
      </c>
      <c r="B36" s="216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41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40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215" t="s">
        <v>11</v>
      </c>
      <c r="B36" s="216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5" spans="1:11" ht="15" thickBot="1"/>
    <row r="46" spans="1:11" ht="15" customHeight="1">
      <c r="G46" s="228" t="s">
        <v>46</v>
      </c>
      <c r="H46" s="229"/>
      <c r="I46" s="229"/>
      <c r="J46" s="229"/>
      <c r="K46" s="230"/>
    </row>
    <row r="47" spans="1:11">
      <c r="G47" s="231"/>
      <c r="H47" s="232"/>
      <c r="I47" s="232"/>
      <c r="J47" s="232"/>
      <c r="K47" s="233"/>
    </row>
    <row r="48" spans="1:11">
      <c r="G48" s="231"/>
      <c r="H48" s="232"/>
      <c r="I48" s="232"/>
      <c r="J48" s="232"/>
      <c r="K48" s="233"/>
    </row>
    <row r="49" spans="7:11">
      <c r="G49" s="231"/>
      <c r="H49" s="232"/>
      <c r="I49" s="232"/>
      <c r="J49" s="232"/>
      <c r="K49" s="233"/>
    </row>
    <row r="50" spans="7:11">
      <c r="G50" s="231"/>
      <c r="H50" s="232"/>
      <c r="I50" s="232"/>
      <c r="J50" s="232"/>
      <c r="K50" s="233"/>
    </row>
    <row r="51" spans="7:11">
      <c r="G51" s="231"/>
      <c r="H51" s="232"/>
      <c r="I51" s="232"/>
      <c r="J51" s="232"/>
      <c r="K51" s="233"/>
    </row>
    <row r="52" spans="7:11">
      <c r="G52" s="231"/>
      <c r="H52" s="232"/>
      <c r="I52" s="232"/>
      <c r="J52" s="232"/>
      <c r="K52" s="233"/>
    </row>
    <row r="53" spans="7:11">
      <c r="G53" s="231"/>
      <c r="H53" s="232"/>
      <c r="I53" s="232"/>
      <c r="J53" s="232"/>
      <c r="K53" s="233"/>
    </row>
    <row r="54" spans="7:11" ht="15" thickBot="1">
      <c r="G54" s="234"/>
      <c r="H54" s="235"/>
      <c r="I54" s="235"/>
      <c r="J54" s="235"/>
      <c r="K54" s="236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39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215" t="s">
        <v>11</v>
      </c>
      <c r="B36" s="216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38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37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36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35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6C0D-A8F7-48CE-873F-92FAF7DE4EBA}">
  <sheetPr codeName="Planilha13"/>
  <dimension ref="A1:J20"/>
  <sheetViews>
    <sheetView tabSelected="1" workbookViewId="0">
      <selection activeCell="L8" sqref="L8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</cols>
  <sheetData>
    <row r="1" spans="1:10" ht="15" thickBot="1">
      <c r="A1" s="237" t="s">
        <v>33</v>
      </c>
      <c r="B1" s="238"/>
      <c r="C1" s="238"/>
      <c r="D1" s="238"/>
      <c r="E1" s="238"/>
      <c r="F1" s="238"/>
      <c r="G1" s="238"/>
      <c r="H1" s="238"/>
      <c r="I1" s="238"/>
      <c r="J1" s="239"/>
    </row>
    <row r="2" spans="1:10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</row>
    <row r="3" spans="1:10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</row>
    <row r="4" spans="1:10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</row>
    <row r="5" spans="1:10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</row>
    <row r="6" spans="1:10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</row>
    <row r="7" spans="1:10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</row>
    <row r="8" spans="1:10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</row>
    <row r="9" spans="1:10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</row>
    <row r="10" spans="1:10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</row>
    <row r="11" spans="1:10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</row>
    <row r="12" spans="1:10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</row>
    <row r="13" spans="1:10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</row>
    <row r="14" spans="1:10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</row>
    <row r="15" spans="1:10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</row>
    <row r="16" spans="1:10">
      <c r="A16" s="140" t="s">
        <v>32</v>
      </c>
      <c r="B16" s="141">
        <f t="shared" ref="B16:J16" si="0">SUM(B4:B15)</f>
        <v>58544</v>
      </c>
      <c r="C16" s="141">
        <f t="shared" si="0"/>
        <v>30048</v>
      </c>
      <c r="D16" s="141">
        <f t="shared" si="0"/>
        <v>14445</v>
      </c>
      <c r="E16" s="141">
        <f t="shared" si="0"/>
        <v>1554</v>
      </c>
      <c r="F16" s="142">
        <f t="shared" si="0"/>
        <v>3714</v>
      </c>
      <c r="G16" s="141">
        <f t="shared" si="0"/>
        <v>296</v>
      </c>
      <c r="H16" s="143">
        <f t="shared" si="0"/>
        <v>28075.739999999998</v>
      </c>
      <c r="I16" s="143">
        <f t="shared" si="0"/>
        <v>7000</v>
      </c>
      <c r="J16" s="143">
        <f t="shared" si="0"/>
        <v>478511</v>
      </c>
    </row>
    <row r="17" spans="1:10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</row>
    <row r="18" spans="1:10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</row>
    <row r="19" spans="1:10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</row>
    <row r="20" spans="1:10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1"/>
  <dimension ref="A1:Q24"/>
  <sheetViews>
    <sheetView topLeftCell="B1" workbookViewId="0">
      <selection activeCell="N24" sqref="N24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customWidth="1"/>
    <col min="13" max="13" width="16.77734375" customWidth="1"/>
    <col min="14" max="15" width="8.88671875" customWidth="1"/>
    <col min="16" max="16" width="2.33203125" customWidth="1"/>
    <col min="17" max="17" width="25.44140625" customWidth="1"/>
  </cols>
  <sheetData>
    <row r="1" spans="1:17" ht="15" thickBot="1">
      <c r="A1" s="237" t="s">
        <v>33</v>
      </c>
      <c r="B1" s="238"/>
      <c r="C1" s="238"/>
      <c r="D1" s="238"/>
      <c r="E1" s="238"/>
      <c r="F1" s="238"/>
      <c r="G1" s="238"/>
      <c r="H1" s="238"/>
      <c r="I1" s="238"/>
      <c r="J1" s="239"/>
      <c r="M1" s="195">
        <f>MATCH(M2,Q4:Q12,0)</f>
        <v>1</v>
      </c>
    </row>
    <row r="2" spans="1:17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  <c r="M2" s="195" t="s">
        <v>2</v>
      </c>
    </row>
    <row r="3" spans="1:17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06" t="str">
        <f ca="1">OFFSET($A$3,ROW(A1)-1,$M$1,1,1)</f>
        <v>ROTATIVO</v>
      </c>
      <c r="N3" s="116" t="s">
        <v>47</v>
      </c>
      <c r="O3" s="116" t="s">
        <v>48</v>
      </c>
    </row>
    <row r="4" spans="1:17" ht="15" thickBot="1">
      <c r="A4" s="124" t="s">
        <v>20</v>
      </c>
      <c r="B4" s="125">
        <f>'ANO TODO'!B4</f>
        <v>7802</v>
      </c>
      <c r="C4" s="125">
        <f>'ANO TODO'!C4</f>
        <v>4543</v>
      </c>
      <c r="D4" s="125">
        <f>'ANO TODO'!D4</f>
        <v>1987</v>
      </c>
      <c r="E4" s="125">
        <f>'ANO TODO'!E4</f>
        <v>112</v>
      </c>
      <c r="F4" s="208">
        <f>'ANO TODO'!F4</f>
        <v>633</v>
      </c>
      <c r="G4" s="125">
        <f>'ANO TODO'!G4</f>
        <v>39</v>
      </c>
      <c r="H4" s="208">
        <f>'ANO TODO'!H4</f>
        <v>4543.33</v>
      </c>
      <c r="I4" s="125">
        <f>'ANO TODO'!I4</f>
        <v>800</v>
      </c>
      <c r="J4" s="208">
        <f>'ANO TODO'!J4</f>
        <v>64762</v>
      </c>
      <c r="L4" s="124" t="s">
        <v>20</v>
      </c>
      <c r="M4" s="125">
        <f ca="1">OFFSET($A$3,ROW(A2)-1,$M$1,1,1)</f>
        <v>7802</v>
      </c>
      <c r="N4" s="205">
        <f ca="1">IF(M4=MAX($M$4:$M$15),M4,NA())</f>
        <v>7802</v>
      </c>
      <c r="O4" s="205" t="e">
        <f ca="1">IF(M4=SMALL($M$4:$M$15,COUNTIF($M$4:$M$15,0)+1),M4,NA())</f>
        <v>#N/A</v>
      </c>
      <c r="Q4" s="205" t="s">
        <v>2</v>
      </c>
    </row>
    <row r="5" spans="1:17" ht="15" thickBot="1">
      <c r="A5" s="131" t="s">
        <v>21</v>
      </c>
      <c r="B5" s="125">
        <f>'ANO TODO'!B5</f>
        <v>6711</v>
      </c>
      <c r="C5" s="125">
        <f>'ANO TODO'!C5</f>
        <v>3907</v>
      </c>
      <c r="D5" s="125">
        <f>'ANO TODO'!D5</f>
        <v>1792</v>
      </c>
      <c r="E5" s="125">
        <f>'ANO TODO'!E5</f>
        <v>187</v>
      </c>
      <c r="F5" s="208">
        <f>'ANO TODO'!F5</f>
        <v>397</v>
      </c>
      <c r="G5" s="125">
        <f>'ANO TODO'!G5</f>
        <v>43</v>
      </c>
      <c r="H5" s="208">
        <f>'ANO TODO'!H5</f>
        <v>4541.6099999999997</v>
      </c>
      <c r="I5" s="125">
        <f>'ANO TODO'!I5</f>
        <v>1200</v>
      </c>
      <c r="J5" s="208">
        <f>'ANO TODO'!J5</f>
        <v>54214</v>
      </c>
      <c r="L5" s="131" t="s">
        <v>21</v>
      </c>
      <c r="M5" s="132">
        <f t="shared" ref="M5:M15" ca="1" si="0">OFFSET($A$3,ROW(A3)-1,$M$1,1,1)</f>
        <v>6711</v>
      </c>
      <c r="N5" s="205" t="e">
        <f t="shared" ref="N5:N15" ca="1" si="1">IF(M5=MAX($M$4:$M$15),M5,NA())</f>
        <v>#N/A</v>
      </c>
      <c r="O5" s="205" t="e">
        <f t="shared" ref="O5:O15" ca="1" si="2">IF(M5=SMALL($M$4:$M$15,COUNTIF($M$4:$M$15,0)+1),M5,NA())</f>
        <v>#N/A</v>
      </c>
      <c r="Q5" s="205" t="s">
        <v>3</v>
      </c>
    </row>
    <row r="6" spans="1:17" ht="15" thickBot="1">
      <c r="A6" s="138" t="s">
        <v>22</v>
      </c>
      <c r="B6" s="125">
        <f>'ANO TODO'!B6</f>
        <v>5376</v>
      </c>
      <c r="C6" s="125">
        <f>'ANO TODO'!C6</f>
        <v>3330</v>
      </c>
      <c r="D6" s="125">
        <f>'ANO TODO'!D6</f>
        <v>1452</v>
      </c>
      <c r="E6" s="125">
        <f>'ANO TODO'!E6</f>
        <v>122</v>
      </c>
      <c r="F6" s="208">
        <f>'ANO TODO'!F6</f>
        <v>386</v>
      </c>
      <c r="G6" s="125">
        <f>'ANO TODO'!G6</f>
        <v>30</v>
      </c>
      <c r="H6" s="208">
        <f>'ANO TODO'!H6</f>
        <v>4024</v>
      </c>
      <c r="I6" s="125">
        <f>'ANO TODO'!I6</f>
        <v>1200</v>
      </c>
      <c r="J6" s="208">
        <f>'ANO TODO'!J6</f>
        <v>43561</v>
      </c>
      <c r="L6" s="138" t="s">
        <v>22</v>
      </c>
      <c r="M6" s="132">
        <f t="shared" ca="1" si="0"/>
        <v>5376</v>
      </c>
      <c r="N6" s="205" t="e">
        <f t="shared" ca="1" si="1"/>
        <v>#N/A</v>
      </c>
      <c r="O6" s="205" t="e">
        <f t="shared" ca="1" si="2"/>
        <v>#N/A</v>
      </c>
      <c r="Q6" s="205" t="s">
        <v>4</v>
      </c>
    </row>
    <row r="7" spans="1:17" ht="15" thickBot="1">
      <c r="A7" s="138" t="s">
        <v>23</v>
      </c>
      <c r="B7" s="125">
        <f>'ANO TODO'!B7</f>
        <v>1398</v>
      </c>
      <c r="C7" s="125">
        <f>'ANO TODO'!C7</f>
        <v>1151</v>
      </c>
      <c r="D7" s="125">
        <f>'ANO TODO'!D7</f>
        <v>507</v>
      </c>
      <c r="E7" s="125">
        <f>'ANO TODO'!E7</f>
        <v>48</v>
      </c>
      <c r="F7" s="208">
        <f>'ANO TODO'!F7</f>
        <v>78</v>
      </c>
      <c r="G7" s="125">
        <f>'ANO TODO'!G7</f>
        <v>8</v>
      </c>
      <c r="H7" s="208">
        <f>'ANO TODO'!H7</f>
        <v>3000</v>
      </c>
      <c r="I7" s="125">
        <f>'ANO TODO'!I7</f>
        <v>0</v>
      </c>
      <c r="J7" s="208">
        <f>'ANO TODO'!J7</f>
        <v>8869</v>
      </c>
      <c r="L7" s="138" t="s">
        <v>23</v>
      </c>
      <c r="M7" s="132">
        <f t="shared" ca="1" si="0"/>
        <v>1398</v>
      </c>
      <c r="N7" s="205" t="e">
        <f t="shared" ca="1" si="1"/>
        <v>#N/A</v>
      </c>
      <c r="O7" s="205">
        <f t="shared" ca="1" si="2"/>
        <v>1398</v>
      </c>
      <c r="Q7" s="205" t="s">
        <v>16</v>
      </c>
    </row>
    <row r="8" spans="1:17" ht="15" thickBot="1">
      <c r="A8" s="138" t="s">
        <v>24</v>
      </c>
      <c r="B8" s="125">
        <f>'ANO TODO'!B8</f>
        <v>1967</v>
      </c>
      <c r="C8" s="125">
        <f>'ANO TODO'!C8</f>
        <v>1290</v>
      </c>
      <c r="D8" s="125">
        <f>'ANO TODO'!D8</f>
        <v>657</v>
      </c>
      <c r="E8" s="125">
        <f>'ANO TODO'!E8</f>
        <v>52</v>
      </c>
      <c r="F8" s="208">
        <f>'ANO TODO'!F8</f>
        <v>49</v>
      </c>
      <c r="G8" s="125">
        <f>'ANO TODO'!G8</f>
        <v>3</v>
      </c>
      <c r="H8" s="208">
        <f>'ANO TODO'!H8</f>
        <v>2800</v>
      </c>
      <c r="I8" s="125">
        <f>'ANO TODO'!I8</f>
        <v>400</v>
      </c>
      <c r="J8" s="208">
        <f>'ANO TODO'!J8</f>
        <v>13614</v>
      </c>
      <c r="L8" s="138" t="s">
        <v>24</v>
      </c>
      <c r="M8" s="132">
        <f t="shared" ca="1" si="0"/>
        <v>1967</v>
      </c>
      <c r="N8" s="205" t="e">
        <f t="shared" ca="1" si="1"/>
        <v>#N/A</v>
      </c>
      <c r="O8" s="205" t="e">
        <f t="shared" ca="1" si="2"/>
        <v>#N/A</v>
      </c>
      <c r="Q8" s="205" t="s">
        <v>6</v>
      </c>
    </row>
    <row r="9" spans="1:17" ht="15" thickBot="1">
      <c r="A9" s="138" t="s">
        <v>25</v>
      </c>
      <c r="B9" s="125">
        <f>'ANO TODO'!B9</f>
        <v>3492</v>
      </c>
      <c r="C9" s="125">
        <f>'ANO TODO'!C9</f>
        <v>1805</v>
      </c>
      <c r="D9" s="125">
        <f>'ANO TODO'!D9</f>
        <v>836</v>
      </c>
      <c r="E9" s="125">
        <f>'ANO TODO'!E9</f>
        <v>159</v>
      </c>
      <c r="F9" s="208">
        <f>'ANO TODO'!F9</f>
        <v>176</v>
      </c>
      <c r="G9" s="125">
        <f>'ANO TODO'!G9</f>
        <v>14</v>
      </c>
      <c r="H9" s="208">
        <f>'ANO TODO'!H9</f>
        <v>2600</v>
      </c>
      <c r="I9" s="125">
        <f>'ANO TODO'!I9</f>
        <v>600</v>
      </c>
      <c r="J9" s="208">
        <f>'ANO TODO'!J9</f>
        <v>27250</v>
      </c>
      <c r="L9" s="138" t="s">
        <v>25</v>
      </c>
      <c r="M9" s="139">
        <f t="shared" ca="1" si="0"/>
        <v>3492</v>
      </c>
      <c r="N9" s="205" t="e">
        <f t="shared" ca="1" si="1"/>
        <v>#N/A</v>
      </c>
      <c r="O9" s="205" t="e">
        <f t="shared" ca="1" si="2"/>
        <v>#N/A</v>
      </c>
      <c r="Q9" s="205" t="s">
        <v>7</v>
      </c>
    </row>
    <row r="10" spans="1:17" ht="15" thickBot="1">
      <c r="A10" s="138" t="s">
        <v>26</v>
      </c>
      <c r="B10" s="125">
        <f>'ANO TODO'!B10</f>
        <v>5971</v>
      </c>
      <c r="C10" s="125">
        <f>'ANO TODO'!C10</f>
        <v>2457</v>
      </c>
      <c r="D10" s="125">
        <f>'ANO TODO'!D10</f>
        <v>1450</v>
      </c>
      <c r="E10" s="125">
        <f>'ANO TODO'!E10</f>
        <v>210</v>
      </c>
      <c r="F10" s="208">
        <f>'ANO TODO'!F10</f>
        <v>346</v>
      </c>
      <c r="G10" s="125">
        <f>'ANO TODO'!G10</f>
        <v>26</v>
      </c>
      <c r="H10" s="208">
        <f>'ANO TODO'!H10</f>
        <v>2600</v>
      </c>
      <c r="I10" s="125">
        <f>'ANO TODO'!I10</f>
        <v>200</v>
      </c>
      <c r="J10" s="208">
        <f>'ANO TODO'!J10</f>
        <v>47565</v>
      </c>
      <c r="L10" s="138" t="s">
        <v>26</v>
      </c>
      <c r="M10" s="132">
        <f t="shared" ca="1" si="0"/>
        <v>5971</v>
      </c>
      <c r="N10" s="205" t="e">
        <f t="shared" ca="1" si="1"/>
        <v>#N/A</v>
      </c>
      <c r="O10" s="205" t="e">
        <f t="shared" ca="1" si="2"/>
        <v>#N/A</v>
      </c>
      <c r="Q10" s="205" t="s">
        <v>17</v>
      </c>
    </row>
    <row r="11" spans="1:17" ht="15" thickBot="1">
      <c r="A11" s="131" t="s">
        <v>27</v>
      </c>
      <c r="B11" s="125">
        <f>'ANO TODO'!B11</f>
        <v>6010</v>
      </c>
      <c r="C11" s="125">
        <f>'ANO TODO'!C11</f>
        <v>2628</v>
      </c>
      <c r="D11" s="125">
        <f>'ANO TODO'!D11</f>
        <v>1258</v>
      </c>
      <c r="E11" s="125">
        <f>'ANO TODO'!E11</f>
        <v>207</v>
      </c>
      <c r="F11" s="208">
        <f>'ANO TODO'!F11</f>
        <v>454</v>
      </c>
      <c r="G11" s="125">
        <f>'ANO TODO'!G11</f>
        <v>34</v>
      </c>
      <c r="H11" s="208">
        <f>'ANO TODO'!H11</f>
        <v>0</v>
      </c>
      <c r="I11" s="125">
        <f>'ANO TODO'!I11</f>
        <v>800</v>
      </c>
      <c r="J11" s="208">
        <f>'ANO TODO'!J11</f>
        <v>51008</v>
      </c>
      <c r="L11" s="131" t="s">
        <v>27</v>
      </c>
      <c r="M11" s="132">
        <f t="shared" ca="1" si="0"/>
        <v>6010</v>
      </c>
      <c r="N11" s="205" t="e">
        <f t="shared" ca="1" si="1"/>
        <v>#N/A</v>
      </c>
      <c r="O11" s="205" t="e">
        <f t="shared" ca="1" si="2"/>
        <v>#N/A</v>
      </c>
      <c r="Q11" s="205" t="s">
        <v>18</v>
      </c>
    </row>
    <row r="12" spans="1:17" ht="15" thickBot="1">
      <c r="A12" s="131" t="s">
        <v>28</v>
      </c>
      <c r="B12" s="125">
        <f>'ANO TODO'!B12</f>
        <v>6331</v>
      </c>
      <c r="C12" s="125">
        <f>'ANO TODO'!C12</f>
        <v>2690</v>
      </c>
      <c r="D12" s="125">
        <f>'ANO TODO'!D12</f>
        <v>1422</v>
      </c>
      <c r="E12" s="125">
        <f>'ANO TODO'!E12</f>
        <v>149</v>
      </c>
      <c r="F12" s="208">
        <f>'ANO TODO'!F12</f>
        <v>330</v>
      </c>
      <c r="G12" s="125">
        <f>'ANO TODO'!G12</f>
        <v>28</v>
      </c>
      <c r="H12" s="208">
        <f>'ANO TODO'!H12</f>
        <v>1346.8</v>
      </c>
      <c r="I12" s="125">
        <f>'ANO TODO'!I12</f>
        <v>400</v>
      </c>
      <c r="J12" s="208">
        <f>'ANO TODO'!J12</f>
        <v>53557</v>
      </c>
      <c r="L12" s="131" t="s">
        <v>28</v>
      </c>
      <c r="M12" s="132">
        <f t="shared" ca="1" si="0"/>
        <v>6331</v>
      </c>
      <c r="N12" s="205" t="e">
        <f t="shared" ca="1" si="1"/>
        <v>#N/A</v>
      </c>
      <c r="O12" s="205" t="e">
        <f t="shared" ca="1" si="2"/>
        <v>#N/A</v>
      </c>
      <c r="Q12" s="205" t="s">
        <v>19</v>
      </c>
    </row>
    <row r="13" spans="1:17" ht="15" thickBot="1">
      <c r="A13" s="138" t="s">
        <v>29</v>
      </c>
      <c r="B13" s="125">
        <f>'ANO TODO'!B13</f>
        <v>7173</v>
      </c>
      <c r="C13" s="125">
        <f>'ANO TODO'!C13</f>
        <v>3252</v>
      </c>
      <c r="D13" s="125">
        <f>'ANO TODO'!D13</f>
        <v>1650</v>
      </c>
      <c r="E13" s="125">
        <f>'ANO TODO'!E13</f>
        <v>191</v>
      </c>
      <c r="F13" s="208">
        <f>'ANO TODO'!F13</f>
        <v>517</v>
      </c>
      <c r="G13" s="125">
        <f>'ANO TODO'!G13</f>
        <v>39</v>
      </c>
      <c r="H13" s="208">
        <f>'ANO TODO'!H13</f>
        <v>1200</v>
      </c>
      <c r="I13" s="125">
        <f>'ANO TODO'!I13</f>
        <v>800</v>
      </c>
      <c r="J13" s="208">
        <f>'ANO TODO'!J13</f>
        <v>60363</v>
      </c>
      <c r="L13" s="138" t="s">
        <v>29</v>
      </c>
      <c r="M13" s="132">
        <f t="shared" ca="1" si="0"/>
        <v>7173</v>
      </c>
      <c r="N13" s="205" t="e">
        <f t="shared" ca="1" si="1"/>
        <v>#N/A</v>
      </c>
      <c r="O13" s="205" t="e">
        <f t="shared" ca="1" si="2"/>
        <v>#N/A</v>
      </c>
    </row>
    <row r="14" spans="1:17" ht="15" thickBot="1">
      <c r="A14" s="138" t="s">
        <v>30</v>
      </c>
      <c r="B14" s="125">
        <f>'ANO TODO'!B14</f>
        <v>6313</v>
      </c>
      <c r="C14" s="125">
        <f>'ANO TODO'!C14</f>
        <v>2995</v>
      </c>
      <c r="D14" s="125">
        <f>'ANO TODO'!D14</f>
        <v>1434</v>
      </c>
      <c r="E14" s="125">
        <f>'ANO TODO'!E14</f>
        <v>117</v>
      </c>
      <c r="F14" s="208">
        <f>'ANO TODO'!F14</f>
        <v>348</v>
      </c>
      <c r="G14" s="125">
        <f>'ANO TODO'!G14</f>
        <v>32</v>
      </c>
      <c r="H14" s="208">
        <f>'ANO TODO'!H14</f>
        <v>1420</v>
      </c>
      <c r="I14" s="125">
        <f>'ANO TODO'!I14</f>
        <v>600</v>
      </c>
      <c r="J14" s="208">
        <f>'ANO TODO'!J14</f>
        <v>53748</v>
      </c>
      <c r="L14" s="138" t="s">
        <v>30</v>
      </c>
      <c r="M14" s="132">
        <f t="shared" ca="1" si="0"/>
        <v>6313</v>
      </c>
      <c r="N14" s="205" t="e">
        <f t="shared" ca="1" si="1"/>
        <v>#N/A</v>
      </c>
      <c r="O14" s="205" t="e">
        <f t="shared" ca="1" si="2"/>
        <v>#N/A</v>
      </c>
      <c r="Q14" s="209" t="s">
        <v>51</v>
      </c>
    </row>
    <row r="15" spans="1:17">
      <c r="A15" s="138" t="s">
        <v>31</v>
      </c>
      <c r="B15" s="125">
        <f>'ANO TODO'!B15</f>
        <v>0</v>
      </c>
      <c r="C15" s="125">
        <f>'ANO TODO'!C15</f>
        <v>0</v>
      </c>
      <c r="D15" s="125">
        <f>'ANO TODO'!D15</f>
        <v>0</v>
      </c>
      <c r="E15" s="125">
        <f>'ANO TODO'!E15</f>
        <v>0</v>
      </c>
      <c r="F15" s="208">
        <f>'ANO TODO'!F15</f>
        <v>0</v>
      </c>
      <c r="G15" s="125">
        <f>'ANO TODO'!G15</f>
        <v>0</v>
      </c>
      <c r="H15" s="208">
        <f>'ANO TODO'!H15</f>
        <v>0</v>
      </c>
      <c r="I15" s="125">
        <f>'ANO TODO'!I15</f>
        <v>0</v>
      </c>
      <c r="J15" s="208">
        <f>'ANO TODO'!J15</f>
        <v>0</v>
      </c>
      <c r="L15" s="138" t="s">
        <v>31</v>
      </c>
      <c r="M15" s="132">
        <f t="shared" ca="1" si="0"/>
        <v>0</v>
      </c>
      <c r="N15" s="205" t="e">
        <f t="shared" ca="1" si="1"/>
        <v>#N/A</v>
      </c>
      <c r="O15" s="205" t="e">
        <f t="shared" ca="1" si="2"/>
        <v>#N/A</v>
      </c>
      <c r="Q15" s="210">
        <f ca="1">SUM(M4:M15)</f>
        <v>58544</v>
      </c>
    </row>
    <row r="16" spans="1:17" ht="15" thickBot="1">
      <c r="A16" s="140" t="s">
        <v>32</v>
      </c>
      <c r="B16" s="141">
        <f t="shared" ref="B16:J16" si="3">SUM(B4:B15)</f>
        <v>58544</v>
      </c>
      <c r="C16" s="141">
        <f t="shared" si="3"/>
        <v>30048</v>
      </c>
      <c r="D16" s="141">
        <f t="shared" si="3"/>
        <v>14445</v>
      </c>
      <c r="E16" s="141">
        <f t="shared" si="3"/>
        <v>1554</v>
      </c>
      <c r="F16" s="142">
        <f t="shared" si="3"/>
        <v>3714</v>
      </c>
      <c r="G16" s="141">
        <f t="shared" si="3"/>
        <v>296</v>
      </c>
      <c r="H16" s="143">
        <f t="shared" si="3"/>
        <v>28075.739999999998</v>
      </c>
      <c r="I16" s="143">
        <f t="shared" si="3"/>
        <v>7000</v>
      </c>
      <c r="J16" s="143">
        <f t="shared" si="3"/>
        <v>478511</v>
      </c>
    </row>
    <row r="17" spans="1:17" ht="15" thickBot="1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  <c r="L17" s="116" t="s">
        <v>0</v>
      </c>
      <c r="M17" s="116" t="str">
        <f ca="1">M3</f>
        <v>ROTATIVO</v>
      </c>
      <c r="N17" s="116" t="s">
        <v>49</v>
      </c>
      <c r="O17" s="116" t="s">
        <v>49</v>
      </c>
      <c r="Q17" s="209" t="s">
        <v>50</v>
      </c>
    </row>
    <row r="18" spans="1:17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  <c r="L18" s="205" t="str">
        <f t="array" aca="1" ref="L18" ca="1">INDEX($L$4:$L$15,MATCH(SMALL((COUNTIF($M$4:$M$15,"&gt;="&amp;$M$4:$M$15)+ROW($M$4:$M$15)/1000),ROW(A1)),(COUNTIF($M$4:$M$15,"&gt;="&amp;$M$4:$M$15)+ROW($M$4:$M$15)/1000),0))</f>
        <v>JANEIRO</v>
      </c>
      <c r="M18" s="205">
        <f ca="1">LARGE($M$4:$M$15,ROW(A1))</f>
        <v>7802</v>
      </c>
      <c r="N18" s="205">
        <f t="shared" ref="N18:O20" ca="1" si="4">M18</f>
        <v>7802</v>
      </c>
      <c r="O18" s="205">
        <f t="shared" ca="1" si="4"/>
        <v>7802</v>
      </c>
      <c r="Q18" s="210">
        <f ca="1">AVERAGE(M4:M15)</f>
        <v>4878.666666666667</v>
      </c>
    </row>
    <row r="19" spans="1:17" ht="15" thickBot="1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  <c r="L19" s="205" t="str">
        <f t="array" aca="1" ref="L19" ca="1">INDEX($L$4:$L$15,MATCH(SMALL((COUNTIF($M$4:$M$15,"&gt;="&amp;$M$4:$M$15)+ROW($M$4:$M$15)/1000),ROW(A2)),(COUNTIF($M$4:$M$15,"&gt;="&amp;$M$4:$M$15)+ROW($M$4:$M$15)/1000),0))</f>
        <v>OUTUBRO</v>
      </c>
      <c r="M19" s="205">
        <f t="shared" ref="M19:M20" ca="1" si="5">LARGE($M$4:$M$15,ROW(A2))</f>
        <v>7173</v>
      </c>
      <c r="N19" s="205">
        <f t="shared" ca="1" si="4"/>
        <v>7173</v>
      </c>
      <c r="O19" s="205">
        <f t="shared" ca="1" si="4"/>
        <v>7173</v>
      </c>
    </row>
    <row r="20" spans="1:17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  <c r="L20" s="205" t="str">
        <f t="array" aca="1" ref="L20" ca="1">INDEX($L$4:$L$15,MATCH(SMALL((COUNTIF($M$4:$M$15,"&gt;="&amp;$M$4:$M$15)+ROW($M$4:$M$15)/1000),ROW(A3)),(COUNTIF($M$4:$M$15,"&gt;="&amp;$M$4:$M$15)+ROW($M$4:$M$15)/1000),0))</f>
        <v>FEVEREIRO</v>
      </c>
      <c r="M20" s="205">
        <f t="shared" ca="1" si="5"/>
        <v>6711</v>
      </c>
      <c r="N20" s="205">
        <f t="shared" ca="1" si="4"/>
        <v>6711</v>
      </c>
      <c r="O20" s="205">
        <f t="shared" ca="1" si="4"/>
        <v>6711</v>
      </c>
      <c r="Q20" s="209" t="s">
        <v>47</v>
      </c>
    </row>
    <row r="21" spans="1:17">
      <c r="Q21" s="210">
        <f ca="1">MAX(M4:M15)</f>
        <v>7802</v>
      </c>
    </row>
    <row r="22" spans="1:17" ht="15" thickBot="1">
      <c r="M22" s="207">
        <f ca="1">M18/SUM(M18:M20)</f>
        <v>0.35977128101079037</v>
      </c>
    </row>
    <row r="23" spans="1:17">
      <c r="Q23" s="209" t="s">
        <v>48</v>
      </c>
    </row>
    <row r="24" spans="1:17">
      <c r="Q24" s="210">
        <f ca="1">SMALL($M$4:$M$15,COUNTIF($M$4:$M$15,0)+1)</f>
        <v>1398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sheetPr codeName="Planilha14"/>
  <dimension ref="A1"/>
  <sheetViews>
    <sheetView showGridLines="0" showRowColHeaders="0" topLeftCell="A5" zoomScale="90" zoomScaleNormal="90" workbookViewId="0">
      <selection activeCell="Z32" sqref="Z32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5391" r:id="rId3" name="ComboBox1">
          <controlPr defaultSize="0" autoLine="0" linkedCell="'Config Gráfico'!M2" listFillRange="'Config Gráfico'!Q4:Q12" r:id="rId4">
            <anchor moveWithCells="1">
              <from>
                <xdr:col>16</xdr:col>
                <xdr:colOff>175260</xdr:colOff>
                <xdr:row>2</xdr:row>
                <xdr:rowOff>99060</xdr:rowOff>
              </from>
              <to>
                <xdr:col>22</xdr:col>
                <xdr:colOff>259080</xdr:colOff>
                <xdr:row>4</xdr:row>
                <xdr:rowOff>106680</xdr:rowOff>
              </to>
            </anchor>
          </controlPr>
        </control>
      </mc:Choice>
      <mc:Fallback>
        <control shapeId="15391" r:id="rId3" name="ComboBox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sheetPr codeName="Planilha15"/>
  <dimension ref="A1:K375"/>
  <sheetViews>
    <sheetView showGridLines="0" zoomScale="90" zoomScaleNormal="90" workbookViewId="0">
      <pane xSplit="1" ySplit="10" topLeftCell="B89" activePane="bottomRight" state="frozen"/>
      <selection pane="topRight" activeCell="B1" sqref="B1"/>
      <selection pane="bottomLeft" activeCell="A9" sqref="A9"/>
      <selection pane="bottomRight" activeCell="M8" sqref="M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195" t="s">
        <v>20</v>
      </c>
    </row>
    <row r="3" spans="1:11">
      <c r="A3" s="196" t="s">
        <v>11</v>
      </c>
      <c r="B3" s="178"/>
      <c r="C3" s="184"/>
      <c r="D3" s="184"/>
      <c r="E3" s="184"/>
      <c r="F3" s="185"/>
      <c r="G3" s="179"/>
      <c r="H3" s="184"/>
      <c r="I3" s="186"/>
      <c r="J3" s="186"/>
      <c r="K3" s="187">
        <f t="array" ref="K3">SUM(IF(TEXT(A11:A375,"MMMM")=K2,K11:K375))</f>
        <v>50050</v>
      </c>
    </row>
    <row r="4" spans="1:11">
      <c r="A4" s="182" t="s">
        <v>12</v>
      </c>
      <c r="B4" s="178"/>
      <c r="C4" s="184"/>
      <c r="D4" s="145"/>
      <c r="E4" s="145"/>
      <c r="F4" s="145"/>
      <c r="G4" s="179"/>
      <c r="H4" s="145"/>
      <c r="I4" s="188"/>
      <c r="J4" s="188"/>
      <c r="K4" s="187">
        <f t="array" ref="K4">SUM(IF(TEXT(A11:A375,"MMMM")=K2,I11:J375))</f>
        <v>2024</v>
      </c>
    </row>
    <row r="5" spans="1:11">
      <c r="A5" s="182" t="s">
        <v>6</v>
      </c>
      <c r="B5" s="178"/>
      <c r="C5" s="184"/>
      <c r="D5" s="145"/>
      <c r="E5" s="145"/>
      <c r="F5" s="145"/>
      <c r="G5" s="179"/>
      <c r="H5" s="145"/>
      <c r="I5" s="188"/>
      <c r="J5" s="188"/>
      <c r="K5" s="187">
        <f t="array" ref="K5">SUM(IF(TEXT(A11:A375,"MMMM")=K2,G11:G375))</f>
        <v>273</v>
      </c>
    </row>
    <row r="6" spans="1:11">
      <c r="A6" s="183" t="s">
        <v>13</v>
      </c>
      <c r="B6" s="180"/>
      <c r="C6" s="184"/>
      <c r="D6" s="151"/>
      <c r="E6" s="151"/>
      <c r="F6" s="151"/>
      <c r="G6" s="181"/>
      <c r="H6" s="151"/>
      <c r="I6" s="189"/>
      <c r="J6" s="189"/>
      <c r="K6" s="187">
        <f t="array" ref="K6">SUM(K3:K4)-SUM(IF(TEXT(A11:A375,"MMMM")=K2,J11:J375))</f>
        <v>51274</v>
      </c>
    </row>
    <row r="7" spans="1:11">
      <c r="A7" s="182" t="s">
        <v>14</v>
      </c>
      <c r="B7" s="178"/>
      <c r="C7" s="184"/>
      <c r="D7" s="145"/>
      <c r="E7" s="145"/>
      <c r="F7" s="145"/>
      <c r="G7" s="179"/>
      <c r="H7" s="145"/>
      <c r="I7" s="188"/>
      <c r="J7" s="188"/>
      <c r="K7" s="187">
        <f>K6*0.35-K5</f>
        <v>17672.899999999998</v>
      </c>
    </row>
    <row r="9" spans="1:11" ht="15" thickBot="1">
      <c r="C9" s="203">
        <f t="array" ref="C9">SUM(IF(TEXT($A$11:$A$375,"MMMM")=$K$2,C11:C375))</f>
        <v>5793</v>
      </c>
      <c r="D9" s="203">
        <f t="array" ref="D9">SUM(IF(TEXT($A$11:$A$375,"MMMM")=$K$2,D11:D375))</f>
        <v>2456</v>
      </c>
      <c r="E9" s="203">
        <f t="array" ref="E9">SUM(IF(TEXT($A$11:$A$375,"MMMM")=$K$2,E11:E375))</f>
        <v>1228</v>
      </c>
      <c r="F9" s="203">
        <f t="array" ref="F9">SUM(IF(TEXT($A$11:$A$375,"MMMM")=$K$2,F11:F375))</f>
        <v>120</v>
      </c>
      <c r="G9" s="204">
        <f t="array" ref="G9">SUM(IF(TEXT($A$11:$A$375,"MMMM")=$K$2,G11:G375))</f>
        <v>273</v>
      </c>
      <c r="H9" s="203">
        <f t="array" ref="H9">SUM(IF(TEXT($A$11:$A$375,"MMMM")=$K$2,H11:H375))</f>
        <v>23</v>
      </c>
      <c r="I9" s="204">
        <f t="array" ref="I9">SUM(IF(TEXT($A$11:$A$375,"MMMM")=$K$2,I11:I375))</f>
        <v>1224</v>
      </c>
      <c r="J9" s="204">
        <f t="array" ref="J9">SUM(IF(TEXT($A$11:$A$375,"MMMM")=$K$2,J11:J375))</f>
        <v>800</v>
      </c>
    </row>
    <row r="10" spans="1:11" ht="28.2" thickBot="1">
      <c r="A10" s="116" t="s">
        <v>0</v>
      </c>
      <c r="B10" s="159" t="s">
        <v>1</v>
      </c>
      <c r="C10" s="197" t="s">
        <v>2</v>
      </c>
      <c r="D10" s="198" t="s">
        <v>3</v>
      </c>
      <c r="E10" s="198" t="s">
        <v>4</v>
      </c>
      <c r="F10" s="199" t="s">
        <v>5</v>
      </c>
      <c r="G10" s="200" t="s">
        <v>6</v>
      </c>
      <c r="H10" s="201" t="s">
        <v>7</v>
      </c>
      <c r="I10" s="202" t="s">
        <v>8</v>
      </c>
      <c r="J10" s="202" t="s">
        <v>9</v>
      </c>
      <c r="K10" s="160" t="s">
        <v>10</v>
      </c>
    </row>
    <row r="11" spans="1:11" ht="15" thickBot="1">
      <c r="A11" s="177">
        <v>44197</v>
      </c>
      <c r="B11" s="161">
        <v>1237</v>
      </c>
      <c r="C11" s="125">
        <v>1</v>
      </c>
      <c r="D11" s="126">
        <v>2</v>
      </c>
      <c r="E11" s="127">
        <v>1</v>
      </c>
      <c r="F11" s="127">
        <v>0</v>
      </c>
      <c r="G11" s="162">
        <v>0</v>
      </c>
      <c r="H11" s="127">
        <v>0</v>
      </c>
      <c r="I11" s="163">
        <v>0</v>
      </c>
      <c r="J11" s="163">
        <v>0</v>
      </c>
      <c r="K11" s="164">
        <v>0</v>
      </c>
    </row>
    <row r="12" spans="1:11" ht="15" thickBot="1">
      <c r="A12" s="177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65">
        <v>0</v>
      </c>
      <c r="H12" s="134">
        <v>0</v>
      </c>
      <c r="I12" s="166">
        <v>0</v>
      </c>
      <c r="J12" s="166">
        <v>0</v>
      </c>
      <c r="K12" s="167">
        <v>278</v>
      </c>
    </row>
    <row r="13" spans="1:11" ht="15" thickBot="1">
      <c r="A13" s="177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65">
        <v>0</v>
      </c>
      <c r="H13" s="134">
        <v>0</v>
      </c>
      <c r="I13" s="166">
        <v>0</v>
      </c>
      <c r="J13" s="166">
        <v>0</v>
      </c>
      <c r="K13" s="167">
        <v>0</v>
      </c>
    </row>
    <row r="14" spans="1:11" ht="15" thickBot="1">
      <c r="A14" s="177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65">
        <v>37</v>
      </c>
      <c r="H14" s="134">
        <v>3</v>
      </c>
      <c r="I14" s="166">
        <v>0</v>
      </c>
      <c r="J14" s="166">
        <v>0</v>
      </c>
      <c r="K14" s="167">
        <v>1566</v>
      </c>
    </row>
    <row r="15" spans="1:11" ht="15" thickBot="1">
      <c r="A15" s="177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65">
        <v>0</v>
      </c>
      <c r="H15" s="134">
        <v>0</v>
      </c>
      <c r="I15" s="166">
        <v>0</v>
      </c>
      <c r="J15" s="166">
        <v>0</v>
      </c>
      <c r="K15" s="167">
        <v>2555</v>
      </c>
    </row>
    <row r="16" spans="1:11" ht="15" thickBot="1">
      <c r="A16" s="177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65">
        <v>18</v>
      </c>
      <c r="H16" s="134">
        <v>2</v>
      </c>
      <c r="I16" s="166">
        <v>0</v>
      </c>
      <c r="J16" s="166">
        <v>200</v>
      </c>
      <c r="K16" s="167">
        <v>2705</v>
      </c>
    </row>
    <row r="17" spans="1:11" ht="15" thickBot="1">
      <c r="A17" s="177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65">
        <v>18</v>
      </c>
      <c r="H17" s="134">
        <v>2</v>
      </c>
      <c r="I17" s="166">
        <v>0</v>
      </c>
      <c r="J17" s="166">
        <v>0</v>
      </c>
      <c r="K17" s="167">
        <v>2500</v>
      </c>
    </row>
    <row r="18" spans="1:11" ht="15" thickBot="1">
      <c r="A18" s="177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65">
        <v>0</v>
      </c>
      <c r="H18" s="134">
        <v>0</v>
      </c>
      <c r="I18" s="166">
        <v>204</v>
      </c>
      <c r="J18" s="166">
        <v>0</v>
      </c>
      <c r="K18" s="167">
        <v>1656</v>
      </c>
    </row>
    <row r="19" spans="1:11" ht="15" thickBot="1">
      <c r="A19" s="177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65">
        <v>0</v>
      </c>
      <c r="H19" s="134">
        <v>0</v>
      </c>
      <c r="I19" s="166">
        <v>0</v>
      </c>
      <c r="J19" s="166">
        <v>0</v>
      </c>
      <c r="K19" s="167">
        <v>483</v>
      </c>
    </row>
    <row r="20" spans="1:11" ht="15" thickBot="1">
      <c r="A20" s="177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65">
        <v>0</v>
      </c>
      <c r="H20" s="134">
        <v>0</v>
      </c>
      <c r="I20" s="166">
        <v>0</v>
      </c>
      <c r="J20" s="166">
        <v>0</v>
      </c>
      <c r="K20" s="167">
        <v>89</v>
      </c>
    </row>
    <row r="21" spans="1:11" ht="15" thickBot="1">
      <c r="A21" s="177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65">
        <v>11</v>
      </c>
      <c r="H21" s="134">
        <v>1</v>
      </c>
      <c r="I21" s="166">
        <v>0</v>
      </c>
      <c r="J21" s="166">
        <v>0</v>
      </c>
      <c r="K21" s="167">
        <v>1893</v>
      </c>
    </row>
    <row r="22" spans="1:11" ht="15" thickBot="1">
      <c r="A22" s="177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65">
        <v>11</v>
      </c>
      <c r="H22" s="134">
        <v>1</v>
      </c>
      <c r="I22" s="166">
        <v>0</v>
      </c>
      <c r="J22" s="166">
        <v>0</v>
      </c>
      <c r="K22" s="167">
        <v>2724</v>
      </c>
    </row>
    <row r="23" spans="1:11" ht="15" thickBot="1">
      <c r="A23" s="177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65">
        <v>9</v>
      </c>
      <c r="H23" s="134">
        <v>1</v>
      </c>
      <c r="I23" s="166">
        <v>1020</v>
      </c>
      <c r="J23" s="166">
        <v>0</v>
      </c>
      <c r="K23" s="167">
        <v>3362</v>
      </c>
    </row>
    <row r="24" spans="1:11" ht="15" thickBot="1">
      <c r="A24" s="177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65">
        <v>0</v>
      </c>
      <c r="H24" s="134">
        <v>0</v>
      </c>
      <c r="I24" s="166">
        <v>0</v>
      </c>
      <c r="J24" s="166">
        <v>200</v>
      </c>
      <c r="K24" s="167">
        <v>2892</v>
      </c>
    </row>
    <row r="25" spans="1:11" ht="15" thickBot="1">
      <c r="A25" s="177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65">
        <v>24</v>
      </c>
      <c r="H25" s="134">
        <v>2</v>
      </c>
      <c r="I25" s="166">
        <v>0</v>
      </c>
      <c r="J25" s="166">
        <v>0</v>
      </c>
      <c r="K25" s="167">
        <v>2251</v>
      </c>
    </row>
    <row r="26" spans="1:11" ht="15" thickBot="1">
      <c r="A26" s="177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65">
        <v>0</v>
      </c>
      <c r="H26" s="134">
        <v>0</v>
      </c>
      <c r="I26" s="166">
        <v>0</v>
      </c>
      <c r="J26" s="166">
        <v>0</v>
      </c>
      <c r="K26" s="167">
        <v>466</v>
      </c>
    </row>
    <row r="27" spans="1:11" ht="15" thickBot="1">
      <c r="A27" s="177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65">
        <v>0</v>
      </c>
      <c r="H27" s="134">
        <v>0</v>
      </c>
      <c r="I27" s="166">
        <v>0</v>
      </c>
      <c r="J27" s="166">
        <v>0</v>
      </c>
      <c r="K27" s="167">
        <v>29</v>
      </c>
    </row>
    <row r="28" spans="1:11" ht="15" thickBot="1">
      <c r="A28" s="177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65">
        <v>24</v>
      </c>
      <c r="H28" s="134">
        <v>2</v>
      </c>
      <c r="I28" s="166">
        <v>0</v>
      </c>
      <c r="J28" s="166">
        <v>200</v>
      </c>
      <c r="K28" s="167">
        <v>2537</v>
      </c>
    </row>
    <row r="29" spans="1:11" ht="15" thickBot="1">
      <c r="A29" s="177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65">
        <v>9</v>
      </c>
      <c r="H29" s="134">
        <v>1</v>
      </c>
      <c r="I29" s="166"/>
      <c r="J29" s="166">
        <v>200</v>
      </c>
      <c r="K29" s="168">
        <v>3058</v>
      </c>
    </row>
    <row r="30" spans="1:11" ht="15" thickBot="1">
      <c r="A30" s="177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65">
        <v>0</v>
      </c>
      <c r="H30" s="134">
        <v>0</v>
      </c>
      <c r="I30" s="166">
        <v>0</v>
      </c>
      <c r="J30" s="166">
        <v>0</v>
      </c>
      <c r="K30" s="168">
        <v>535</v>
      </c>
    </row>
    <row r="31" spans="1:11" ht="15" thickBot="1">
      <c r="A31" s="177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65">
        <v>30</v>
      </c>
      <c r="H31" s="134">
        <v>2</v>
      </c>
      <c r="I31" s="166">
        <v>0</v>
      </c>
      <c r="J31" s="166">
        <v>0</v>
      </c>
      <c r="K31" s="168">
        <v>2513</v>
      </c>
    </row>
    <row r="32" spans="1:11" ht="15" thickBot="1">
      <c r="A32" s="177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65">
        <v>55</v>
      </c>
      <c r="H32" s="134">
        <v>3</v>
      </c>
      <c r="I32" s="166">
        <v>0</v>
      </c>
      <c r="J32" s="166">
        <v>0</v>
      </c>
      <c r="K32" s="168">
        <v>2218</v>
      </c>
    </row>
    <row r="33" spans="1:11" ht="15" thickBot="1">
      <c r="A33" s="177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65">
        <v>0</v>
      </c>
      <c r="H33" s="134">
        <v>0</v>
      </c>
      <c r="I33" s="166">
        <v>0</v>
      </c>
      <c r="J33" s="166">
        <v>0</v>
      </c>
      <c r="K33" s="168">
        <v>348</v>
      </c>
    </row>
    <row r="34" spans="1:11" ht="15" thickBot="1">
      <c r="A34" s="177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65">
        <v>0</v>
      </c>
      <c r="H34" s="134">
        <v>0</v>
      </c>
      <c r="I34" s="166">
        <v>0</v>
      </c>
      <c r="J34" s="166">
        <v>0</v>
      </c>
      <c r="K34" s="169">
        <v>62</v>
      </c>
    </row>
    <row r="35" spans="1:11" ht="15" thickBot="1">
      <c r="A35" s="177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65">
        <v>9</v>
      </c>
      <c r="H35" s="134">
        <v>1</v>
      </c>
      <c r="I35" s="166">
        <v>0</v>
      </c>
      <c r="J35" s="166">
        <v>0</v>
      </c>
      <c r="K35" s="170">
        <v>2327</v>
      </c>
    </row>
    <row r="36" spans="1:11" ht="15" thickBot="1">
      <c r="A36" s="177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65">
        <v>0</v>
      </c>
      <c r="H36" s="134">
        <v>0</v>
      </c>
      <c r="I36" s="166">
        <v>0</v>
      </c>
      <c r="J36" s="166">
        <v>0</v>
      </c>
      <c r="K36" s="169">
        <v>3052</v>
      </c>
    </row>
    <row r="37" spans="1:11" ht="15" thickBot="1">
      <c r="A37" s="177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65">
        <v>9</v>
      </c>
      <c r="H37" s="134">
        <v>1</v>
      </c>
      <c r="I37" s="166">
        <v>0</v>
      </c>
      <c r="J37" s="166">
        <v>0</v>
      </c>
      <c r="K37" s="169">
        <v>2777</v>
      </c>
    </row>
    <row r="38" spans="1:11" ht="15" thickBot="1">
      <c r="A38" s="177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65">
        <v>9</v>
      </c>
      <c r="H38" s="134">
        <v>1</v>
      </c>
      <c r="I38" s="166">
        <v>0</v>
      </c>
      <c r="J38" s="166">
        <v>0</v>
      </c>
      <c r="K38" s="170">
        <v>2739</v>
      </c>
    </row>
    <row r="39" spans="1:11" ht="15" thickBot="1">
      <c r="A39" s="177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65">
        <v>0</v>
      </c>
      <c r="H39" s="134">
        <v>0</v>
      </c>
      <c r="I39" s="166">
        <v>0</v>
      </c>
      <c r="J39" s="166">
        <v>0</v>
      </c>
      <c r="K39" s="168">
        <v>1953</v>
      </c>
    </row>
    <row r="40" spans="1:11" ht="15" thickBot="1">
      <c r="A40" s="177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65">
        <v>0</v>
      </c>
      <c r="H40" s="134">
        <v>0</v>
      </c>
      <c r="I40" s="166">
        <v>0</v>
      </c>
      <c r="J40" s="166">
        <v>0</v>
      </c>
      <c r="K40" s="168">
        <v>425</v>
      </c>
    </row>
    <row r="41" spans="1:11" ht="15" thickBot="1">
      <c r="A41" s="177">
        <v>44227</v>
      </c>
      <c r="B41" s="132">
        <f t="shared" si="0"/>
        <v>1267</v>
      </c>
      <c r="C41" s="171">
        <v>5</v>
      </c>
      <c r="D41" s="172">
        <v>8</v>
      </c>
      <c r="E41" s="173">
        <v>2</v>
      </c>
      <c r="F41" s="173">
        <v>0</v>
      </c>
      <c r="G41" s="174"/>
      <c r="H41" s="173">
        <v>0</v>
      </c>
      <c r="I41" s="175">
        <v>0</v>
      </c>
      <c r="J41" s="175">
        <v>0</v>
      </c>
      <c r="K41" s="176">
        <v>57</v>
      </c>
    </row>
    <row r="42" spans="1:11" ht="15" thickBot="1">
      <c r="A42" s="177">
        <v>44228</v>
      </c>
      <c r="B42" s="161">
        <v>1268</v>
      </c>
      <c r="C42" s="125">
        <v>325</v>
      </c>
      <c r="D42" s="126">
        <v>136</v>
      </c>
      <c r="E42" s="127">
        <v>64</v>
      </c>
      <c r="F42" s="127">
        <v>6</v>
      </c>
      <c r="G42" s="162">
        <v>0</v>
      </c>
      <c r="H42" s="127">
        <v>0</v>
      </c>
      <c r="I42" s="163">
        <v>0</v>
      </c>
      <c r="J42" s="163">
        <v>0</v>
      </c>
      <c r="K42" s="164">
        <v>2793</v>
      </c>
    </row>
    <row r="43" spans="1:11" ht="15" thickBot="1">
      <c r="A43" s="177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65">
        <v>13</v>
      </c>
      <c r="H43" s="134">
        <v>1</v>
      </c>
      <c r="I43" s="166">
        <v>200</v>
      </c>
      <c r="J43" s="166">
        <v>0</v>
      </c>
      <c r="K43" s="167">
        <v>2688</v>
      </c>
    </row>
    <row r="44" spans="1:11" ht="15" thickBot="1">
      <c r="A44" s="177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65">
        <v>9</v>
      </c>
      <c r="H44" s="134">
        <v>1</v>
      </c>
      <c r="I44" s="166">
        <v>1000</v>
      </c>
      <c r="J44" s="166">
        <v>200</v>
      </c>
      <c r="K44" s="167">
        <v>2711</v>
      </c>
    </row>
    <row r="45" spans="1:11" ht="15" thickBot="1">
      <c r="A45" s="177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65">
        <v>0</v>
      </c>
      <c r="H45" s="134">
        <v>0</v>
      </c>
      <c r="I45" s="166">
        <v>0</v>
      </c>
      <c r="J45" s="166">
        <v>0</v>
      </c>
      <c r="K45" s="167">
        <v>2330</v>
      </c>
    </row>
    <row r="46" spans="1:11" ht="15" thickBot="1">
      <c r="A46" s="177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65">
        <v>18</v>
      </c>
      <c r="H46" s="134">
        <v>2</v>
      </c>
      <c r="I46" s="166">
        <v>0</v>
      </c>
      <c r="J46" s="166">
        <v>0</v>
      </c>
      <c r="K46" s="167">
        <v>2123</v>
      </c>
    </row>
    <row r="47" spans="1:11" ht="15" thickBot="1">
      <c r="A47" s="177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65">
        <v>0</v>
      </c>
      <c r="H47" s="134">
        <v>0</v>
      </c>
      <c r="I47" s="166">
        <v>0</v>
      </c>
      <c r="J47" s="166">
        <v>0</v>
      </c>
      <c r="K47" s="167">
        <v>321</v>
      </c>
    </row>
    <row r="48" spans="1:11" ht="15" thickBot="1">
      <c r="A48" s="177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65">
        <v>0</v>
      </c>
      <c r="H48" s="134">
        <v>0</v>
      </c>
      <c r="I48" s="166">
        <v>0</v>
      </c>
      <c r="J48" s="166">
        <v>0</v>
      </c>
      <c r="K48" s="167">
        <v>34</v>
      </c>
    </row>
    <row r="49" spans="1:11" ht="15" thickBot="1">
      <c r="A49" s="177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65">
        <v>0</v>
      </c>
      <c r="H49" s="134">
        <v>0</v>
      </c>
      <c r="I49" s="166">
        <v>0</v>
      </c>
      <c r="J49" s="166">
        <v>0</v>
      </c>
      <c r="K49" s="167">
        <v>2135</v>
      </c>
    </row>
    <row r="50" spans="1:11" ht="15" thickBot="1">
      <c r="A50" s="177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65">
        <v>0</v>
      </c>
      <c r="H50" s="134">
        <v>0</v>
      </c>
      <c r="I50" s="166">
        <v>204.39</v>
      </c>
      <c r="J50" s="166">
        <v>0</v>
      </c>
      <c r="K50" s="167">
        <v>3403</v>
      </c>
    </row>
    <row r="51" spans="1:11" ht="15" thickBot="1">
      <c r="A51" s="177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65">
        <v>18</v>
      </c>
      <c r="H51" s="134">
        <v>2</v>
      </c>
      <c r="I51" s="166">
        <v>0</v>
      </c>
      <c r="J51" s="166">
        <v>0</v>
      </c>
      <c r="K51" s="167">
        <v>2413</v>
      </c>
    </row>
    <row r="52" spans="1:11" ht="15" thickBot="1">
      <c r="A52" s="177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65">
        <v>9</v>
      </c>
      <c r="H52" s="134">
        <v>1</v>
      </c>
      <c r="I52" s="166">
        <v>0</v>
      </c>
      <c r="J52" s="166">
        <v>0</v>
      </c>
      <c r="K52" s="167">
        <v>2861</v>
      </c>
    </row>
    <row r="53" spans="1:11" ht="15" thickBot="1">
      <c r="A53" s="177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65">
        <v>9</v>
      </c>
      <c r="H53" s="134">
        <v>1</v>
      </c>
      <c r="I53" s="166">
        <v>0</v>
      </c>
      <c r="J53" s="166">
        <v>0</v>
      </c>
      <c r="K53" s="167">
        <v>1952</v>
      </c>
    </row>
    <row r="54" spans="1:11" ht="15" thickBot="1">
      <c r="A54" s="177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65">
        <v>0</v>
      </c>
      <c r="H54" s="134">
        <v>0</v>
      </c>
      <c r="I54" s="166">
        <v>0</v>
      </c>
      <c r="J54" s="166">
        <v>0</v>
      </c>
      <c r="K54" s="167">
        <v>390</v>
      </c>
    </row>
    <row r="55" spans="1:11" ht="15" thickBot="1">
      <c r="A55" s="177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65">
        <v>0</v>
      </c>
      <c r="H55" s="134">
        <v>0</v>
      </c>
      <c r="I55" s="166">
        <v>0</v>
      </c>
      <c r="J55" s="166">
        <v>0</v>
      </c>
      <c r="K55" s="167">
        <v>0</v>
      </c>
    </row>
    <row r="56" spans="1:11" ht="15" thickBot="1">
      <c r="A56" s="177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65">
        <v>0</v>
      </c>
      <c r="H56" s="134">
        <v>0</v>
      </c>
      <c r="I56" s="166">
        <v>0</v>
      </c>
      <c r="J56" s="166">
        <v>0</v>
      </c>
      <c r="K56" s="167">
        <v>751</v>
      </c>
    </row>
    <row r="57" spans="1:11" ht="15" thickBot="1">
      <c r="A57" s="177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65">
        <v>0</v>
      </c>
      <c r="H57" s="134">
        <v>0</v>
      </c>
      <c r="I57" s="166">
        <v>0</v>
      </c>
      <c r="J57" s="166">
        <v>0</v>
      </c>
      <c r="K57" s="167">
        <v>57</v>
      </c>
    </row>
    <row r="58" spans="1:11" ht="15" thickBot="1">
      <c r="A58" s="177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65">
        <v>19</v>
      </c>
      <c r="H58" s="134">
        <v>1</v>
      </c>
      <c r="I58" s="166">
        <v>0</v>
      </c>
      <c r="J58" s="166">
        <v>0</v>
      </c>
      <c r="K58" s="167">
        <v>1626</v>
      </c>
    </row>
    <row r="59" spans="1:11" ht="15" thickBot="1">
      <c r="A59" s="177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65">
        <v>9</v>
      </c>
      <c r="H59" s="134">
        <v>1</v>
      </c>
      <c r="I59" s="166">
        <v>0</v>
      </c>
      <c r="J59" s="166">
        <v>0</v>
      </c>
      <c r="K59" s="167">
        <v>2279</v>
      </c>
    </row>
    <row r="60" spans="1:11" ht="15" thickBot="1">
      <c r="A60" s="177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65">
        <v>0</v>
      </c>
      <c r="H60" s="134">
        <v>0</v>
      </c>
      <c r="I60" s="166">
        <v>0</v>
      </c>
      <c r="J60" s="166">
        <v>0</v>
      </c>
      <c r="K60" s="168">
        <v>2041</v>
      </c>
    </row>
    <row r="61" spans="1:11" ht="15" thickBot="1">
      <c r="A61" s="177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65">
        <v>0</v>
      </c>
      <c r="H61" s="134">
        <v>0</v>
      </c>
      <c r="I61" s="166">
        <v>0</v>
      </c>
      <c r="J61" s="166">
        <v>200</v>
      </c>
      <c r="K61" s="168">
        <v>839</v>
      </c>
    </row>
    <row r="62" spans="1:11" ht="15" thickBot="1">
      <c r="A62" s="177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65">
        <v>0</v>
      </c>
      <c r="H62" s="134">
        <v>0</v>
      </c>
      <c r="I62" s="166">
        <v>0</v>
      </c>
      <c r="J62" s="166">
        <v>0</v>
      </c>
      <c r="K62" s="168">
        <v>80</v>
      </c>
    </row>
    <row r="63" spans="1:11" ht="15" thickBot="1">
      <c r="A63" s="177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65">
        <v>24</v>
      </c>
      <c r="H63" s="134">
        <v>2</v>
      </c>
      <c r="I63" s="166">
        <v>0</v>
      </c>
      <c r="J63" s="166">
        <v>0</v>
      </c>
      <c r="K63" s="168">
        <v>2563</v>
      </c>
    </row>
    <row r="64" spans="1:11" ht="15" thickBot="1">
      <c r="A64" s="177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65">
        <v>37</v>
      </c>
      <c r="H64" s="134">
        <v>3</v>
      </c>
      <c r="I64" s="166">
        <v>0</v>
      </c>
      <c r="J64" s="166">
        <v>200</v>
      </c>
      <c r="K64" s="168">
        <v>3486</v>
      </c>
    </row>
    <row r="65" spans="1:11" ht="15" thickBot="1">
      <c r="A65" s="177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65">
        <v>18</v>
      </c>
      <c r="H65" s="134">
        <v>2</v>
      </c>
      <c r="I65" s="166">
        <v>0</v>
      </c>
      <c r="J65" s="166">
        <v>0</v>
      </c>
      <c r="K65" s="169">
        <v>3069</v>
      </c>
    </row>
    <row r="66" spans="1:11" ht="15" thickBot="1">
      <c r="A66" s="177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65">
        <v>0</v>
      </c>
      <c r="H66" s="134">
        <v>0</v>
      </c>
      <c r="I66" s="166">
        <v>0</v>
      </c>
      <c r="J66" s="166">
        <v>0</v>
      </c>
      <c r="K66" s="170">
        <v>3077</v>
      </c>
    </row>
    <row r="67" spans="1:11" ht="15" thickBot="1">
      <c r="A67" s="177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65">
        <v>24</v>
      </c>
      <c r="H67" s="134">
        <v>2</v>
      </c>
      <c r="I67" s="166">
        <v>0</v>
      </c>
      <c r="J67" s="166">
        <v>0</v>
      </c>
      <c r="K67" s="169">
        <v>2593</v>
      </c>
    </row>
    <row r="68" spans="1:11" ht="15" thickBot="1">
      <c r="A68" s="177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65">
        <v>0</v>
      </c>
      <c r="H68" s="134">
        <v>0</v>
      </c>
      <c r="I68" s="166">
        <v>0</v>
      </c>
      <c r="J68" s="166">
        <v>0</v>
      </c>
      <c r="K68" s="169">
        <v>459</v>
      </c>
    </row>
    <row r="69" spans="1:11" ht="15" thickBot="1">
      <c r="A69" s="177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65">
        <v>0</v>
      </c>
      <c r="H69" s="134">
        <v>0</v>
      </c>
      <c r="I69" s="166">
        <v>0</v>
      </c>
      <c r="J69" s="166">
        <v>0</v>
      </c>
      <c r="K69" s="170">
        <v>22</v>
      </c>
    </row>
    <row r="70" spans="1:11" ht="15" thickBot="1">
      <c r="A70" s="177">
        <v>44256</v>
      </c>
      <c r="B70" s="161">
        <v>1296</v>
      </c>
      <c r="C70" s="125">
        <v>346</v>
      </c>
      <c r="D70" s="126">
        <v>139</v>
      </c>
      <c r="E70" s="127">
        <v>77</v>
      </c>
      <c r="F70" s="127">
        <v>6</v>
      </c>
      <c r="G70" s="162">
        <v>9</v>
      </c>
      <c r="H70" s="127">
        <v>1</v>
      </c>
      <c r="I70" s="163">
        <v>0</v>
      </c>
      <c r="J70" s="163">
        <v>200</v>
      </c>
      <c r="K70" s="164">
        <v>2975</v>
      </c>
    </row>
    <row r="71" spans="1:11" ht="15" thickBot="1">
      <c r="A71" s="177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65">
        <v>9</v>
      </c>
      <c r="H71" s="134">
        <v>1</v>
      </c>
      <c r="I71" s="166">
        <v>1000</v>
      </c>
      <c r="J71" s="166">
        <v>0</v>
      </c>
      <c r="K71" s="167">
        <v>3065</v>
      </c>
    </row>
    <row r="72" spans="1:11" ht="15" thickBot="1">
      <c r="A72" s="177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65">
        <v>18</v>
      </c>
      <c r="H72" s="134">
        <v>2</v>
      </c>
      <c r="I72" s="166">
        <v>0</v>
      </c>
      <c r="J72" s="166">
        <v>0</v>
      </c>
      <c r="K72" s="167">
        <v>3251</v>
      </c>
    </row>
    <row r="73" spans="1:11" ht="15" thickBot="1">
      <c r="A73" s="177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65">
        <v>0</v>
      </c>
      <c r="H73" s="134">
        <v>0</v>
      </c>
      <c r="I73" s="166">
        <v>0</v>
      </c>
      <c r="J73" s="166">
        <v>0</v>
      </c>
      <c r="K73" s="167">
        <v>2325</v>
      </c>
    </row>
    <row r="74" spans="1:11" ht="15" thickBot="1">
      <c r="A74" s="177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65">
        <v>0</v>
      </c>
      <c r="H74" s="134">
        <v>0</v>
      </c>
      <c r="I74" s="166">
        <v>200</v>
      </c>
      <c r="J74" s="166">
        <v>0</v>
      </c>
      <c r="K74" s="167">
        <v>2316</v>
      </c>
    </row>
    <row r="75" spans="1:11" ht="15" thickBot="1">
      <c r="A75" s="177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65">
        <v>0</v>
      </c>
      <c r="H75" s="134">
        <v>0</v>
      </c>
      <c r="I75" s="166">
        <v>0</v>
      </c>
      <c r="J75" s="166">
        <v>0</v>
      </c>
      <c r="K75" s="167">
        <v>475</v>
      </c>
    </row>
    <row r="76" spans="1:11" ht="15" thickBot="1">
      <c r="A76" s="177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65">
        <v>0</v>
      </c>
      <c r="H76" s="134">
        <v>0</v>
      </c>
      <c r="I76" s="166">
        <v>0</v>
      </c>
      <c r="J76" s="166">
        <v>0</v>
      </c>
      <c r="K76" s="167">
        <v>22</v>
      </c>
    </row>
    <row r="77" spans="1:11" ht="15" thickBot="1">
      <c r="A77" s="177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65">
        <v>0</v>
      </c>
      <c r="H77" s="134">
        <v>0</v>
      </c>
      <c r="I77" s="166">
        <v>0</v>
      </c>
      <c r="J77" s="166">
        <v>0</v>
      </c>
      <c r="K77" s="167">
        <v>2692</v>
      </c>
    </row>
    <row r="78" spans="1:11" ht="15" thickBot="1">
      <c r="A78" s="177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65">
        <v>29</v>
      </c>
      <c r="H78" s="134">
        <v>3</v>
      </c>
      <c r="I78" s="166">
        <v>0</v>
      </c>
      <c r="J78" s="166">
        <v>0</v>
      </c>
      <c r="K78" s="167">
        <v>3037</v>
      </c>
    </row>
    <row r="79" spans="1:11" ht="15" thickBot="1">
      <c r="A79" s="177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65">
        <v>40</v>
      </c>
      <c r="H79" s="134">
        <v>4</v>
      </c>
      <c r="I79" s="166">
        <v>0</v>
      </c>
      <c r="J79" s="166">
        <v>0</v>
      </c>
      <c r="K79" s="167">
        <v>2928</v>
      </c>
    </row>
    <row r="80" spans="1:11" ht="15" thickBot="1">
      <c r="A80" s="177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65">
        <v>0</v>
      </c>
      <c r="H80" s="134">
        <v>0</v>
      </c>
      <c r="I80" s="166">
        <v>0</v>
      </c>
      <c r="J80" s="166">
        <v>200</v>
      </c>
      <c r="K80" s="167">
        <v>3178</v>
      </c>
    </row>
    <row r="81" spans="1:11" ht="15" thickBot="1">
      <c r="A81" s="177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65">
        <v>11</v>
      </c>
      <c r="H81" s="134">
        <v>1</v>
      </c>
      <c r="I81" s="166">
        <v>0</v>
      </c>
      <c r="J81" s="166">
        <v>0</v>
      </c>
      <c r="K81" s="167">
        <v>2510</v>
      </c>
    </row>
    <row r="82" spans="1:11" ht="15" thickBot="1">
      <c r="A82" s="177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65">
        <v>0</v>
      </c>
      <c r="H82" s="134">
        <v>0</v>
      </c>
      <c r="I82" s="166">
        <v>0</v>
      </c>
      <c r="J82" s="166">
        <v>0</v>
      </c>
      <c r="K82" s="167">
        <v>538</v>
      </c>
    </row>
    <row r="83" spans="1:11" ht="15" thickBot="1">
      <c r="A83" s="177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65">
        <v>0</v>
      </c>
      <c r="H83" s="134">
        <v>0</v>
      </c>
      <c r="I83" s="166">
        <v>0</v>
      </c>
      <c r="J83" s="166">
        <v>0</v>
      </c>
      <c r="K83" s="167">
        <v>24</v>
      </c>
    </row>
    <row r="84" spans="1:11" ht="15" thickBot="1">
      <c r="A84" s="177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65">
        <v>13</v>
      </c>
      <c r="H84" s="134">
        <v>1</v>
      </c>
      <c r="I84" s="166">
        <v>0</v>
      </c>
      <c r="J84" s="166">
        <v>0</v>
      </c>
      <c r="K84" s="167">
        <v>2485</v>
      </c>
    </row>
    <row r="85" spans="1:11" ht="15" thickBot="1">
      <c r="A85" s="177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65">
        <v>31</v>
      </c>
      <c r="H85" s="134">
        <v>3</v>
      </c>
      <c r="I85" s="166">
        <v>0</v>
      </c>
      <c r="J85" s="166">
        <v>0</v>
      </c>
      <c r="K85" s="167">
        <v>2516</v>
      </c>
    </row>
    <row r="86" spans="1:11" ht="15" thickBot="1">
      <c r="A86" s="177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65">
        <v>0</v>
      </c>
      <c r="H86" s="134">
        <v>0</v>
      </c>
      <c r="I86" s="166">
        <v>0</v>
      </c>
      <c r="J86" s="166">
        <v>0</v>
      </c>
      <c r="K86" s="167">
        <v>2869</v>
      </c>
    </row>
    <row r="87" spans="1:11" ht="15" thickBot="1">
      <c r="A87" s="177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65">
        <v>9</v>
      </c>
      <c r="H87" s="134">
        <v>1</v>
      </c>
      <c r="I87" s="166">
        <v>204</v>
      </c>
      <c r="J87" s="166">
        <v>0</v>
      </c>
      <c r="K87" s="167">
        <v>2852</v>
      </c>
    </row>
    <row r="88" spans="1:11" ht="15" thickBot="1">
      <c r="A88" s="177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65">
        <v>15</v>
      </c>
      <c r="H88" s="134">
        <v>1</v>
      </c>
      <c r="I88" s="166">
        <v>0</v>
      </c>
      <c r="J88" s="166">
        <v>0</v>
      </c>
      <c r="K88" s="168">
        <v>3061</v>
      </c>
    </row>
    <row r="89" spans="1:11" ht="15" thickBot="1">
      <c r="A89" s="177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65">
        <v>0</v>
      </c>
      <c r="H89" s="134">
        <v>0</v>
      </c>
      <c r="I89" s="166">
        <v>0</v>
      </c>
      <c r="J89" s="166">
        <v>0</v>
      </c>
      <c r="K89" s="168">
        <v>532</v>
      </c>
    </row>
    <row r="90" spans="1:11" ht="15" thickBot="1">
      <c r="A90" s="177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65">
        <v>0</v>
      </c>
      <c r="H90" s="134">
        <v>0</v>
      </c>
      <c r="I90" s="166">
        <v>0</v>
      </c>
      <c r="J90" s="166">
        <v>0</v>
      </c>
      <c r="K90" s="168">
        <v>86</v>
      </c>
    </row>
    <row r="91" spans="1:11" ht="15" thickBot="1">
      <c r="A91" s="177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65">
        <v>9</v>
      </c>
      <c r="H91" s="134">
        <v>1</v>
      </c>
      <c r="I91" s="166">
        <v>0</v>
      </c>
      <c r="J91" s="166">
        <v>200</v>
      </c>
      <c r="K91" s="168">
        <v>2325</v>
      </c>
    </row>
    <row r="92" spans="1:11" ht="15" thickBot="1">
      <c r="A92" s="177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65">
        <v>0</v>
      </c>
      <c r="H92" s="134">
        <v>0</v>
      </c>
      <c r="I92" s="166">
        <v>0</v>
      </c>
      <c r="J92" s="166">
        <v>200</v>
      </c>
      <c r="K92" s="168">
        <v>2875</v>
      </c>
    </row>
    <row r="93" spans="1:11" ht="15" thickBot="1">
      <c r="A93" s="177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65">
        <v>36</v>
      </c>
      <c r="H93" s="134">
        <v>4</v>
      </c>
      <c r="I93" s="166">
        <v>0</v>
      </c>
      <c r="J93" s="166">
        <v>0</v>
      </c>
      <c r="K93" s="169">
        <v>2667</v>
      </c>
    </row>
    <row r="94" spans="1:11" ht="15" thickBot="1">
      <c r="A94" s="177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65">
        <v>9</v>
      </c>
      <c r="H94" s="134">
        <v>1</v>
      </c>
      <c r="I94" s="166">
        <v>0</v>
      </c>
      <c r="J94" s="166">
        <v>0</v>
      </c>
      <c r="K94" s="170">
        <v>2976</v>
      </c>
    </row>
    <row r="95" spans="1:11" ht="15" thickBot="1">
      <c r="A95" s="177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65">
        <v>15</v>
      </c>
      <c r="H95" s="134">
        <v>1</v>
      </c>
      <c r="I95" s="166">
        <v>0</v>
      </c>
      <c r="J95" s="166">
        <v>0</v>
      </c>
      <c r="K95" s="169">
        <v>1696</v>
      </c>
    </row>
    <row r="96" spans="1:11" ht="15" thickBot="1">
      <c r="A96" s="177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65">
        <v>0</v>
      </c>
      <c r="H96" s="134">
        <v>0</v>
      </c>
      <c r="I96" s="166">
        <v>0</v>
      </c>
      <c r="J96" s="166">
        <v>0</v>
      </c>
      <c r="K96" s="169">
        <v>192</v>
      </c>
    </row>
    <row r="97" spans="1:11" ht="15" thickBot="1">
      <c r="A97" s="177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65">
        <v>0</v>
      </c>
      <c r="H97" s="134">
        <v>0</v>
      </c>
      <c r="I97" s="166">
        <v>0</v>
      </c>
      <c r="J97" s="166">
        <v>0</v>
      </c>
      <c r="K97" s="170">
        <v>53</v>
      </c>
    </row>
    <row r="98" spans="1:11" ht="15" thickBot="1">
      <c r="A98" s="177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65">
        <v>0</v>
      </c>
      <c r="H98" s="134">
        <v>0</v>
      </c>
      <c r="I98" s="166">
        <v>0</v>
      </c>
      <c r="J98" s="166">
        <v>0</v>
      </c>
      <c r="K98" s="168">
        <v>1736</v>
      </c>
    </row>
    <row r="99" spans="1:11" ht="15" thickBot="1">
      <c r="A99" s="177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65">
        <v>0</v>
      </c>
      <c r="H99" s="134">
        <v>0</v>
      </c>
      <c r="I99" s="166">
        <v>0</v>
      </c>
      <c r="J99" s="166">
        <v>0</v>
      </c>
      <c r="K99" s="168">
        <v>2240</v>
      </c>
    </row>
    <row r="100" spans="1:11" ht="15" thickBot="1">
      <c r="A100" s="177">
        <v>44286</v>
      </c>
      <c r="B100" s="132">
        <f t="shared" si="2"/>
        <v>1326</v>
      </c>
      <c r="C100" s="171">
        <v>250</v>
      </c>
      <c r="D100" s="172">
        <v>110</v>
      </c>
      <c r="E100" s="173">
        <v>64</v>
      </c>
      <c r="F100" s="173">
        <v>3</v>
      </c>
      <c r="G100" s="174">
        <v>9</v>
      </c>
      <c r="H100" s="173">
        <v>1</v>
      </c>
      <c r="I100" s="175">
        <v>0</v>
      </c>
      <c r="J100" s="175">
        <v>0</v>
      </c>
      <c r="K100" s="176">
        <v>1971</v>
      </c>
    </row>
    <row r="101" spans="1:11" ht="15" thickBot="1">
      <c r="A101" s="177">
        <v>44287</v>
      </c>
      <c r="B101" s="161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62">
        <v>0</v>
      </c>
      <c r="H101" s="127">
        <v>0</v>
      </c>
      <c r="I101" s="163">
        <v>0</v>
      </c>
      <c r="J101" s="163">
        <v>0</v>
      </c>
      <c r="K101" s="164">
        <v>1919</v>
      </c>
    </row>
    <row r="102" spans="1:11" ht="15" thickBot="1">
      <c r="A102" s="177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65">
        <v>0</v>
      </c>
      <c r="H102" s="134">
        <v>0</v>
      </c>
      <c r="I102" s="166">
        <v>0</v>
      </c>
      <c r="J102" s="166">
        <v>0</v>
      </c>
      <c r="K102" s="167">
        <v>209</v>
      </c>
    </row>
    <row r="103" spans="1:11" ht="15" thickBot="1">
      <c r="A103" s="177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65">
        <v>0</v>
      </c>
      <c r="H103" s="134">
        <v>0</v>
      </c>
      <c r="I103" s="166">
        <v>0</v>
      </c>
      <c r="J103" s="166">
        <v>0</v>
      </c>
      <c r="K103" s="167">
        <v>140</v>
      </c>
    </row>
    <row r="104" spans="1:11" ht="15" thickBot="1">
      <c r="A104" s="177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65">
        <v>0</v>
      </c>
      <c r="H104" s="134">
        <v>0</v>
      </c>
      <c r="I104" s="166">
        <v>0</v>
      </c>
      <c r="J104" s="166">
        <v>0</v>
      </c>
      <c r="K104" s="167">
        <v>54</v>
      </c>
    </row>
    <row r="105" spans="1:11" ht="15" thickBot="1">
      <c r="A105" s="177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65">
        <v>9</v>
      </c>
      <c r="H105" s="134">
        <v>1</v>
      </c>
      <c r="I105" s="166">
        <v>80</v>
      </c>
      <c r="J105" s="166">
        <v>0</v>
      </c>
      <c r="K105" s="167">
        <v>1845</v>
      </c>
    </row>
    <row r="106" spans="1:11" ht="15" thickBot="1">
      <c r="A106" s="177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65">
        <v>9</v>
      </c>
      <c r="H106" s="134">
        <v>1</v>
      </c>
      <c r="I106" s="166">
        <v>200</v>
      </c>
      <c r="J106" s="166">
        <v>0</v>
      </c>
      <c r="K106" s="167">
        <v>2525</v>
      </c>
    </row>
    <row r="107" spans="1:11" ht="15" thickBot="1">
      <c r="A107" s="177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65">
        <v>11</v>
      </c>
      <c r="H107" s="134">
        <v>1</v>
      </c>
      <c r="I107" s="166">
        <v>0</v>
      </c>
      <c r="J107" s="166">
        <v>0</v>
      </c>
      <c r="K107" s="167">
        <v>2587</v>
      </c>
    </row>
    <row r="108" spans="1:11" ht="15" thickBot="1">
      <c r="A108" s="177">
        <v>44294</v>
      </c>
      <c r="B108" s="132">
        <f t="shared" si="3"/>
        <v>1334</v>
      </c>
      <c r="C108" s="190">
        <v>311</v>
      </c>
      <c r="D108" s="190">
        <v>155</v>
      </c>
      <c r="E108" s="190">
        <v>70</v>
      </c>
      <c r="F108" s="190">
        <v>5</v>
      </c>
      <c r="G108" s="165">
        <v>0</v>
      </c>
      <c r="H108" s="134">
        <v>0</v>
      </c>
      <c r="I108" s="166">
        <v>204.39</v>
      </c>
      <c r="J108" s="166">
        <v>0</v>
      </c>
      <c r="K108" s="191">
        <v>2596</v>
      </c>
    </row>
    <row r="109" spans="1:11" ht="15" thickBot="1">
      <c r="A109" s="177">
        <v>44295</v>
      </c>
      <c r="B109" s="132">
        <f t="shared" si="3"/>
        <v>1335</v>
      </c>
      <c r="C109" s="190">
        <v>291</v>
      </c>
      <c r="D109" s="190">
        <v>146</v>
      </c>
      <c r="E109" s="190">
        <v>63</v>
      </c>
      <c r="F109" s="190">
        <v>4</v>
      </c>
      <c r="G109" s="165">
        <v>9</v>
      </c>
      <c r="H109" s="134">
        <v>1</v>
      </c>
      <c r="I109" s="166">
        <v>0</v>
      </c>
      <c r="J109" s="166">
        <v>0</v>
      </c>
      <c r="K109" s="191">
        <v>2406</v>
      </c>
    </row>
    <row r="110" spans="1:11" ht="15" thickBot="1">
      <c r="A110" s="177">
        <v>44296</v>
      </c>
      <c r="B110" s="132">
        <f t="shared" si="3"/>
        <v>1336</v>
      </c>
      <c r="C110" s="190">
        <v>61</v>
      </c>
      <c r="D110" s="190">
        <v>30</v>
      </c>
      <c r="E110" s="190">
        <v>19</v>
      </c>
      <c r="F110" s="190">
        <v>1</v>
      </c>
      <c r="G110" s="165">
        <v>0</v>
      </c>
      <c r="H110" s="134">
        <v>0</v>
      </c>
      <c r="I110" s="166">
        <v>0</v>
      </c>
      <c r="J110" s="166">
        <v>0</v>
      </c>
      <c r="K110" s="191">
        <v>477</v>
      </c>
    </row>
    <row r="111" spans="1:11" ht="15" thickBot="1">
      <c r="A111" s="177">
        <v>44297</v>
      </c>
      <c r="B111" s="132">
        <f t="shared" si="3"/>
        <v>1337</v>
      </c>
      <c r="C111" s="190">
        <v>10</v>
      </c>
      <c r="D111" s="190">
        <v>16</v>
      </c>
      <c r="E111" s="190">
        <v>1</v>
      </c>
      <c r="F111" s="190">
        <v>0</v>
      </c>
      <c r="G111" s="165">
        <v>0</v>
      </c>
      <c r="H111" s="134">
        <v>0</v>
      </c>
      <c r="I111" s="166">
        <v>0</v>
      </c>
      <c r="J111" s="166">
        <v>0</v>
      </c>
      <c r="K111" s="191">
        <v>83</v>
      </c>
    </row>
    <row r="112" spans="1:11" ht="15" thickBot="1">
      <c r="A112" s="177">
        <v>44298</v>
      </c>
      <c r="B112" s="132">
        <f t="shared" si="3"/>
        <v>1338</v>
      </c>
      <c r="C112" s="190">
        <v>313</v>
      </c>
      <c r="D112" s="190">
        <v>125</v>
      </c>
      <c r="E112" s="190">
        <v>71</v>
      </c>
      <c r="F112" s="190">
        <v>6</v>
      </c>
      <c r="G112" s="165">
        <v>9</v>
      </c>
      <c r="H112" s="134">
        <v>1</v>
      </c>
      <c r="I112" s="166">
        <v>0</v>
      </c>
      <c r="J112" s="166">
        <v>0</v>
      </c>
      <c r="K112" s="191">
        <v>2506</v>
      </c>
    </row>
    <row r="113" spans="1:11" ht="15" thickBot="1">
      <c r="A113" s="177">
        <v>44299</v>
      </c>
      <c r="B113" s="132">
        <f t="shared" si="3"/>
        <v>1339</v>
      </c>
      <c r="C113" s="190">
        <v>370</v>
      </c>
      <c r="D113" s="190">
        <v>148</v>
      </c>
      <c r="E113" s="190">
        <v>91</v>
      </c>
      <c r="F113" s="190">
        <v>8</v>
      </c>
      <c r="G113" s="165">
        <v>69</v>
      </c>
      <c r="H113" s="134">
        <v>5</v>
      </c>
      <c r="I113" s="166">
        <v>0</v>
      </c>
      <c r="J113" s="166">
        <v>0</v>
      </c>
      <c r="K113" s="191">
        <v>3109</v>
      </c>
    </row>
    <row r="114" spans="1:11" ht="15" thickBot="1">
      <c r="A114" s="177">
        <v>44300</v>
      </c>
      <c r="B114" s="132">
        <f t="shared" si="3"/>
        <v>1340</v>
      </c>
      <c r="C114" s="190">
        <v>328</v>
      </c>
      <c r="D114" s="190">
        <v>147</v>
      </c>
      <c r="E114" s="190">
        <v>66</v>
      </c>
      <c r="F114" s="190">
        <v>6</v>
      </c>
      <c r="G114" s="165">
        <v>31</v>
      </c>
      <c r="H114" s="134">
        <v>3</v>
      </c>
      <c r="I114" s="166">
        <v>0</v>
      </c>
      <c r="J114" s="166">
        <v>0</v>
      </c>
      <c r="K114" s="191">
        <v>2764</v>
      </c>
    </row>
    <row r="115" spans="1:11" ht="15" thickBot="1">
      <c r="A115" s="177">
        <v>44301</v>
      </c>
      <c r="B115" s="132">
        <f t="shared" si="3"/>
        <v>1341</v>
      </c>
      <c r="C115" s="190">
        <v>323</v>
      </c>
      <c r="D115" s="190">
        <v>140</v>
      </c>
      <c r="E115" s="190">
        <v>70</v>
      </c>
      <c r="F115" s="190">
        <v>5</v>
      </c>
      <c r="G115" s="165">
        <v>35</v>
      </c>
      <c r="H115" s="134">
        <v>3</v>
      </c>
      <c r="I115" s="166">
        <v>0</v>
      </c>
      <c r="J115" s="166">
        <v>0</v>
      </c>
      <c r="K115" s="191">
        <v>2722</v>
      </c>
    </row>
    <row r="116" spans="1:11" ht="15" thickBot="1">
      <c r="A116" s="177">
        <v>44302</v>
      </c>
      <c r="B116" s="132">
        <f t="shared" si="3"/>
        <v>1342</v>
      </c>
      <c r="C116" s="190">
        <v>295</v>
      </c>
      <c r="D116" s="190">
        <v>133</v>
      </c>
      <c r="E116" s="190">
        <v>76</v>
      </c>
      <c r="F116" s="190">
        <v>9</v>
      </c>
      <c r="G116" s="165">
        <v>43</v>
      </c>
      <c r="H116" s="134">
        <v>3</v>
      </c>
      <c r="I116" s="166">
        <v>0</v>
      </c>
      <c r="J116" s="166">
        <v>0</v>
      </c>
      <c r="K116" s="191">
        <v>2268</v>
      </c>
    </row>
    <row r="117" spans="1:11" ht="15" thickBot="1">
      <c r="A117" s="177">
        <v>44303</v>
      </c>
      <c r="B117" s="132">
        <f t="shared" si="3"/>
        <v>1343</v>
      </c>
      <c r="C117" s="190">
        <v>61</v>
      </c>
      <c r="D117" s="190">
        <v>30</v>
      </c>
      <c r="E117" s="190">
        <v>14</v>
      </c>
      <c r="F117" s="190">
        <v>1</v>
      </c>
      <c r="G117" s="165">
        <v>0</v>
      </c>
      <c r="H117" s="134">
        <v>0</v>
      </c>
      <c r="I117" s="166">
        <v>0</v>
      </c>
      <c r="J117" s="166">
        <v>0</v>
      </c>
      <c r="K117" s="191">
        <v>596</v>
      </c>
    </row>
    <row r="118" spans="1:11" ht="15" thickBot="1">
      <c r="A118" s="177">
        <v>44304</v>
      </c>
      <c r="B118" s="132">
        <f t="shared" si="3"/>
        <v>1344</v>
      </c>
      <c r="C118" s="190">
        <v>11</v>
      </c>
      <c r="D118" s="190">
        <v>14</v>
      </c>
      <c r="E118" s="190">
        <v>4</v>
      </c>
      <c r="F118" s="190">
        <v>0</v>
      </c>
      <c r="G118" s="165">
        <v>0</v>
      </c>
      <c r="H118" s="134">
        <v>0</v>
      </c>
      <c r="I118" s="166">
        <v>0</v>
      </c>
      <c r="J118" s="166">
        <v>0</v>
      </c>
      <c r="K118" s="191">
        <v>77</v>
      </c>
    </row>
    <row r="119" spans="1:11" ht="15" thickBot="1">
      <c r="A119" s="177">
        <v>44305</v>
      </c>
      <c r="B119" s="132">
        <f t="shared" si="3"/>
        <v>1345</v>
      </c>
      <c r="C119" s="190">
        <v>298</v>
      </c>
      <c r="D119" s="190">
        <v>146</v>
      </c>
      <c r="E119" s="190">
        <v>58</v>
      </c>
      <c r="F119" s="190">
        <v>4</v>
      </c>
      <c r="G119" s="165">
        <v>0</v>
      </c>
      <c r="H119" s="134">
        <v>0</v>
      </c>
      <c r="I119" s="166">
        <v>0</v>
      </c>
      <c r="J119" s="166">
        <v>0</v>
      </c>
      <c r="K119" s="191">
        <v>2505</v>
      </c>
    </row>
    <row r="120" spans="1:11" ht="15" thickBot="1">
      <c r="A120" s="177">
        <v>44306</v>
      </c>
      <c r="B120" s="132">
        <f t="shared" si="3"/>
        <v>1346</v>
      </c>
      <c r="C120" s="190">
        <v>314</v>
      </c>
      <c r="D120" s="190">
        <v>165</v>
      </c>
      <c r="E120" s="190">
        <v>77</v>
      </c>
      <c r="F120" s="190">
        <v>6</v>
      </c>
      <c r="G120" s="165">
        <v>0</v>
      </c>
      <c r="H120" s="134">
        <v>0</v>
      </c>
      <c r="I120" s="166">
        <v>0</v>
      </c>
      <c r="J120" s="166">
        <v>0</v>
      </c>
      <c r="K120" s="191">
        <v>2505</v>
      </c>
    </row>
    <row r="121" spans="1:11" ht="15" thickBot="1">
      <c r="A121" s="177">
        <v>44307</v>
      </c>
      <c r="B121" s="132">
        <f t="shared" si="3"/>
        <v>1347</v>
      </c>
      <c r="C121" s="190">
        <v>288</v>
      </c>
      <c r="D121" s="190">
        <v>116</v>
      </c>
      <c r="E121" s="190">
        <v>76</v>
      </c>
      <c r="F121" s="190">
        <v>1</v>
      </c>
      <c r="G121" s="165">
        <v>11</v>
      </c>
      <c r="H121" s="134">
        <v>1</v>
      </c>
      <c r="I121" s="166">
        <v>0</v>
      </c>
      <c r="J121" s="166">
        <v>0</v>
      </c>
      <c r="K121" s="191">
        <v>2389</v>
      </c>
    </row>
    <row r="122" spans="1:11" ht="15" thickBot="1">
      <c r="A122" s="177">
        <v>44308</v>
      </c>
      <c r="B122" s="132">
        <f t="shared" si="3"/>
        <v>1348</v>
      </c>
      <c r="C122" s="190">
        <v>315</v>
      </c>
      <c r="D122" s="190">
        <v>146</v>
      </c>
      <c r="E122" s="190">
        <v>88</v>
      </c>
      <c r="F122" s="190">
        <v>11</v>
      </c>
      <c r="G122" s="165">
        <v>9</v>
      </c>
      <c r="H122" s="134">
        <v>1</v>
      </c>
      <c r="I122" s="166">
        <v>0</v>
      </c>
      <c r="J122" s="166">
        <v>0</v>
      </c>
      <c r="K122" s="191">
        <v>2316</v>
      </c>
    </row>
    <row r="123" spans="1:11" ht="15" thickBot="1">
      <c r="A123" s="177">
        <v>44309</v>
      </c>
      <c r="B123" s="132">
        <f t="shared" si="3"/>
        <v>1349</v>
      </c>
      <c r="C123" s="190">
        <v>199</v>
      </c>
      <c r="D123" s="190">
        <v>99</v>
      </c>
      <c r="E123" s="190">
        <v>56</v>
      </c>
      <c r="F123" s="190">
        <v>0</v>
      </c>
      <c r="G123" s="165">
        <v>9</v>
      </c>
      <c r="H123" s="134">
        <v>1</v>
      </c>
      <c r="I123" s="166">
        <v>0</v>
      </c>
      <c r="J123" s="166">
        <v>200</v>
      </c>
      <c r="K123" s="191">
        <v>1747</v>
      </c>
    </row>
    <row r="124" spans="1:11" ht="15" thickBot="1">
      <c r="A124" s="177">
        <v>44310</v>
      </c>
      <c r="B124" s="132">
        <f t="shared" si="3"/>
        <v>1350</v>
      </c>
      <c r="C124" s="190">
        <v>58</v>
      </c>
      <c r="D124" s="190">
        <v>28</v>
      </c>
      <c r="E124" s="190">
        <v>13</v>
      </c>
      <c r="F124" s="190">
        <v>3</v>
      </c>
      <c r="G124" s="165">
        <v>9</v>
      </c>
      <c r="H124" s="134">
        <v>1</v>
      </c>
      <c r="I124" s="166">
        <v>0</v>
      </c>
      <c r="J124" s="166">
        <v>0</v>
      </c>
      <c r="K124" s="191">
        <v>472</v>
      </c>
    </row>
    <row r="125" spans="1:11" ht="15" thickBot="1">
      <c r="A125" s="177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65">
        <v>0</v>
      </c>
      <c r="H125" s="134">
        <v>0</v>
      </c>
      <c r="I125" s="166">
        <v>0</v>
      </c>
      <c r="J125" s="166">
        <v>0</v>
      </c>
      <c r="K125" s="192">
        <v>124</v>
      </c>
    </row>
    <row r="126" spans="1:11" ht="15" thickBot="1">
      <c r="A126" s="177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65">
        <v>59</v>
      </c>
      <c r="H126" s="134">
        <v>3</v>
      </c>
      <c r="I126" s="166">
        <v>0</v>
      </c>
      <c r="J126" s="166">
        <v>0</v>
      </c>
      <c r="K126" s="169">
        <v>2476</v>
      </c>
    </row>
    <row r="127" spans="1:11" ht="15" thickBot="1">
      <c r="A127" s="177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65">
        <v>9</v>
      </c>
      <c r="H127" s="134">
        <v>1</v>
      </c>
      <c r="I127" s="166">
        <v>0</v>
      </c>
      <c r="J127" s="166">
        <v>0</v>
      </c>
      <c r="K127" s="169">
        <v>2895</v>
      </c>
    </row>
    <row r="128" spans="1:11" ht="15" thickBot="1">
      <c r="A128" s="177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65">
        <v>0</v>
      </c>
      <c r="H128" s="134">
        <v>0</v>
      </c>
      <c r="I128" s="166">
        <v>0</v>
      </c>
      <c r="J128" s="166">
        <v>0</v>
      </c>
      <c r="K128" s="170">
        <v>2735</v>
      </c>
    </row>
    <row r="129" spans="1:11" ht="15" thickBot="1">
      <c r="A129" s="177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65">
        <v>0</v>
      </c>
      <c r="H129" s="134">
        <v>0</v>
      </c>
      <c r="I129" s="166">
        <v>0</v>
      </c>
      <c r="J129" s="166">
        <v>200</v>
      </c>
      <c r="K129" s="168">
        <v>2865</v>
      </c>
    </row>
    <row r="130" spans="1:11" ht="15" thickBot="1">
      <c r="A130" s="177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65">
        <v>9</v>
      </c>
      <c r="H130" s="134">
        <v>1</v>
      </c>
      <c r="I130" s="166">
        <v>0</v>
      </c>
      <c r="J130" s="166">
        <v>0</v>
      </c>
      <c r="K130" s="168">
        <v>2301</v>
      </c>
    </row>
    <row r="131" spans="1:11" ht="15" thickBot="1">
      <c r="A131" s="177">
        <v>44317</v>
      </c>
      <c r="B131" s="161">
        <v>1357</v>
      </c>
      <c r="C131" s="125">
        <v>48</v>
      </c>
      <c r="D131" s="126">
        <v>28</v>
      </c>
      <c r="E131" s="127">
        <v>16</v>
      </c>
      <c r="F131" s="127">
        <v>0</v>
      </c>
      <c r="G131" s="162">
        <v>0</v>
      </c>
      <c r="H131" s="127">
        <v>0</v>
      </c>
      <c r="I131" s="163">
        <v>0</v>
      </c>
      <c r="J131" s="163">
        <v>0</v>
      </c>
      <c r="K131" s="164">
        <v>378</v>
      </c>
    </row>
    <row r="132" spans="1:11" ht="15" thickBot="1">
      <c r="A132" s="177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65">
        <v>0</v>
      </c>
      <c r="H132" s="134">
        <v>0</v>
      </c>
      <c r="I132" s="166">
        <v>0</v>
      </c>
      <c r="J132" s="166">
        <v>0</v>
      </c>
      <c r="K132" s="167">
        <v>86</v>
      </c>
    </row>
    <row r="133" spans="1:11" ht="15" thickBot="1">
      <c r="A133" s="177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193">
        <v>0</v>
      </c>
      <c r="G133" s="165">
        <v>9</v>
      </c>
      <c r="H133" s="134">
        <v>1</v>
      </c>
      <c r="I133" s="166">
        <v>200</v>
      </c>
      <c r="J133" s="166">
        <v>0</v>
      </c>
      <c r="K133" s="167">
        <v>2461</v>
      </c>
    </row>
    <row r="134" spans="1:11" ht="15" thickBot="1">
      <c r="A134" s="177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193">
        <v>5</v>
      </c>
      <c r="G134" s="165">
        <v>17</v>
      </c>
      <c r="H134" s="134">
        <v>1</v>
      </c>
      <c r="I134" s="166">
        <v>0</v>
      </c>
      <c r="J134" s="166">
        <v>0</v>
      </c>
      <c r="K134" s="167">
        <v>2554</v>
      </c>
    </row>
    <row r="135" spans="1:11" ht="15" thickBot="1">
      <c r="A135" s="177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193">
        <v>4</v>
      </c>
      <c r="G135" s="165">
        <v>0</v>
      </c>
      <c r="H135" s="134">
        <v>0</v>
      </c>
      <c r="I135" s="166">
        <v>340</v>
      </c>
      <c r="J135" s="166">
        <v>0</v>
      </c>
      <c r="K135" s="167">
        <v>2680</v>
      </c>
    </row>
    <row r="136" spans="1:11" ht="15" thickBot="1">
      <c r="A136" s="177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193">
        <v>1</v>
      </c>
      <c r="G136" s="165">
        <v>18</v>
      </c>
      <c r="H136" s="134">
        <v>2</v>
      </c>
      <c r="I136" s="166">
        <v>0</v>
      </c>
      <c r="J136" s="166">
        <v>0</v>
      </c>
      <c r="K136" s="167">
        <v>2919</v>
      </c>
    </row>
    <row r="137" spans="1:11" ht="15" thickBot="1">
      <c r="A137" s="177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65">
        <v>0</v>
      </c>
      <c r="H137" s="134">
        <v>0</v>
      </c>
      <c r="I137" s="166">
        <v>0</v>
      </c>
      <c r="J137" s="166">
        <v>200</v>
      </c>
      <c r="K137" s="167">
        <v>2606</v>
      </c>
    </row>
    <row r="138" spans="1:11" ht="15" thickBot="1">
      <c r="A138" s="177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65">
        <v>0</v>
      </c>
      <c r="H138" s="134">
        <v>0</v>
      </c>
      <c r="I138" s="166">
        <v>0</v>
      </c>
      <c r="J138" s="166">
        <v>0</v>
      </c>
      <c r="K138" s="167">
        <v>541</v>
      </c>
    </row>
    <row r="139" spans="1:11" ht="15" thickBot="1">
      <c r="A139" s="177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65">
        <v>0</v>
      </c>
      <c r="H139" s="134">
        <v>0</v>
      </c>
      <c r="I139" s="166">
        <v>0</v>
      </c>
      <c r="J139" s="166">
        <v>0</v>
      </c>
      <c r="K139" s="167">
        <v>124</v>
      </c>
    </row>
    <row r="140" spans="1:11" ht="15" thickBot="1">
      <c r="A140" s="177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65">
        <v>91</v>
      </c>
      <c r="H140" s="134">
        <v>3</v>
      </c>
      <c r="I140" s="166">
        <v>0</v>
      </c>
      <c r="J140" s="166">
        <v>0</v>
      </c>
      <c r="K140" s="167">
        <v>2194</v>
      </c>
    </row>
    <row r="141" spans="1:11" ht="15" thickBot="1">
      <c r="A141" s="177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65">
        <v>11</v>
      </c>
      <c r="H141" s="134">
        <v>1</v>
      </c>
      <c r="I141" s="166">
        <v>0</v>
      </c>
      <c r="J141" s="166">
        <v>0</v>
      </c>
      <c r="K141" s="167">
        <v>2624</v>
      </c>
    </row>
    <row r="142" spans="1:11" ht="15" thickBot="1">
      <c r="A142" s="177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65">
        <v>9</v>
      </c>
      <c r="H142" s="134">
        <v>1</v>
      </c>
      <c r="I142" s="166">
        <v>0</v>
      </c>
      <c r="J142" s="166">
        <v>0</v>
      </c>
      <c r="K142" s="167">
        <v>2729</v>
      </c>
    </row>
    <row r="143" spans="1:11" ht="15" thickBot="1">
      <c r="A143" s="177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65">
        <v>18</v>
      </c>
      <c r="H143" s="134">
        <v>2</v>
      </c>
      <c r="I143" s="166">
        <v>0</v>
      </c>
      <c r="J143" s="166">
        <v>0</v>
      </c>
      <c r="K143" s="167">
        <v>2845</v>
      </c>
    </row>
    <row r="144" spans="1:11" ht="15" thickBot="1">
      <c r="A144" s="177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65">
        <v>0</v>
      </c>
      <c r="H144" s="134">
        <v>0</v>
      </c>
      <c r="I144" s="166">
        <v>0</v>
      </c>
      <c r="J144" s="166">
        <v>0</v>
      </c>
      <c r="K144" s="167">
        <v>2417</v>
      </c>
    </row>
    <row r="145" spans="1:11" ht="15" thickBot="1">
      <c r="A145" s="177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65">
        <v>0</v>
      </c>
      <c r="H145" s="134">
        <v>0</v>
      </c>
      <c r="I145" s="166">
        <v>0</v>
      </c>
      <c r="J145" s="166">
        <v>0</v>
      </c>
      <c r="K145" s="167">
        <v>283</v>
      </c>
    </row>
    <row r="146" spans="1:11" ht="15" thickBot="1">
      <c r="A146" s="177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65">
        <v>0</v>
      </c>
      <c r="H146" s="134">
        <v>0</v>
      </c>
      <c r="I146" s="166">
        <v>0</v>
      </c>
      <c r="J146" s="166">
        <v>0</v>
      </c>
      <c r="K146" s="167">
        <v>68</v>
      </c>
    </row>
    <row r="147" spans="1:11" ht="15" thickBot="1">
      <c r="A147" s="177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65">
        <v>13</v>
      </c>
      <c r="H147" s="134">
        <v>1</v>
      </c>
      <c r="I147" s="166">
        <v>0</v>
      </c>
      <c r="J147" s="166">
        <v>0</v>
      </c>
      <c r="K147" s="167">
        <v>2560</v>
      </c>
    </row>
    <row r="148" spans="1:11" ht="15" thickBot="1">
      <c r="A148" s="177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65">
        <v>36</v>
      </c>
      <c r="H148" s="134">
        <v>2</v>
      </c>
      <c r="I148" s="166">
        <v>0</v>
      </c>
      <c r="J148" s="166">
        <v>200</v>
      </c>
      <c r="K148" s="167">
        <v>3036</v>
      </c>
    </row>
    <row r="149" spans="1:11" ht="15" thickBot="1">
      <c r="A149" s="177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65">
        <v>44</v>
      </c>
      <c r="H149" s="134">
        <v>4</v>
      </c>
      <c r="I149" s="166">
        <v>0</v>
      </c>
      <c r="J149" s="166">
        <v>0</v>
      </c>
      <c r="K149" s="168">
        <v>2869</v>
      </c>
    </row>
    <row r="150" spans="1:11" ht="15" thickBot="1">
      <c r="A150" s="177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65">
        <v>34</v>
      </c>
      <c r="H150" s="134">
        <v>2</v>
      </c>
      <c r="I150" s="166">
        <v>0</v>
      </c>
      <c r="J150" s="166">
        <v>0</v>
      </c>
      <c r="K150" s="168">
        <v>2847</v>
      </c>
    </row>
    <row r="151" spans="1:11" ht="15" thickBot="1">
      <c r="A151" s="177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65">
        <v>0</v>
      </c>
      <c r="H151" s="134">
        <v>0</v>
      </c>
      <c r="I151" s="166">
        <v>0</v>
      </c>
      <c r="J151" s="166">
        <v>0</v>
      </c>
      <c r="K151" s="168">
        <v>2466</v>
      </c>
    </row>
    <row r="152" spans="1:11" ht="15" thickBot="1">
      <c r="A152" s="177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65">
        <v>0</v>
      </c>
      <c r="H152" s="134">
        <v>0</v>
      </c>
      <c r="I152" s="166">
        <v>0</v>
      </c>
      <c r="J152" s="166">
        <v>0</v>
      </c>
      <c r="K152" s="168">
        <v>499</v>
      </c>
    </row>
    <row r="153" spans="1:11" ht="15" thickBot="1">
      <c r="A153" s="177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65">
        <v>0</v>
      </c>
      <c r="H153" s="134">
        <v>0</v>
      </c>
      <c r="I153" s="166">
        <v>0</v>
      </c>
      <c r="J153" s="166">
        <v>0</v>
      </c>
      <c r="K153" s="168">
        <v>218</v>
      </c>
    </row>
    <row r="154" spans="1:11" ht="15" thickBot="1">
      <c r="A154" s="177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65">
        <v>0</v>
      </c>
      <c r="H154" s="134">
        <v>0</v>
      </c>
      <c r="I154" s="166">
        <v>0</v>
      </c>
      <c r="J154" s="166">
        <v>200</v>
      </c>
      <c r="K154" s="169">
        <v>2734</v>
      </c>
    </row>
    <row r="155" spans="1:11" ht="15" thickBot="1">
      <c r="A155" s="177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65">
        <v>11</v>
      </c>
      <c r="H155" s="134">
        <v>1</v>
      </c>
      <c r="I155" s="166">
        <v>0</v>
      </c>
      <c r="J155" s="166">
        <v>0</v>
      </c>
      <c r="K155" s="170">
        <v>2938</v>
      </c>
    </row>
    <row r="156" spans="1:11" ht="15" thickBot="1">
      <c r="A156" s="177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65">
        <v>27</v>
      </c>
      <c r="H156" s="134">
        <v>3</v>
      </c>
      <c r="I156" s="166">
        <v>0</v>
      </c>
      <c r="J156" s="166">
        <v>0</v>
      </c>
      <c r="K156" s="169">
        <v>2702</v>
      </c>
    </row>
    <row r="157" spans="1:11" ht="15" thickBot="1">
      <c r="A157" s="177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65">
        <v>20</v>
      </c>
      <c r="H157" s="134">
        <v>2</v>
      </c>
      <c r="I157" s="166">
        <v>0</v>
      </c>
      <c r="J157" s="166">
        <v>0</v>
      </c>
      <c r="K157" s="169">
        <v>3283</v>
      </c>
    </row>
    <row r="158" spans="1:11" ht="15" thickBot="1">
      <c r="A158" s="177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65">
        <v>9</v>
      </c>
      <c r="H158" s="134">
        <v>1</v>
      </c>
      <c r="I158" s="166">
        <v>0</v>
      </c>
      <c r="J158" s="166">
        <v>0</v>
      </c>
      <c r="K158" s="170">
        <v>2453</v>
      </c>
    </row>
    <row r="159" spans="1:11" ht="15" thickBot="1">
      <c r="A159" s="177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65">
        <v>39</v>
      </c>
      <c r="H159" s="134">
        <v>3</v>
      </c>
      <c r="I159" s="166">
        <v>0</v>
      </c>
      <c r="J159" s="166">
        <v>0</v>
      </c>
      <c r="K159" s="168">
        <v>495</v>
      </c>
    </row>
    <row r="160" spans="1:11" ht="15" thickBot="1">
      <c r="A160" s="177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65">
        <v>0</v>
      </c>
      <c r="H160" s="134">
        <v>0</v>
      </c>
      <c r="I160" s="166">
        <v>0</v>
      </c>
      <c r="J160" s="166">
        <v>0</v>
      </c>
      <c r="K160" s="168">
        <v>81</v>
      </c>
    </row>
    <row r="161" spans="1:11" ht="15" thickBot="1">
      <c r="A161" s="177">
        <v>44347</v>
      </c>
      <c r="B161" s="132">
        <f t="shared" si="4"/>
        <v>1387</v>
      </c>
      <c r="C161" s="171">
        <v>333</v>
      </c>
      <c r="D161" s="172">
        <v>134</v>
      </c>
      <c r="E161" s="173">
        <v>98</v>
      </c>
      <c r="F161" s="173">
        <v>7</v>
      </c>
      <c r="G161" s="174">
        <v>9</v>
      </c>
      <c r="H161" s="173">
        <v>1</v>
      </c>
      <c r="I161" s="175">
        <v>0</v>
      </c>
      <c r="J161" s="175">
        <v>0</v>
      </c>
      <c r="K161" s="176">
        <v>2378</v>
      </c>
    </row>
    <row r="162" spans="1:11" ht="15" thickBot="1">
      <c r="A162" s="177">
        <v>44348</v>
      </c>
      <c r="B162" s="161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62">
        <v>0</v>
      </c>
      <c r="H162" s="127">
        <v>0</v>
      </c>
      <c r="I162" s="163">
        <v>0</v>
      </c>
      <c r="J162" s="163">
        <v>0</v>
      </c>
      <c r="K162" s="164">
        <v>3007</v>
      </c>
    </row>
    <row r="163" spans="1:11" ht="15" thickBot="1">
      <c r="A163" s="177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65">
        <v>18</v>
      </c>
      <c r="H163" s="134">
        <v>2</v>
      </c>
      <c r="I163" s="166">
        <v>0</v>
      </c>
      <c r="J163" s="166">
        <v>0</v>
      </c>
      <c r="K163" s="167">
        <v>2351</v>
      </c>
    </row>
    <row r="164" spans="1:11" ht="15" thickBot="1">
      <c r="A164" s="177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65">
        <v>0</v>
      </c>
      <c r="H164" s="134">
        <v>0</v>
      </c>
      <c r="I164" s="166">
        <v>0</v>
      </c>
      <c r="J164" s="166">
        <v>0</v>
      </c>
      <c r="K164" s="167">
        <v>489</v>
      </c>
    </row>
    <row r="165" spans="1:11" ht="15" thickBot="1">
      <c r="A165" s="177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65">
        <v>13</v>
      </c>
      <c r="H165" s="134">
        <v>1</v>
      </c>
      <c r="I165" s="166">
        <v>0</v>
      </c>
      <c r="J165" s="166">
        <v>0</v>
      </c>
      <c r="K165" s="167">
        <v>1724</v>
      </c>
    </row>
    <row r="166" spans="1:11" ht="15" thickBot="1">
      <c r="A166" s="177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65">
        <v>0</v>
      </c>
      <c r="H166" s="134">
        <v>0</v>
      </c>
      <c r="I166" s="166">
        <v>0</v>
      </c>
      <c r="J166" s="166">
        <v>0</v>
      </c>
      <c r="K166" s="167">
        <v>574</v>
      </c>
    </row>
    <row r="167" spans="1:11" ht="15" thickBot="1">
      <c r="A167" s="177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65">
        <v>0</v>
      </c>
      <c r="H167" s="134">
        <v>0</v>
      </c>
      <c r="I167" s="166">
        <v>0</v>
      </c>
      <c r="J167" s="166">
        <v>0</v>
      </c>
      <c r="K167" s="167">
        <v>86</v>
      </c>
    </row>
    <row r="168" spans="1:11" ht="15" thickBot="1">
      <c r="A168" s="177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65">
        <v>18</v>
      </c>
      <c r="H168" s="134">
        <v>2</v>
      </c>
      <c r="I168" s="166">
        <v>420</v>
      </c>
      <c r="J168" s="166">
        <v>200</v>
      </c>
      <c r="K168" s="167">
        <v>2262</v>
      </c>
    </row>
    <row r="169" spans="1:11" ht="15" thickBot="1">
      <c r="A169" s="177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65">
        <v>55</v>
      </c>
      <c r="H169" s="134">
        <v>3</v>
      </c>
      <c r="I169" s="166">
        <v>0</v>
      </c>
      <c r="J169" s="166">
        <v>0</v>
      </c>
      <c r="K169" s="167">
        <v>2867</v>
      </c>
    </row>
    <row r="170" spans="1:11" ht="15" thickBot="1">
      <c r="A170" s="177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65">
        <v>27</v>
      </c>
      <c r="H170" s="134">
        <v>3</v>
      </c>
      <c r="I170" s="166">
        <v>204.26</v>
      </c>
      <c r="J170" s="166">
        <v>0</v>
      </c>
      <c r="K170" s="167">
        <v>2821</v>
      </c>
    </row>
    <row r="171" spans="1:11" ht="15" thickBot="1">
      <c r="A171" s="177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65">
        <v>9</v>
      </c>
      <c r="H171" s="134">
        <v>1</v>
      </c>
      <c r="I171" s="166">
        <v>0</v>
      </c>
      <c r="J171" s="166">
        <v>0</v>
      </c>
      <c r="K171" s="167">
        <v>2466</v>
      </c>
    </row>
    <row r="172" spans="1:11" ht="15" thickBot="1">
      <c r="A172" s="177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65">
        <v>0</v>
      </c>
      <c r="H172" s="134">
        <v>0</v>
      </c>
      <c r="I172" s="166">
        <v>0</v>
      </c>
      <c r="J172" s="166">
        <v>0</v>
      </c>
      <c r="K172" s="167">
        <v>2336</v>
      </c>
    </row>
    <row r="173" spans="1:11" ht="15" thickBot="1">
      <c r="A173" s="177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65">
        <v>9</v>
      </c>
      <c r="H173" s="134">
        <v>1</v>
      </c>
      <c r="I173" s="166">
        <v>0</v>
      </c>
      <c r="J173" s="166">
        <v>0</v>
      </c>
      <c r="K173" s="167">
        <v>686</v>
      </c>
    </row>
    <row r="174" spans="1:11" ht="15" thickBot="1">
      <c r="A174" s="177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65">
        <v>9</v>
      </c>
      <c r="H174" s="134">
        <v>1</v>
      </c>
      <c r="I174" s="166">
        <v>0</v>
      </c>
      <c r="J174" s="166">
        <v>0</v>
      </c>
      <c r="K174" s="167">
        <v>130</v>
      </c>
    </row>
    <row r="175" spans="1:11" ht="15" thickBot="1">
      <c r="A175" s="177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65">
        <v>29</v>
      </c>
      <c r="H175" s="134">
        <v>1</v>
      </c>
      <c r="I175" s="166">
        <v>0</v>
      </c>
      <c r="J175" s="166">
        <v>0</v>
      </c>
      <c r="K175" s="167">
        <v>2487</v>
      </c>
    </row>
    <row r="176" spans="1:11" ht="15" thickBot="1">
      <c r="A176" s="177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65">
        <v>26</v>
      </c>
      <c r="H176" s="134">
        <v>2</v>
      </c>
      <c r="I176" s="166">
        <v>0</v>
      </c>
      <c r="J176" s="166">
        <v>0</v>
      </c>
      <c r="K176" s="167">
        <v>2786</v>
      </c>
    </row>
    <row r="177" spans="1:11" ht="15" thickBot="1">
      <c r="A177" s="177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65">
        <v>42</v>
      </c>
      <c r="H177" s="134">
        <v>4</v>
      </c>
      <c r="I177" s="166">
        <v>0</v>
      </c>
      <c r="J177" s="166">
        <v>0</v>
      </c>
      <c r="K177" s="167">
        <v>2929</v>
      </c>
    </row>
    <row r="178" spans="1:11" ht="15" thickBot="1">
      <c r="A178" s="177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65">
        <v>0</v>
      </c>
      <c r="H178" s="134">
        <v>0</v>
      </c>
      <c r="I178" s="166">
        <v>0</v>
      </c>
      <c r="J178" s="166">
        <v>0</v>
      </c>
      <c r="K178" s="167">
        <v>2820</v>
      </c>
    </row>
    <row r="179" spans="1:11" ht="15" thickBot="1">
      <c r="A179" s="177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65">
        <v>11</v>
      </c>
      <c r="H179" s="134">
        <v>1</v>
      </c>
      <c r="I179" s="166">
        <v>0</v>
      </c>
      <c r="J179" s="166">
        <v>200</v>
      </c>
      <c r="K179" s="167">
        <v>2632</v>
      </c>
    </row>
    <row r="180" spans="1:11" ht="15" thickBot="1">
      <c r="A180" s="177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65">
        <v>15</v>
      </c>
      <c r="H180" s="134">
        <v>1</v>
      </c>
      <c r="I180" s="166">
        <v>0</v>
      </c>
      <c r="J180" s="166">
        <v>0</v>
      </c>
      <c r="K180" s="168">
        <v>339</v>
      </c>
    </row>
    <row r="181" spans="1:11" ht="15" thickBot="1">
      <c r="A181" s="177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65">
        <v>0</v>
      </c>
      <c r="H181" s="134">
        <v>0</v>
      </c>
      <c r="I181" s="166">
        <v>0</v>
      </c>
      <c r="J181" s="166">
        <v>0</v>
      </c>
      <c r="K181" s="168">
        <v>216</v>
      </c>
    </row>
    <row r="182" spans="1:11" ht="15" thickBot="1">
      <c r="A182" s="177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65">
        <v>44</v>
      </c>
      <c r="H182" s="134">
        <v>4</v>
      </c>
      <c r="I182" s="166">
        <v>0</v>
      </c>
      <c r="J182" s="166">
        <v>0</v>
      </c>
      <c r="K182" s="168">
        <v>2386</v>
      </c>
    </row>
    <row r="183" spans="1:11" ht="15" thickBot="1">
      <c r="A183" s="177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65">
        <v>18</v>
      </c>
      <c r="H183" s="134">
        <v>2</v>
      </c>
      <c r="I183" s="166">
        <v>0</v>
      </c>
      <c r="J183" s="166">
        <v>0</v>
      </c>
      <c r="K183" s="168">
        <v>2837</v>
      </c>
    </row>
    <row r="184" spans="1:11" ht="15" thickBot="1">
      <c r="A184" s="177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65">
        <v>66</v>
      </c>
      <c r="H184" s="134">
        <v>4</v>
      </c>
      <c r="I184" s="166">
        <v>0</v>
      </c>
      <c r="J184" s="166">
        <v>0</v>
      </c>
      <c r="K184" s="168">
        <v>2555</v>
      </c>
    </row>
    <row r="185" spans="1:11" ht="15" thickBot="1">
      <c r="A185" s="177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65">
        <v>41</v>
      </c>
      <c r="H185" s="134">
        <v>3</v>
      </c>
      <c r="I185" s="166">
        <v>0</v>
      </c>
      <c r="J185" s="166">
        <v>0</v>
      </c>
      <c r="K185" s="169">
        <v>2784</v>
      </c>
    </row>
    <row r="186" spans="1:11" ht="15" thickBot="1">
      <c r="A186" s="177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65">
        <v>33</v>
      </c>
      <c r="H186" s="134">
        <v>3</v>
      </c>
      <c r="I186" s="166">
        <v>0</v>
      </c>
      <c r="J186" s="166">
        <v>0</v>
      </c>
      <c r="K186" s="170">
        <v>2134</v>
      </c>
    </row>
    <row r="187" spans="1:11" ht="15" thickBot="1">
      <c r="A187" s="177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65">
        <v>0</v>
      </c>
      <c r="H187" s="134">
        <v>0</v>
      </c>
      <c r="I187" s="166">
        <v>0</v>
      </c>
      <c r="J187" s="166">
        <v>0</v>
      </c>
      <c r="K187" s="169">
        <v>462</v>
      </c>
    </row>
    <row r="188" spans="1:11" ht="15" thickBot="1">
      <c r="A188" s="177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65">
        <v>0</v>
      </c>
      <c r="H188" s="134">
        <v>0</v>
      </c>
      <c r="I188" s="166">
        <v>0</v>
      </c>
      <c r="J188" s="166">
        <v>0</v>
      </c>
      <c r="K188" s="169">
        <v>27</v>
      </c>
    </row>
    <row r="189" spans="1:11" ht="15" thickBot="1">
      <c r="A189" s="177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65">
        <v>0</v>
      </c>
      <c r="H189" s="134">
        <v>0</v>
      </c>
      <c r="I189" s="166">
        <v>0</v>
      </c>
      <c r="J189" s="166">
        <v>0</v>
      </c>
      <c r="K189" s="170">
        <v>2666</v>
      </c>
    </row>
    <row r="190" spans="1:11" ht="15" thickBot="1">
      <c r="A190" s="177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65">
        <v>18</v>
      </c>
      <c r="H190" s="134">
        <v>2</v>
      </c>
      <c r="I190" s="166">
        <v>0</v>
      </c>
      <c r="J190" s="166">
        <v>340</v>
      </c>
      <c r="K190" s="168">
        <v>3055</v>
      </c>
    </row>
    <row r="191" spans="1:11" ht="15" thickBot="1">
      <c r="A191" s="177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65">
        <v>32</v>
      </c>
      <c r="H191" s="134">
        <v>2</v>
      </c>
      <c r="I191" s="166">
        <v>0</v>
      </c>
      <c r="J191" s="166">
        <v>0</v>
      </c>
      <c r="K191" s="168">
        <v>2854</v>
      </c>
    </row>
    <row r="192" spans="1:11" ht="15" thickBot="1">
      <c r="A192" s="177">
        <v>44378</v>
      </c>
      <c r="B192" s="161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62">
        <v>114</v>
      </c>
      <c r="H192" s="127">
        <v>1</v>
      </c>
      <c r="I192" s="163">
        <v>0</v>
      </c>
      <c r="J192" s="163">
        <v>0</v>
      </c>
      <c r="K192" s="164">
        <v>2848</v>
      </c>
    </row>
    <row r="193" spans="1:11" ht="15" thickBot="1">
      <c r="A193" s="177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65">
        <v>27</v>
      </c>
      <c r="H193" s="134">
        <v>3</v>
      </c>
      <c r="I193" s="166">
        <v>0</v>
      </c>
      <c r="J193" s="166">
        <v>0</v>
      </c>
      <c r="K193" s="167">
        <v>2155</v>
      </c>
    </row>
    <row r="194" spans="1:11" ht="15" thickBot="1">
      <c r="A194" s="177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65">
        <v>0</v>
      </c>
      <c r="H194" s="134">
        <v>0</v>
      </c>
      <c r="I194" s="166">
        <v>0</v>
      </c>
      <c r="J194" s="166">
        <v>0</v>
      </c>
      <c r="K194" s="167">
        <v>260</v>
      </c>
    </row>
    <row r="195" spans="1:11" ht="15" thickBot="1">
      <c r="A195" s="177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65">
        <v>0</v>
      </c>
      <c r="H195" s="134">
        <v>0</v>
      </c>
      <c r="I195" s="166">
        <v>0</v>
      </c>
      <c r="J195" s="166">
        <v>0</v>
      </c>
      <c r="K195" s="167">
        <v>82</v>
      </c>
    </row>
    <row r="196" spans="1:11" ht="15" thickBot="1">
      <c r="A196" s="177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65">
        <v>39</v>
      </c>
      <c r="H196" s="134">
        <v>9</v>
      </c>
      <c r="I196" s="166">
        <v>0</v>
      </c>
      <c r="J196" s="166">
        <v>0</v>
      </c>
      <c r="K196" s="167">
        <v>2570</v>
      </c>
    </row>
    <row r="197" spans="1:11" ht="15" thickBot="1">
      <c r="A197" s="177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65">
        <v>53</v>
      </c>
      <c r="H197" s="134">
        <v>3</v>
      </c>
      <c r="I197" s="166">
        <v>340</v>
      </c>
      <c r="J197" s="166">
        <v>0</v>
      </c>
      <c r="K197" s="167">
        <v>3011</v>
      </c>
    </row>
    <row r="198" spans="1:11" ht="15" thickBot="1">
      <c r="A198" s="177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65">
        <v>28</v>
      </c>
      <c r="H198" s="134">
        <v>2</v>
      </c>
      <c r="I198" s="166">
        <v>0</v>
      </c>
      <c r="J198" s="166">
        <v>0</v>
      </c>
      <c r="K198" s="167">
        <v>2658</v>
      </c>
    </row>
    <row r="199" spans="1:11" ht="15" thickBot="1">
      <c r="A199" s="177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65">
        <v>43</v>
      </c>
      <c r="H199" s="134">
        <v>3</v>
      </c>
      <c r="I199" s="166">
        <v>0</v>
      </c>
      <c r="J199" s="166">
        <v>0</v>
      </c>
      <c r="K199" s="167">
        <v>2436</v>
      </c>
    </row>
    <row r="200" spans="1:11" ht="15" thickBot="1">
      <c r="A200" s="177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65">
        <v>13</v>
      </c>
      <c r="H200" s="134">
        <v>1</v>
      </c>
      <c r="I200" s="166">
        <v>204</v>
      </c>
      <c r="J200" s="166">
        <v>200</v>
      </c>
      <c r="K200" s="167">
        <v>2631</v>
      </c>
    </row>
    <row r="201" spans="1:11" ht="15" thickBot="1">
      <c r="A201" s="177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65">
        <v>0</v>
      </c>
      <c r="H201" s="134">
        <v>0</v>
      </c>
      <c r="I201" s="166">
        <v>0</v>
      </c>
      <c r="J201" s="166">
        <v>0</v>
      </c>
      <c r="K201" s="167">
        <v>394</v>
      </c>
    </row>
    <row r="202" spans="1:11" ht="15" thickBot="1">
      <c r="A202" s="177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65">
        <v>0</v>
      </c>
      <c r="H202" s="134">
        <v>0</v>
      </c>
      <c r="I202" s="166">
        <v>0</v>
      </c>
      <c r="J202" s="166">
        <v>0</v>
      </c>
      <c r="K202" s="167">
        <v>119</v>
      </c>
    </row>
    <row r="203" spans="1:11" ht="15" thickBot="1">
      <c r="A203" s="177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65">
        <v>25</v>
      </c>
      <c r="H203" s="134">
        <v>1</v>
      </c>
      <c r="I203" s="166">
        <v>0</v>
      </c>
      <c r="J203" s="166">
        <v>0</v>
      </c>
      <c r="K203" s="167">
        <v>2566</v>
      </c>
    </row>
    <row r="204" spans="1:11" ht="15" thickBot="1">
      <c r="A204" s="177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65">
        <v>34</v>
      </c>
      <c r="H204" s="134">
        <v>2</v>
      </c>
      <c r="I204" s="166">
        <v>0</v>
      </c>
      <c r="J204" s="166">
        <v>0</v>
      </c>
      <c r="K204" s="167">
        <v>2723</v>
      </c>
    </row>
    <row r="205" spans="1:11" ht="15" thickBot="1">
      <c r="A205" s="177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65">
        <v>20</v>
      </c>
      <c r="H205" s="134">
        <v>2</v>
      </c>
      <c r="I205" s="166">
        <v>0</v>
      </c>
      <c r="J205" s="166">
        <v>0</v>
      </c>
      <c r="K205" s="167">
        <v>2855</v>
      </c>
    </row>
    <row r="206" spans="1:11" ht="15" thickBot="1">
      <c r="A206" s="177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65">
        <v>0</v>
      </c>
      <c r="H206" s="134">
        <v>0</v>
      </c>
      <c r="I206" s="166">
        <v>0</v>
      </c>
      <c r="J206" s="166">
        <v>0</v>
      </c>
      <c r="K206" s="167">
        <v>2637</v>
      </c>
    </row>
    <row r="207" spans="1:11" ht="15" thickBot="1">
      <c r="A207" s="177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65">
        <v>0</v>
      </c>
      <c r="H207" s="134">
        <v>0</v>
      </c>
      <c r="I207" s="166">
        <v>0</v>
      </c>
      <c r="J207" s="166">
        <v>0</v>
      </c>
      <c r="K207" s="167">
        <v>1860</v>
      </c>
    </row>
    <row r="208" spans="1:11" ht="15" thickBot="1">
      <c r="A208" s="177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65">
        <v>0</v>
      </c>
      <c r="H208" s="134">
        <v>0</v>
      </c>
      <c r="I208" s="166">
        <v>0</v>
      </c>
      <c r="J208" s="166">
        <v>0</v>
      </c>
      <c r="K208" s="167">
        <v>485</v>
      </c>
    </row>
    <row r="209" spans="1:11" ht="15" thickBot="1">
      <c r="A209" s="177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65">
        <v>0</v>
      </c>
      <c r="H209" s="134">
        <v>0</v>
      </c>
      <c r="I209" s="166">
        <v>0</v>
      </c>
      <c r="J209" s="166">
        <v>0</v>
      </c>
      <c r="K209" s="167">
        <v>53</v>
      </c>
    </row>
    <row r="210" spans="1:11" ht="15" thickBot="1">
      <c r="A210" s="177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65">
        <v>0</v>
      </c>
      <c r="H210" s="134">
        <v>0</v>
      </c>
      <c r="I210" s="166">
        <v>0</v>
      </c>
      <c r="J210" s="166">
        <v>0</v>
      </c>
      <c r="K210" s="168">
        <v>2312</v>
      </c>
    </row>
    <row r="211" spans="1:11" ht="15" thickBot="1">
      <c r="A211" s="177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65">
        <v>21</v>
      </c>
      <c r="H211" s="134">
        <v>1</v>
      </c>
      <c r="I211" s="166">
        <v>0</v>
      </c>
      <c r="J211" s="166">
        <v>200</v>
      </c>
      <c r="K211" s="168">
        <v>3035</v>
      </c>
    </row>
    <row r="212" spans="1:11" ht="15" thickBot="1">
      <c r="A212" s="177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65">
        <v>18</v>
      </c>
      <c r="H212" s="134">
        <v>2</v>
      </c>
      <c r="I212" s="166">
        <v>144.19</v>
      </c>
      <c r="J212" s="166">
        <v>0</v>
      </c>
      <c r="K212" s="168">
        <v>2352</v>
      </c>
    </row>
    <row r="213" spans="1:11" ht="15" thickBot="1">
      <c r="A213" s="177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65">
        <v>0</v>
      </c>
      <c r="H213" s="134">
        <v>0</v>
      </c>
      <c r="I213" s="166">
        <v>0</v>
      </c>
      <c r="J213" s="166">
        <v>0</v>
      </c>
      <c r="K213" s="168">
        <v>2395</v>
      </c>
    </row>
    <row r="214" spans="1:11" ht="15" thickBot="1">
      <c r="A214" s="177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65">
        <v>15</v>
      </c>
      <c r="H214" s="134">
        <v>1</v>
      </c>
      <c r="I214" s="166">
        <v>0</v>
      </c>
      <c r="J214" s="166">
        <v>0</v>
      </c>
      <c r="K214" s="168">
        <v>1787</v>
      </c>
    </row>
    <row r="215" spans="1:11" ht="15" thickBot="1">
      <c r="A215" s="177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65">
        <v>11</v>
      </c>
      <c r="H215" s="134">
        <v>1</v>
      </c>
      <c r="I215" s="166">
        <v>0</v>
      </c>
      <c r="J215" s="166">
        <v>0</v>
      </c>
      <c r="K215" s="169">
        <v>307</v>
      </c>
    </row>
    <row r="216" spans="1:11" ht="15" thickBot="1">
      <c r="A216" s="177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65">
        <v>0</v>
      </c>
      <c r="H216" s="134">
        <v>0</v>
      </c>
      <c r="I216" s="166">
        <v>0</v>
      </c>
      <c r="J216" s="166">
        <v>0</v>
      </c>
      <c r="K216" s="170">
        <v>38</v>
      </c>
    </row>
    <row r="217" spans="1:11" ht="15" thickBot="1">
      <c r="A217" s="177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65">
        <v>0</v>
      </c>
      <c r="H217" s="134">
        <v>0</v>
      </c>
      <c r="I217" s="166">
        <v>0</v>
      </c>
      <c r="J217" s="166">
        <v>0</v>
      </c>
      <c r="K217" s="169">
        <v>2115</v>
      </c>
    </row>
    <row r="218" spans="1:11" ht="15" thickBot="1">
      <c r="A218" s="177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65">
        <v>42</v>
      </c>
      <c r="H218" s="134">
        <v>2</v>
      </c>
      <c r="I218" s="166">
        <v>0</v>
      </c>
      <c r="J218" s="166">
        <v>0</v>
      </c>
      <c r="K218" s="169">
        <v>2647</v>
      </c>
    </row>
    <row r="219" spans="1:11" ht="15" thickBot="1">
      <c r="A219" s="177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65">
        <v>18</v>
      </c>
      <c r="H219" s="134">
        <v>1</v>
      </c>
      <c r="I219" s="166"/>
      <c r="J219" s="166"/>
      <c r="K219" s="170">
        <v>2502</v>
      </c>
    </row>
    <row r="220" spans="1:11" ht="15" thickBot="1">
      <c r="A220" s="177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65">
        <v>19</v>
      </c>
      <c r="H220" s="134">
        <v>1</v>
      </c>
      <c r="I220" s="166">
        <v>0</v>
      </c>
      <c r="J220" s="166">
        <v>0</v>
      </c>
      <c r="K220" s="168">
        <v>2376</v>
      </c>
    </row>
    <row r="221" spans="1:11" ht="15" thickBot="1">
      <c r="A221" s="177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65">
        <v>9</v>
      </c>
      <c r="H221" s="134">
        <v>1</v>
      </c>
      <c r="I221" s="166">
        <v>0</v>
      </c>
      <c r="J221" s="166">
        <v>200</v>
      </c>
      <c r="K221" s="168">
        <v>2031</v>
      </c>
    </row>
    <row r="222" spans="1:11" ht="15" thickBot="1">
      <c r="A222" s="177">
        <v>44408</v>
      </c>
      <c r="B222" s="132">
        <f t="shared" si="6"/>
        <v>1448</v>
      </c>
      <c r="C222" s="171">
        <v>62</v>
      </c>
      <c r="D222" s="172">
        <v>24</v>
      </c>
      <c r="E222" s="173">
        <v>21</v>
      </c>
      <c r="F222" s="173">
        <v>0</v>
      </c>
      <c r="G222" s="194">
        <v>0</v>
      </c>
      <c r="H222" s="173">
        <v>0</v>
      </c>
      <c r="I222" s="175">
        <v>0</v>
      </c>
      <c r="J222" s="175">
        <v>0</v>
      </c>
      <c r="K222" s="176">
        <v>511</v>
      </c>
    </row>
    <row r="223" spans="1:11" ht="15" thickBot="1">
      <c r="A223" s="177">
        <v>44409</v>
      </c>
      <c r="B223" s="161">
        <v>1449</v>
      </c>
      <c r="C223" s="125">
        <v>13</v>
      </c>
      <c r="D223" s="126">
        <v>13</v>
      </c>
      <c r="E223" s="127">
        <v>1</v>
      </c>
      <c r="F223" s="127">
        <v>1</v>
      </c>
      <c r="G223" s="162">
        <v>0</v>
      </c>
      <c r="H223" s="127">
        <v>0</v>
      </c>
      <c r="I223" s="163">
        <v>0</v>
      </c>
      <c r="J223" s="163">
        <v>0</v>
      </c>
      <c r="K223" s="164">
        <v>136</v>
      </c>
    </row>
    <row r="224" spans="1:11" ht="15" thickBot="1">
      <c r="A224" s="177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65">
        <v>23</v>
      </c>
      <c r="H224" s="134">
        <v>1</v>
      </c>
      <c r="I224" s="166">
        <v>0</v>
      </c>
      <c r="J224" s="166">
        <v>0</v>
      </c>
      <c r="K224" s="167">
        <v>2295</v>
      </c>
    </row>
    <row r="225" spans="1:11" ht="15" thickBot="1">
      <c r="A225" s="177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65">
        <v>0</v>
      </c>
      <c r="H225" s="134">
        <v>0</v>
      </c>
      <c r="I225" s="166">
        <v>0</v>
      </c>
      <c r="J225" s="166">
        <v>0</v>
      </c>
      <c r="K225" s="167">
        <v>3059</v>
      </c>
    </row>
    <row r="226" spans="1:11" ht="15" thickBot="1">
      <c r="A226" s="177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65">
        <v>9</v>
      </c>
      <c r="H226" s="134">
        <v>1</v>
      </c>
      <c r="I226" s="166">
        <v>340</v>
      </c>
      <c r="J226" s="166">
        <v>0</v>
      </c>
      <c r="K226" s="167">
        <v>2511</v>
      </c>
    </row>
    <row r="227" spans="1:11" ht="15" thickBot="1">
      <c r="A227" s="177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65">
        <v>20</v>
      </c>
      <c r="H227" s="134">
        <v>2</v>
      </c>
      <c r="I227" s="166">
        <v>340</v>
      </c>
      <c r="J227" s="166">
        <v>0</v>
      </c>
      <c r="K227" s="167">
        <v>2758</v>
      </c>
    </row>
    <row r="228" spans="1:11" ht="15" thickBot="1">
      <c r="A228" s="177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65">
        <v>0</v>
      </c>
      <c r="H228" s="134">
        <v>0</v>
      </c>
      <c r="I228" s="166">
        <v>0</v>
      </c>
      <c r="J228" s="166">
        <v>0</v>
      </c>
      <c r="K228" s="167">
        <v>2046</v>
      </c>
    </row>
    <row r="229" spans="1:11" ht="15" thickBot="1">
      <c r="A229" s="177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65">
        <v>0</v>
      </c>
      <c r="H229" s="134">
        <v>0</v>
      </c>
      <c r="I229" s="166">
        <v>0</v>
      </c>
      <c r="J229" s="166">
        <v>0</v>
      </c>
      <c r="K229" s="167">
        <v>416</v>
      </c>
    </row>
    <row r="230" spans="1:11" ht="15" thickBot="1">
      <c r="A230" s="177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65">
        <v>0</v>
      </c>
      <c r="H230" s="134">
        <v>0</v>
      </c>
      <c r="I230" s="166">
        <v>0</v>
      </c>
      <c r="J230" s="166">
        <v>0</v>
      </c>
      <c r="K230" s="167">
        <v>150</v>
      </c>
    </row>
    <row r="231" spans="1:11" ht="15" thickBot="1">
      <c r="A231" s="177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65">
        <v>0</v>
      </c>
      <c r="H231" s="134">
        <v>0</v>
      </c>
      <c r="I231" s="166">
        <v>0</v>
      </c>
      <c r="J231" s="166">
        <v>0</v>
      </c>
      <c r="K231" s="167">
        <v>2569</v>
      </c>
    </row>
    <row r="232" spans="1:11" ht="15" thickBot="1">
      <c r="A232" s="177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65">
        <v>20</v>
      </c>
      <c r="H232" s="134">
        <v>2</v>
      </c>
      <c r="I232" s="166">
        <v>0</v>
      </c>
      <c r="J232" s="166">
        <v>0</v>
      </c>
      <c r="K232" s="167">
        <v>2823</v>
      </c>
    </row>
    <row r="233" spans="1:11" ht="15" thickBot="1">
      <c r="A233" s="177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65">
        <v>51</v>
      </c>
      <c r="H233" s="134">
        <v>3</v>
      </c>
      <c r="I233" s="166">
        <v>0</v>
      </c>
      <c r="J233" s="166">
        <v>0</v>
      </c>
      <c r="K233" s="167">
        <v>2634</v>
      </c>
    </row>
    <row r="234" spans="1:11" ht="15" thickBot="1">
      <c r="A234" s="177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65">
        <v>0</v>
      </c>
      <c r="H234" s="134">
        <v>0</v>
      </c>
      <c r="I234" s="166">
        <v>0</v>
      </c>
      <c r="J234" s="166">
        <v>0</v>
      </c>
      <c r="K234" s="167">
        <v>2668</v>
      </c>
    </row>
    <row r="235" spans="1:11" ht="15" thickBot="1">
      <c r="A235" s="177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65">
        <v>13</v>
      </c>
      <c r="H235" s="134">
        <v>1</v>
      </c>
      <c r="I235" s="166">
        <v>0</v>
      </c>
      <c r="J235" s="166">
        <v>0</v>
      </c>
      <c r="K235" s="167">
        <v>2277</v>
      </c>
    </row>
    <row r="236" spans="1:11" ht="15" thickBot="1">
      <c r="A236" s="177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65">
        <v>0</v>
      </c>
      <c r="H236" s="134">
        <v>0</v>
      </c>
      <c r="I236" s="166">
        <v>0</v>
      </c>
      <c r="J236" s="166">
        <v>0</v>
      </c>
      <c r="K236" s="167">
        <v>446</v>
      </c>
    </row>
    <row r="237" spans="1:11" ht="15" thickBot="1">
      <c r="A237" s="177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65">
        <v>0</v>
      </c>
      <c r="H237" s="134">
        <v>0</v>
      </c>
      <c r="I237" s="166">
        <v>0</v>
      </c>
      <c r="J237" s="166">
        <v>0</v>
      </c>
      <c r="K237" s="167">
        <v>106</v>
      </c>
    </row>
    <row r="238" spans="1:11" ht="15" thickBot="1">
      <c r="A238" s="177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65">
        <v>18</v>
      </c>
      <c r="H238" s="134">
        <v>2</v>
      </c>
      <c r="I238" s="166">
        <v>0</v>
      </c>
      <c r="J238" s="166">
        <v>0</v>
      </c>
      <c r="K238" s="167">
        <v>2337</v>
      </c>
    </row>
    <row r="239" spans="1:11" ht="15" thickBot="1">
      <c r="A239" s="177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65">
        <v>9</v>
      </c>
      <c r="H239" s="134">
        <v>1</v>
      </c>
      <c r="I239" s="166">
        <v>0</v>
      </c>
      <c r="J239" s="166">
        <v>200</v>
      </c>
      <c r="K239" s="167">
        <v>2754</v>
      </c>
    </row>
    <row r="240" spans="1:11" ht="15" thickBot="1">
      <c r="A240" s="177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65">
        <v>13</v>
      </c>
      <c r="H240" s="134">
        <v>1</v>
      </c>
      <c r="I240" s="166">
        <v>0</v>
      </c>
      <c r="J240" s="166">
        <v>0</v>
      </c>
      <c r="K240" s="167">
        <v>3219</v>
      </c>
    </row>
    <row r="241" spans="1:11" ht="15" thickBot="1">
      <c r="A241" s="177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65">
        <v>9</v>
      </c>
      <c r="H241" s="134">
        <v>1</v>
      </c>
      <c r="I241" s="166">
        <v>0</v>
      </c>
      <c r="J241" s="166">
        <v>0</v>
      </c>
      <c r="K241" s="168">
        <v>2759</v>
      </c>
    </row>
    <row r="242" spans="1:11" ht="15" thickBot="1">
      <c r="A242" s="177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65">
        <v>0</v>
      </c>
      <c r="H242" s="134">
        <v>0</v>
      </c>
      <c r="I242" s="166">
        <v>0</v>
      </c>
      <c r="J242" s="166">
        <v>0</v>
      </c>
      <c r="K242" s="168">
        <v>1926</v>
      </c>
    </row>
    <row r="243" spans="1:11" ht="15" thickBot="1">
      <c r="A243" s="177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65">
        <v>0</v>
      </c>
      <c r="H243" s="134">
        <v>0</v>
      </c>
      <c r="I243" s="166">
        <v>0</v>
      </c>
      <c r="J243" s="166">
        <v>0</v>
      </c>
      <c r="K243" s="168">
        <v>401</v>
      </c>
    </row>
    <row r="244" spans="1:11" ht="15" thickBot="1">
      <c r="A244" s="177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65">
        <v>0</v>
      </c>
      <c r="H244" s="134">
        <v>0</v>
      </c>
      <c r="I244" s="166">
        <v>0</v>
      </c>
      <c r="J244" s="166">
        <v>0</v>
      </c>
      <c r="K244" s="168">
        <v>40</v>
      </c>
    </row>
    <row r="245" spans="1:11" ht="15" thickBot="1">
      <c r="A245" s="177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65">
        <v>23</v>
      </c>
      <c r="H245" s="134">
        <v>1</v>
      </c>
      <c r="I245" s="166">
        <v>0</v>
      </c>
      <c r="J245" s="166">
        <v>0</v>
      </c>
      <c r="K245" s="168">
        <v>2114</v>
      </c>
    </row>
    <row r="246" spans="1:11" ht="15" thickBot="1">
      <c r="A246" s="177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65">
        <v>24</v>
      </c>
      <c r="H246" s="134">
        <v>2</v>
      </c>
      <c r="I246" s="166">
        <v>0</v>
      </c>
      <c r="J246" s="166">
        <v>0</v>
      </c>
      <c r="K246" s="169">
        <v>2785</v>
      </c>
    </row>
    <row r="247" spans="1:11" ht="15" thickBot="1">
      <c r="A247" s="177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65">
        <v>18</v>
      </c>
      <c r="H247" s="134">
        <v>2</v>
      </c>
      <c r="I247" s="166">
        <v>0</v>
      </c>
      <c r="J247" s="166">
        <v>0</v>
      </c>
      <c r="K247" s="170">
        <v>2792</v>
      </c>
    </row>
    <row r="248" spans="1:11" ht="15" thickBot="1">
      <c r="A248" s="177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65">
        <v>89</v>
      </c>
      <c r="H248" s="134">
        <v>5</v>
      </c>
      <c r="I248" s="166">
        <v>0</v>
      </c>
      <c r="J248" s="166">
        <v>0</v>
      </c>
      <c r="K248" s="169">
        <v>2838</v>
      </c>
    </row>
    <row r="249" spans="1:11" ht="15" thickBot="1">
      <c r="A249" s="177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65">
        <v>22</v>
      </c>
      <c r="H249" s="134">
        <v>2</v>
      </c>
      <c r="I249" s="166">
        <v>0</v>
      </c>
      <c r="J249" s="166">
        <v>0</v>
      </c>
      <c r="K249" s="169">
        <v>2344</v>
      </c>
    </row>
    <row r="250" spans="1:11" ht="15" thickBot="1">
      <c r="A250" s="177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65">
        <v>11</v>
      </c>
      <c r="H250" s="134">
        <v>1</v>
      </c>
      <c r="I250" s="166">
        <v>0</v>
      </c>
      <c r="J250" s="166">
        <v>0</v>
      </c>
      <c r="K250" s="170">
        <v>479</v>
      </c>
    </row>
    <row r="251" spans="1:11" ht="15" thickBot="1">
      <c r="A251" s="177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65">
        <v>0</v>
      </c>
      <c r="H251" s="134">
        <v>0</v>
      </c>
      <c r="I251" s="166">
        <v>0</v>
      </c>
      <c r="J251" s="166">
        <v>0</v>
      </c>
      <c r="K251" s="168">
        <v>110</v>
      </c>
    </row>
    <row r="252" spans="1:11" ht="15" thickBot="1">
      <c r="A252" s="177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65">
        <v>37</v>
      </c>
      <c r="H252" s="134">
        <v>1</v>
      </c>
      <c r="I252" s="166">
        <v>0</v>
      </c>
      <c r="J252" s="166">
        <v>200</v>
      </c>
      <c r="K252" s="168">
        <v>3207</v>
      </c>
    </row>
    <row r="253" spans="1:11" ht="15" thickBot="1">
      <c r="A253" s="177">
        <v>44439</v>
      </c>
      <c r="B253" s="132">
        <f t="shared" si="7"/>
        <v>1479</v>
      </c>
      <c r="C253" s="171">
        <v>350</v>
      </c>
      <c r="D253" s="172">
        <v>154</v>
      </c>
      <c r="E253" s="173">
        <v>84</v>
      </c>
      <c r="F253" s="173">
        <v>3</v>
      </c>
      <c r="G253" s="174">
        <v>45</v>
      </c>
      <c r="H253" s="173">
        <v>3</v>
      </c>
      <c r="I253" s="175">
        <v>0</v>
      </c>
      <c r="J253" s="175">
        <v>0</v>
      </c>
      <c r="K253" s="176">
        <v>2857</v>
      </c>
    </row>
    <row r="254" spans="1:11" ht="15" thickBot="1">
      <c r="A254" s="177">
        <v>44440</v>
      </c>
      <c r="B254" s="161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62">
        <v>9</v>
      </c>
      <c r="H254" s="127">
        <v>1</v>
      </c>
      <c r="I254" s="163">
        <v>140</v>
      </c>
      <c r="J254" s="163">
        <v>200</v>
      </c>
      <c r="K254" s="164">
        <v>2993</v>
      </c>
    </row>
    <row r="255" spans="1:11" ht="15" thickBot="1">
      <c r="A255" s="177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65">
        <v>11</v>
      </c>
      <c r="H255" s="134">
        <v>1</v>
      </c>
      <c r="I255" s="166">
        <v>0</v>
      </c>
      <c r="J255" s="166">
        <v>0</v>
      </c>
      <c r="K255" s="167">
        <v>3018</v>
      </c>
    </row>
    <row r="256" spans="1:11" ht="15" thickBot="1">
      <c r="A256" s="177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65">
        <v>20</v>
      </c>
      <c r="H256" s="134">
        <v>2</v>
      </c>
      <c r="I256" s="166">
        <v>0</v>
      </c>
      <c r="J256" s="166">
        <v>0</v>
      </c>
      <c r="K256" s="167">
        <v>1976</v>
      </c>
    </row>
    <row r="257" spans="1:11" ht="15" thickBot="1">
      <c r="A257" s="177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65">
        <v>18</v>
      </c>
      <c r="H257" s="134">
        <v>2</v>
      </c>
      <c r="I257" s="166">
        <v>0</v>
      </c>
      <c r="J257" s="166">
        <v>0</v>
      </c>
      <c r="K257" s="167">
        <v>188</v>
      </c>
    </row>
    <row r="258" spans="1:11" ht="15" thickBot="1">
      <c r="A258" s="177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65">
        <v>0</v>
      </c>
      <c r="H258" s="134">
        <v>0</v>
      </c>
      <c r="I258" s="166">
        <v>0</v>
      </c>
      <c r="J258" s="166">
        <v>0</v>
      </c>
      <c r="K258" s="167">
        <v>50</v>
      </c>
    </row>
    <row r="259" spans="1:11" ht="15" thickBot="1">
      <c r="A259" s="177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65">
        <v>0</v>
      </c>
      <c r="H259" s="134">
        <v>0</v>
      </c>
      <c r="I259" s="166">
        <v>480</v>
      </c>
      <c r="J259" s="166">
        <v>0</v>
      </c>
      <c r="K259" s="167">
        <v>1605</v>
      </c>
    </row>
    <row r="260" spans="1:11" ht="15" thickBot="1">
      <c r="A260" s="177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65">
        <v>0</v>
      </c>
      <c r="H260" s="134">
        <v>0</v>
      </c>
      <c r="I260" s="166">
        <v>0</v>
      </c>
      <c r="J260" s="166">
        <v>0</v>
      </c>
      <c r="K260" s="167">
        <v>163</v>
      </c>
    </row>
    <row r="261" spans="1:11" ht="15" thickBot="1">
      <c r="A261" s="177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65">
        <v>18</v>
      </c>
      <c r="H261" s="134">
        <v>2</v>
      </c>
      <c r="I261" s="166">
        <v>0</v>
      </c>
      <c r="J261" s="166">
        <v>0</v>
      </c>
      <c r="K261" s="167">
        <v>2625</v>
      </c>
    </row>
    <row r="262" spans="1:11" ht="15" thickBot="1">
      <c r="A262" s="177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65">
        <v>38</v>
      </c>
      <c r="H262" s="134">
        <v>4</v>
      </c>
      <c r="I262" s="166">
        <v>0</v>
      </c>
      <c r="J262" s="166">
        <v>0</v>
      </c>
      <c r="K262" s="167">
        <v>2738</v>
      </c>
    </row>
    <row r="263" spans="1:11" ht="15" thickBot="1">
      <c r="A263" s="177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65">
        <v>34</v>
      </c>
      <c r="H263" s="134">
        <v>2</v>
      </c>
      <c r="I263" s="166">
        <v>204.53</v>
      </c>
      <c r="J263" s="166">
        <v>0</v>
      </c>
      <c r="K263" s="167">
        <v>2265</v>
      </c>
    </row>
    <row r="264" spans="1:11" ht="15" thickBot="1">
      <c r="A264" s="177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65">
        <v>0</v>
      </c>
      <c r="H264" s="134">
        <v>0</v>
      </c>
      <c r="I264" s="166">
        <v>0</v>
      </c>
      <c r="J264" s="166">
        <v>0</v>
      </c>
      <c r="K264" s="167">
        <v>435</v>
      </c>
    </row>
    <row r="265" spans="1:11" ht="15" thickBot="1">
      <c r="A265" s="177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65">
        <v>0</v>
      </c>
      <c r="H265" s="134">
        <v>0</v>
      </c>
      <c r="I265" s="166">
        <v>0</v>
      </c>
      <c r="J265" s="166">
        <v>0</v>
      </c>
      <c r="K265" s="167">
        <v>96</v>
      </c>
    </row>
    <row r="266" spans="1:11" ht="15" thickBot="1">
      <c r="A266" s="177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65">
        <v>9</v>
      </c>
      <c r="H266" s="134">
        <v>1</v>
      </c>
      <c r="I266" s="166">
        <v>0</v>
      </c>
      <c r="J266" s="166">
        <v>0</v>
      </c>
      <c r="K266" s="167">
        <v>2769</v>
      </c>
    </row>
    <row r="267" spans="1:11" ht="15" thickBot="1">
      <c r="A267" s="177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65">
        <v>33</v>
      </c>
      <c r="H267" s="134">
        <v>3</v>
      </c>
      <c r="I267" s="166">
        <v>0</v>
      </c>
      <c r="J267" s="166">
        <v>0</v>
      </c>
      <c r="K267" s="167">
        <v>2940</v>
      </c>
    </row>
    <row r="268" spans="1:11" ht="15" thickBot="1">
      <c r="A268" s="177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65">
        <v>11</v>
      </c>
      <c r="H268" s="134">
        <v>1</v>
      </c>
      <c r="I268" s="166">
        <v>0</v>
      </c>
      <c r="J268" s="166">
        <v>0</v>
      </c>
      <c r="K268" s="167">
        <v>2871</v>
      </c>
    </row>
    <row r="269" spans="1:11" ht="15" thickBot="1">
      <c r="A269" s="177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65">
        <v>60</v>
      </c>
      <c r="H269" s="134">
        <v>6</v>
      </c>
      <c r="I269" s="166">
        <v>140</v>
      </c>
      <c r="J269" s="166">
        <v>0</v>
      </c>
      <c r="K269" s="167">
        <v>3216</v>
      </c>
    </row>
    <row r="270" spans="1:11" ht="15" thickBot="1">
      <c r="A270" s="177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65">
        <v>26</v>
      </c>
      <c r="H270" s="134">
        <v>2</v>
      </c>
      <c r="I270" s="166">
        <v>0</v>
      </c>
      <c r="J270" s="166">
        <v>0</v>
      </c>
      <c r="K270" s="167">
        <v>2702</v>
      </c>
    </row>
    <row r="271" spans="1:11" ht="15" thickBot="1">
      <c r="A271" s="177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65">
        <v>0</v>
      </c>
      <c r="H271" s="134">
        <v>0</v>
      </c>
      <c r="I271" s="166">
        <v>0</v>
      </c>
      <c r="J271" s="166">
        <v>0</v>
      </c>
      <c r="K271" s="167">
        <v>558</v>
      </c>
    </row>
    <row r="272" spans="1:11" ht="15" thickBot="1">
      <c r="A272" s="177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65">
        <v>0</v>
      </c>
      <c r="H272" s="134">
        <v>0</v>
      </c>
      <c r="I272" s="166">
        <v>0</v>
      </c>
      <c r="J272" s="166">
        <v>0</v>
      </c>
      <c r="K272" s="168">
        <v>69</v>
      </c>
    </row>
    <row r="273" spans="1:11" ht="15" thickBot="1">
      <c r="A273" s="177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65">
        <v>0</v>
      </c>
      <c r="H273" s="134">
        <v>0</v>
      </c>
      <c r="I273" s="166">
        <v>0</v>
      </c>
      <c r="J273" s="166">
        <v>0</v>
      </c>
      <c r="K273" s="168">
        <v>2388</v>
      </c>
    </row>
    <row r="274" spans="1:11" ht="15" thickBot="1">
      <c r="A274" s="177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65">
        <v>39</v>
      </c>
      <c r="H274" s="134">
        <v>1</v>
      </c>
      <c r="I274" s="166">
        <v>0</v>
      </c>
      <c r="J274" s="166">
        <v>200</v>
      </c>
      <c r="K274" s="168">
        <v>2744</v>
      </c>
    </row>
    <row r="275" spans="1:11" ht="15" thickBot="1">
      <c r="A275" s="177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65">
        <v>39</v>
      </c>
      <c r="H275" s="134">
        <v>3</v>
      </c>
      <c r="I275" s="166">
        <v>0</v>
      </c>
      <c r="J275" s="166">
        <v>0</v>
      </c>
      <c r="K275" s="168">
        <v>2764</v>
      </c>
    </row>
    <row r="276" spans="1:11" ht="15" thickBot="1">
      <c r="A276" s="177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65">
        <v>18</v>
      </c>
      <c r="H276" s="134">
        <v>2</v>
      </c>
      <c r="I276" s="166">
        <v>0</v>
      </c>
      <c r="J276" s="166">
        <v>0</v>
      </c>
      <c r="K276" s="168">
        <v>3147</v>
      </c>
    </row>
    <row r="277" spans="1:11" ht="15" thickBot="1">
      <c r="A277" s="177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65">
        <v>18</v>
      </c>
      <c r="H277" s="134">
        <v>2</v>
      </c>
      <c r="I277" s="166">
        <v>0</v>
      </c>
      <c r="J277" s="166">
        <v>0</v>
      </c>
      <c r="K277" s="169">
        <v>2052</v>
      </c>
    </row>
    <row r="278" spans="1:11" ht="15" thickBot="1">
      <c r="A278" s="177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65">
        <v>0</v>
      </c>
      <c r="H278" s="134">
        <v>0</v>
      </c>
      <c r="I278" s="166">
        <v>0</v>
      </c>
      <c r="J278" s="166">
        <v>0</v>
      </c>
      <c r="K278" s="170">
        <v>493</v>
      </c>
    </row>
    <row r="279" spans="1:11" ht="15" thickBot="1">
      <c r="A279" s="177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65">
        <v>0</v>
      </c>
      <c r="H279" s="134">
        <v>0</v>
      </c>
      <c r="I279" s="166">
        <v>0</v>
      </c>
      <c r="J279" s="166">
        <v>0</v>
      </c>
      <c r="K279" s="169">
        <v>52</v>
      </c>
    </row>
    <row r="280" spans="1:11" ht="15" thickBot="1">
      <c r="A280" s="177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65">
        <v>50</v>
      </c>
      <c r="H280" s="134">
        <v>2</v>
      </c>
      <c r="I280" s="166">
        <v>0</v>
      </c>
      <c r="J280" s="166">
        <v>0</v>
      </c>
      <c r="K280" s="169">
        <v>2316</v>
      </c>
    </row>
    <row r="281" spans="1:11" ht="15" thickBot="1">
      <c r="A281" s="177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65">
        <v>49</v>
      </c>
      <c r="H281" s="134">
        <v>3</v>
      </c>
      <c r="I281" s="166">
        <v>140</v>
      </c>
      <c r="J281" s="166">
        <v>0</v>
      </c>
      <c r="K281" s="170">
        <v>2778</v>
      </c>
    </row>
    <row r="282" spans="1:11" ht="15" thickBot="1">
      <c r="A282" s="177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65">
        <v>0</v>
      </c>
      <c r="H282" s="134">
        <v>0</v>
      </c>
      <c r="I282" s="166">
        <v>0</v>
      </c>
      <c r="J282" s="166">
        <v>0</v>
      </c>
      <c r="K282" s="168">
        <v>2499</v>
      </c>
    </row>
    <row r="283" spans="1:11" ht="15" thickBot="1">
      <c r="A283" s="177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65">
        <v>25</v>
      </c>
      <c r="H283" s="134">
        <v>1</v>
      </c>
      <c r="I283" s="166">
        <v>0</v>
      </c>
      <c r="J283" s="166">
        <v>200</v>
      </c>
      <c r="K283" s="168">
        <v>2745</v>
      </c>
    </row>
    <row r="284" spans="1:11" ht="15" thickBot="1">
      <c r="A284" s="177">
        <v>44470</v>
      </c>
      <c r="B284" s="161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62">
        <v>33</v>
      </c>
      <c r="H284" s="127">
        <v>1</v>
      </c>
      <c r="I284" s="163">
        <v>0</v>
      </c>
      <c r="J284" s="163">
        <v>0</v>
      </c>
      <c r="K284" s="164">
        <v>2487</v>
      </c>
    </row>
    <row r="285" spans="1:11" ht="15" thickBot="1">
      <c r="A285" s="177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65">
        <v>0</v>
      </c>
      <c r="H285" s="134">
        <v>0</v>
      </c>
      <c r="I285" s="166">
        <v>0</v>
      </c>
      <c r="J285" s="166">
        <v>0</v>
      </c>
      <c r="K285" s="167">
        <v>435</v>
      </c>
    </row>
    <row r="286" spans="1:11" ht="15" thickBot="1">
      <c r="A286" s="177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65">
        <v>0</v>
      </c>
      <c r="H286" s="134">
        <v>0</v>
      </c>
      <c r="I286" s="166">
        <v>0</v>
      </c>
      <c r="J286" s="166">
        <v>0</v>
      </c>
      <c r="K286" s="167">
        <v>68</v>
      </c>
    </row>
    <row r="287" spans="1:11" ht="15" thickBot="1">
      <c r="A287" s="177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65">
        <v>79</v>
      </c>
      <c r="H287" s="134">
        <v>3</v>
      </c>
      <c r="I287" s="166">
        <v>0</v>
      </c>
      <c r="J287" s="166">
        <v>0</v>
      </c>
      <c r="K287" s="167">
        <v>2205</v>
      </c>
    </row>
    <row r="288" spans="1:11" ht="15" thickBot="1">
      <c r="A288" s="177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65">
        <v>29</v>
      </c>
      <c r="H288" s="134">
        <v>3</v>
      </c>
      <c r="I288" s="166">
        <v>200</v>
      </c>
      <c r="J288" s="166">
        <v>0</v>
      </c>
      <c r="K288" s="167">
        <v>3236</v>
      </c>
    </row>
    <row r="289" spans="1:11" ht="15" thickBot="1">
      <c r="A289" s="177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65">
        <v>9</v>
      </c>
      <c r="H289" s="134">
        <v>1</v>
      </c>
      <c r="I289" s="166">
        <v>0</v>
      </c>
      <c r="J289" s="166">
        <v>0</v>
      </c>
      <c r="K289" s="167">
        <v>2504</v>
      </c>
    </row>
    <row r="290" spans="1:11" ht="15" thickBot="1">
      <c r="A290" s="177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65">
        <v>9</v>
      </c>
      <c r="H290" s="134">
        <v>1</v>
      </c>
      <c r="I290" s="166">
        <v>0</v>
      </c>
      <c r="J290" s="166">
        <v>0</v>
      </c>
      <c r="K290" s="167">
        <v>2990</v>
      </c>
    </row>
    <row r="291" spans="1:11" ht="15" thickBot="1">
      <c r="A291" s="177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65">
        <v>0</v>
      </c>
      <c r="H291" s="134">
        <v>0</v>
      </c>
      <c r="I291" s="166">
        <v>0</v>
      </c>
      <c r="J291" s="166">
        <v>0</v>
      </c>
      <c r="K291" s="167">
        <v>2090</v>
      </c>
    </row>
    <row r="292" spans="1:11" ht="15" thickBot="1">
      <c r="A292" s="177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65">
        <v>0</v>
      </c>
      <c r="H292" s="134">
        <v>0</v>
      </c>
      <c r="I292" s="166">
        <v>0</v>
      </c>
      <c r="J292" s="166">
        <v>0</v>
      </c>
      <c r="K292" s="167">
        <v>405</v>
      </c>
    </row>
    <row r="293" spans="1:11" ht="15" thickBot="1">
      <c r="A293" s="177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65">
        <v>0</v>
      </c>
      <c r="H293" s="134">
        <v>0</v>
      </c>
      <c r="I293" s="166">
        <v>0</v>
      </c>
      <c r="J293" s="166">
        <v>0</v>
      </c>
      <c r="K293" s="167">
        <v>109</v>
      </c>
    </row>
    <row r="294" spans="1:11" ht="15" thickBot="1">
      <c r="A294" s="177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65">
        <v>0</v>
      </c>
      <c r="H294" s="134">
        <v>0</v>
      </c>
      <c r="I294" s="166">
        <v>0</v>
      </c>
      <c r="J294" s="166">
        <v>0</v>
      </c>
      <c r="K294" s="167">
        <v>1903</v>
      </c>
    </row>
    <row r="295" spans="1:11" ht="15" thickBot="1">
      <c r="A295" s="177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65">
        <v>0</v>
      </c>
      <c r="H295" s="134">
        <v>0</v>
      </c>
      <c r="I295" s="166">
        <v>0</v>
      </c>
      <c r="J295" s="166">
        <v>0</v>
      </c>
      <c r="K295" s="167">
        <v>144</v>
      </c>
    </row>
    <row r="296" spans="1:11" ht="15" thickBot="1">
      <c r="A296" s="177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65">
        <v>11</v>
      </c>
      <c r="H296" s="134">
        <v>1</v>
      </c>
      <c r="I296" s="166">
        <v>0</v>
      </c>
      <c r="J296" s="166">
        <v>0</v>
      </c>
      <c r="K296" s="167">
        <v>2530</v>
      </c>
    </row>
    <row r="297" spans="1:11" ht="15" thickBot="1">
      <c r="A297" s="177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65">
        <v>20</v>
      </c>
      <c r="H297" s="134">
        <v>2</v>
      </c>
      <c r="I297" s="166">
        <v>205.19</v>
      </c>
      <c r="J297" s="166">
        <v>0</v>
      </c>
      <c r="K297" s="167">
        <v>2626</v>
      </c>
    </row>
    <row r="298" spans="1:11" ht="15" thickBot="1">
      <c r="A298" s="177">
        <v>44484</v>
      </c>
      <c r="B298" s="132">
        <f t="shared" si="9"/>
        <v>1524</v>
      </c>
      <c r="C298" s="132"/>
      <c r="D298" s="133"/>
      <c r="E298" s="134"/>
      <c r="F298" s="134"/>
      <c r="G298" s="165"/>
      <c r="H298" s="134"/>
      <c r="I298" s="166"/>
      <c r="J298" s="166"/>
      <c r="K298" s="167"/>
    </row>
    <row r="299" spans="1:11" ht="15" thickBot="1">
      <c r="A299" s="177">
        <v>44485</v>
      </c>
      <c r="B299" s="132">
        <f t="shared" si="9"/>
        <v>1525</v>
      </c>
      <c r="C299" s="132"/>
      <c r="D299" s="133"/>
      <c r="E299" s="134"/>
      <c r="F299" s="134"/>
      <c r="G299" s="165"/>
      <c r="H299" s="134"/>
      <c r="I299" s="166"/>
      <c r="J299" s="166"/>
      <c r="K299" s="167"/>
    </row>
    <row r="300" spans="1:11" ht="15" thickBot="1">
      <c r="A300" s="177">
        <v>44486</v>
      </c>
      <c r="B300" s="132">
        <f t="shared" si="9"/>
        <v>1526</v>
      </c>
      <c r="C300" s="132"/>
      <c r="D300" s="133"/>
      <c r="E300" s="134"/>
      <c r="F300" s="134"/>
      <c r="G300" s="165"/>
      <c r="H300" s="134"/>
      <c r="I300" s="166"/>
      <c r="J300" s="166"/>
      <c r="K300" s="167"/>
    </row>
    <row r="301" spans="1:11" ht="15" thickBot="1">
      <c r="A301" s="177">
        <v>44487</v>
      </c>
      <c r="B301" s="132">
        <f t="shared" si="9"/>
        <v>1527</v>
      </c>
      <c r="C301" s="132"/>
      <c r="D301" s="133"/>
      <c r="E301" s="134"/>
      <c r="F301" s="134"/>
      <c r="G301" s="165"/>
      <c r="H301" s="134"/>
      <c r="I301" s="166"/>
      <c r="J301" s="166"/>
      <c r="K301" s="167"/>
    </row>
    <row r="302" spans="1:11" ht="15" thickBot="1">
      <c r="A302" s="177">
        <v>44488</v>
      </c>
      <c r="B302" s="132">
        <f t="shared" si="9"/>
        <v>1528</v>
      </c>
      <c r="C302" s="132"/>
      <c r="D302" s="133"/>
      <c r="E302" s="134"/>
      <c r="F302" s="134"/>
      <c r="G302" s="165"/>
      <c r="H302" s="134"/>
      <c r="I302" s="166"/>
      <c r="J302" s="166"/>
      <c r="K302" s="168"/>
    </row>
    <row r="303" spans="1:11" ht="15" thickBot="1">
      <c r="A303" s="177">
        <v>44489</v>
      </c>
      <c r="B303" s="132">
        <f t="shared" si="9"/>
        <v>1529</v>
      </c>
      <c r="C303" s="132"/>
      <c r="D303" s="133"/>
      <c r="E303" s="134"/>
      <c r="F303" s="134"/>
      <c r="G303" s="165"/>
      <c r="H303" s="134"/>
      <c r="I303" s="166"/>
      <c r="J303" s="166"/>
      <c r="K303" s="168"/>
    </row>
    <row r="304" spans="1:11" ht="15" thickBot="1">
      <c r="A304" s="177">
        <v>44490</v>
      </c>
      <c r="B304" s="132">
        <f t="shared" si="9"/>
        <v>1530</v>
      </c>
      <c r="C304" s="132"/>
      <c r="D304" s="133"/>
      <c r="E304" s="134"/>
      <c r="F304" s="134"/>
      <c r="G304" s="165"/>
      <c r="H304" s="134"/>
      <c r="I304" s="166"/>
      <c r="J304" s="166"/>
      <c r="K304" s="168"/>
    </row>
    <row r="305" spans="1:11" ht="15" thickBot="1">
      <c r="A305" s="177">
        <v>44491</v>
      </c>
      <c r="B305" s="132">
        <f t="shared" si="9"/>
        <v>1531</v>
      </c>
      <c r="C305" s="132"/>
      <c r="D305" s="133"/>
      <c r="E305" s="134"/>
      <c r="F305" s="134"/>
      <c r="G305" s="165"/>
      <c r="H305" s="134"/>
      <c r="I305" s="166"/>
      <c r="J305" s="166"/>
      <c r="K305" s="168"/>
    </row>
    <row r="306" spans="1:11" ht="15" thickBot="1">
      <c r="A306" s="177">
        <v>44492</v>
      </c>
      <c r="B306" s="132">
        <f t="shared" si="9"/>
        <v>1532</v>
      </c>
      <c r="C306" s="132"/>
      <c r="D306" s="133"/>
      <c r="E306" s="134"/>
      <c r="F306" s="134"/>
      <c r="G306" s="165"/>
      <c r="H306" s="134"/>
      <c r="I306" s="166"/>
      <c r="J306" s="166"/>
      <c r="K306" s="168"/>
    </row>
    <row r="307" spans="1:11" ht="15" thickBot="1">
      <c r="A307" s="177">
        <v>44493</v>
      </c>
      <c r="B307" s="132">
        <f t="shared" si="9"/>
        <v>1533</v>
      </c>
      <c r="C307" s="132"/>
      <c r="D307" s="133"/>
      <c r="E307" s="134"/>
      <c r="F307" s="134"/>
      <c r="G307" s="165"/>
      <c r="H307" s="134"/>
      <c r="I307" s="166"/>
      <c r="J307" s="166"/>
      <c r="K307" s="169"/>
    </row>
    <row r="308" spans="1:11" ht="15" thickBot="1">
      <c r="A308" s="177">
        <v>44494</v>
      </c>
      <c r="B308" s="132">
        <f t="shared" si="9"/>
        <v>1534</v>
      </c>
      <c r="C308" s="132"/>
      <c r="D308" s="133"/>
      <c r="E308" s="134"/>
      <c r="F308" s="134"/>
      <c r="G308" s="165"/>
      <c r="H308" s="134"/>
      <c r="I308" s="166"/>
      <c r="J308" s="166"/>
      <c r="K308" s="170"/>
    </row>
    <row r="309" spans="1:11" ht="15" thickBot="1">
      <c r="A309" s="177">
        <v>44495</v>
      </c>
      <c r="B309" s="132">
        <f t="shared" si="9"/>
        <v>1535</v>
      </c>
      <c r="C309" s="132"/>
      <c r="D309" s="133"/>
      <c r="E309" s="134"/>
      <c r="F309" s="134"/>
      <c r="G309" s="165"/>
      <c r="H309" s="134"/>
      <c r="I309" s="166"/>
      <c r="J309" s="166"/>
      <c r="K309" s="169"/>
    </row>
    <row r="310" spans="1:11" ht="15" thickBot="1">
      <c r="A310" s="177">
        <v>44496</v>
      </c>
      <c r="B310" s="132">
        <f t="shared" si="9"/>
        <v>1536</v>
      </c>
      <c r="C310" s="132"/>
      <c r="D310" s="133"/>
      <c r="E310" s="134"/>
      <c r="F310" s="134"/>
      <c r="G310" s="165"/>
      <c r="H310" s="134"/>
      <c r="I310" s="166"/>
      <c r="J310" s="166"/>
      <c r="K310" s="169"/>
    </row>
    <row r="311" spans="1:11" ht="15" thickBot="1">
      <c r="A311" s="177">
        <v>44497</v>
      </c>
      <c r="B311" s="132">
        <f t="shared" si="9"/>
        <v>1537</v>
      </c>
      <c r="C311" s="132"/>
      <c r="D311" s="133"/>
      <c r="E311" s="134"/>
      <c r="F311" s="134"/>
      <c r="G311" s="165"/>
      <c r="H311" s="134"/>
      <c r="I311" s="166"/>
      <c r="J311" s="166"/>
      <c r="K311" s="170"/>
    </row>
    <row r="312" spans="1:11" ht="15" thickBot="1">
      <c r="A312" s="177">
        <v>44498</v>
      </c>
      <c r="B312" s="132">
        <f t="shared" si="9"/>
        <v>1538</v>
      </c>
      <c r="C312" s="132"/>
      <c r="D312" s="133"/>
      <c r="E312" s="134"/>
      <c r="F312" s="134"/>
      <c r="G312" s="165"/>
      <c r="H312" s="134"/>
      <c r="I312" s="166"/>
      <c r="J312" s="166"/>
      <c r="K312" s="168"/>
    </row>
    <row r="313" spans="1:11" ht="15" thickBot="1">
      <c r="A313" s="177">
        <v>44499</v>
      </c>
      <c r="B313" s="132">
        <f t="shared" si="9"/>
        <v>1539</v>
      </c>
      <c r="C313" s="132"/>
      <c r="D313" s="133"/>
      <c r="E313" s="134"/>
      <c r="F313" s="134"/>
      <c r="G313" s="165"/>
      <c r="H313" s="134"/>
      <c r="I313" s="166"/>
      <c r="J313" s="166"/>
      <c r="K313" s="168"/>
    </row>
    <row r="314" spans="1:11" ht="15" thickBot="1">
      <c r="A314" s="177">
        <v>44500</v>
      </c>
      <c r="B314" s="132">
        <f t="shared" si="9"/>
        <v>1540</v>
      </c>
      <c r="C314" s="171"/>
      <c r="D314" s="172"/>
      <c r="E314" s="173"/>
      <c r="F314" s="173"/>
      <c r="G314" s="194"/>
      <c r="H314" s="173"/>
      <c r="I314" s="175"/>
      <c r="J314" s="175"/>
      <c r="K314" s="176"/>
    </row>
    <row r="315" spans="1:11" ht="15" thickBot="1">
      <c r="A315" s="177">
        <v>44501</v>
      </c>
      <c r="B315" s="161">
        <v>1541</v>
      </c>
      <c r="C315" s="125"/>
      <c r="D315" s="126"/>
      <c r="E315" s="127"/>
      <c r="F315" s="127"/>
      <c r="G315" s="162"/>
      <c r="H315" s="127"/>
      <c r="I315" s="163"/>
      <c r="J315" s="163"/>
      <c r="K315" s="164"/>
    </row>
    <row r="316" spans="1:11" ht="15" thickBot="1">
      <c r="A316" s="177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65"/>
      <c r="H316" s="134"/>
      <c r="I316" s="166"/>
      <c r="J316" s="166"/>
      <c r="K316" s="167"/>
    </row>
    <row r="317" spans="1:11" ht="15" thickBot="1">
      <c r="A317" s="177">
        <v>44503</v>
      </c>
      <c r="B317" s="132">
        <f t="shared" si="10"/>
        <v>1543</v>
      </c>
      <c r="C317" s="132"/>
      <c r="D317" s="133"/>
      <c r="E317" s="134"/>
      <c r="F317" s="134"/>
      <c r="G317" s="165"/>
      <c r="H317" s="134"/>
      <c r="I317" s="166"/>
      <c r="J317" s="166"/>
      <c r="K317" s="167"/>
    </row>
    <row r="318" spans="1:11" ht="15" thickBot="1">
      <c r="A318" s="177">
        <v>44504</v>
      </c>
      <c r="B318" s="132">
        <f t="shared" si="10"/>
        <v>1544</v>
      </c>
      <c r="C318" s="132"/>
      <c r="D318" s="133"/>
      <c r="E318" s="134"/>
      <c r="F318" s="134"/>
      <c r="G318" s="165"/>
      <c r="H318" s="134"/>
      <c r="I318" s="166"/>
      <c r="J318" s="166"/>
      <c r="K318" s="167"/>
    </row>
    <row r="319" spans="1:11" ht="15" thickBot="1">
      <c r="A319" s="177">
        <v>44505</v>
      </c>
      <c r="B319" s="132">
        <f t="shared" si="10"/>
        <v>1545</v>
      </c>
      <c r="C319" s="132"/>
      <c r="D319" s="133"/>
      <c r="E319" s="134"/>
      <c r="F319" s="134"/>
      <c r="G319" s="165"/>
      <c r="H319" s="134"/>
      <c r="I319" s="166"/>
      <c r="J319" s="166"/>
      <c r="K319" s="167"/>
    </row>
    <row r="320" spans="1:11" ht="15" thickBot="1">
      <c r="A320" s="177">
        <v>44506</v>
      </c>
      <c r="B320" s="132">
        <f t="shared" si="10"/>
        <v>1546</v>
      </c>
      <c r="C320" s="132"/>
      <c r="D320" s="133"/>
      <c r="E320" s="134"/>
      <c r="F320" s="134"/>
      <c r="G320" s="165"/>
      <c r="H320" s="134"/>
      <c r="I320" s="166"/>
      <c r="J320" s="166"/>
      <c r="K320" s="167"/>
    </row>
    <row r="321" spans="1:11" ht="15" thickBot="1">
      <c r="A321" s="177">
        <v>44507</v>
      </c>
      <c r="B321" s="132">
        <f t="shared" si="10"/>
        <v>1547</v>
      </c>
      <c r="C321" s="132"/>
      <c r="D321" s="133"/>
      <c r="E321" s="134"/>
      <c r="F321" s="134"/>
      <c r="G321" s="165"/>
      <c r="H321" s="134"/>
      <c r="I321" s="166"/>
      <c r="J321" s="166"/>
      <c r="K321" s="167"/>
    </row>
    <row r="322" spans="1:11" ht="15" thickBot="1">
      <c r="A322" s="177">
        <v>44508</v>
      </c>
      <c r="B322" s="132">
        <f t="shared" si="10"/>
        <v>1548</v>
      </c>
      <c r="C322" s="132"/>
      <c r="D322" s="133"/>
      <c r="E322" s="134"/>
      <c r="F322" s="134"/>
      <c r="G322" s="165"/>
      <c r="H322" s="134"/>
      <c r="I322" s="166"/>
      <c r="J322" s="166"/>
      <c r="K322" s="167"/>
    </row>
    <row r="323" spans="1:11" ht="15" thickBot="1">
      <c r="A323" s="177">
        <v>44509</v>
      </c>
      <c r="B323" s="132">
        <f t="shared" si="10"/>
        <v>1549</v>
      </c>
      <c r="C323" s="132"/>
      <c r="D323" s="133"/>
      <c r="E323" s="134"/>
      <c r="F323" s="134"/>
      <c r="G323" s="165"/>
      <c r="H323" s="134"/>
      <c r="I323" s="166"/>
      <c r="J323" s="166"/>
      <c r="K323" s="167"/>
    </row>
    <row r="324" spans="1:11" ht="15" thickBot="1">
      <c r="A324" s="177">
        <v>44510</v>
      </c>
      <c r="B324" s="132">
        <f t="shared" si="10"/>
        <v>1550</v>
      </c>
      <c r="C324" s="132"/>
      <c r="D324" s="133"/>
      <c r="E324" s="134"/>
      <c r="F324" s="134"/>
      <c r="G324" s="165"/>
      <c r="H324" s="134"/>
      <c r="I324" s="166"/>
      <c r="J324" s="166"/>
      <c r="K324" s="167"/>
    </row>
    <row r="325" spans="1:11" ht="15" thickBot="1">
      <c r="A325" s="177">
        <v>44511</v>
      </c>
      <c r="B325" s="132">
        <f t="shared" si="10"/>
        <v>1551</v>
      </c>
      <c r="C325" s="132"/>
      <c r="D325" s="133"/>
      <c r="E325" s="134"/>
      <c r="F325" s="134"/>
      <c r="G325" s="165"/>
      <c r="H325" s="134"/>
      <c r="I325" s="166"/>
      <c r="J325" s="166"/>
      <c r="K325" s="167"/>
    </row>
    <row r="326" spans="1:11" ht="15" thickBot="1">
      <c r="A326" s="177">
        <v>44512</v>
      </c>
      <c r="B326" s="132">
        <f t="shared" si="10"/>
        <v>1552</v>
      </c>
      <c r="C326" s="132"/>
      <c r="D326" s="133"/>
      <c r="E326" s="134"/>
      <c r="F326" s="134"/>
      <c r="G326" s="165"/>
      <c r="H326" s="134"/>
      <c r="I326" s="166"/>
      <c r="J326" s="166"/>
      <c r="K326" s="167"/>
    </row>
    <row r="327" spans="1:11" ht="15" thickBot="1">
      <c r="A327" s="177">
        <v>44513</v>
      </c>
      <c r="B327" s="132">
        <f t="shared" si="10"/>
        <v>1553</v>
      </c>
      <c r="C327" s="132"/>
      <c r="D327" s="133"/>
      <c r="E327" s="134"/>
      <c r="F327" s="134"/>
      <c r="G327" s="165"/>
      <c r="H327" s="134"/>
      <c r="I327" s="166"/>
      <c r="J327" s="166"/>
      <c r="K327" s="167"/>
    </row>
    <row r="328" spans="1:11" ht="15" thickBot="1">
      <c r="A328" s="177">
        <v>44514</v>
      </c>
      <c r="B328" s="132">
        <f t="shared" si="10"/>
        <v>1554</v>
      </c>
      <c r="C328" s="132"/>
      <c r="D328" s="133"/>
      <c r="E328" s="134"/>
      <c r="F328" s="134"/>
      <c r="G328" s="165"/>
      <c r="H328" s="134"/>
      <c r="I328" s="166"/>
      <c r="J328" s="166"/>
      <c r="K328" s="167"/>
    </row>
    <row r="329" spans="1:11" ht="15" thickBot="1">
      <c r="A329" s="177">
        <v>44515</v>
      </c>
      <c r="B329" s="132">
        <f t="shared" si="10"/>
        <v>1555</v>
      </c>
      <c r="C329" s="132"/>
      <c r="D329" s="133"/>
      <c r="E329" s="134"/>
      <c r="F329" s="134"/>
      <c r="G329" s="165"/>
      <c r="H329" s="134"/>
      <c r="I329" s="166"/>
      <c r="J329" s="166"/>
      <c r="K329" s="167"/>
    </row>
    <row r="330" spans="1:11" ht="15" thickBot="1">
      <c r="A330" s="177">
        <v>44516</v>
      </c>
      <c r="B330" s="132">
        <f t="shared" si="10"/>
        <v>1556</v>
      </c>
      <c r="C330" s="132"/>
      <c r="D330" s="133"/>
      <c r="E330" s="134"/>
      <c r="F330" s="134"/>
      <c r="G330" s="165"/>
      <c r="H330" s="134"/>
      <c r="I330" s="166"/>
      <c r="J330" s="166"/>
      <c r="K330" s="167"/>
    </row>
    <row r="331" spans="1:11" ht="15" thickBot="1">
      <c r="A331" s="177">
        <v>44517</v>
      </c>
      <c r="B331" s="132">
        <f t="shared" si="10"/>
        <v>1557</v>
      </c>
      <c r="C331" s="132"/>
      <c r="D331" s="133"/>
      <c r="E331" s="134"/>
      <c r="F331" s="134"/>
      <c r="G331" s="165"/>
      <c r="H331" s="134"/>
      <c r="I331" s="166"/>
      <c r="J331" s="166"/>
      <c r="K331" s="167"/>
    </row>
    <row r="332" spans="1:11" ht="15" thickBot="1">
      <c r="A332" s="177">
        <v>44518</v>
      </c>
      <c r="B332" s="132">
        <f t="shared" si="10"/>
        <v>1558</v>
      </c>
      <c r="C332" s="132"/>
      <c r="D332" s="133"/>
      <c r="E332" s="134"/>
      <c r="F332" s="134"/>
      <c r="G332" s="165"/>
      <c r="H332" s="134"/>
      <c r="I332" s="166"/>
      <c r="J332" s="166"/>
      <c r="K332" s="167"/>
    </row>
    <row r="333" spans="1:11" ht="15" thickBot="1">
      <c r="A333" s="177">
        <v>44519</v>
      </c>
      <c r="B333" s="132">
        <f t="shared" si="10"/>
        <v>1559</v>
      </c>
      <c r="C333" s="132"/>
      <c r="D333" s="133"/>
      <c r="E333" s="134"/>
      <c r="F333" s="134"/>
      <c r="G333" s="165"/>
      <c r="H333" s="134"/>
      <c r="I333" s="166"/>
      <c r="J333" s="166"/>
      <c r="K333" s="168"/>
    </row>
    <row r="334" spans="1:11" ht="15" thickBot="1">
      <c r="A334" s="177">
        <v>44520</v>
      </c>
      <c r="B334" s="132">
        <f t="shared" si="10"/>
        <v>1560</v>
      </c>
      <c r="C334" s="132"/>
      <c r="D334" s="133"/>
      <c r="E334" s="134"/>
      <c r="F334" s="134"/>
      <c r="G334" s="165"/>
      <c r="H334" s="134"/>
      <c r="I334" s="166"/>
      <c r="J334" s="166"/>
      <c r="K334" s="168"/>
    </row>
    <row r="335" spans="1:11" ht="15" thickBot="1">
      <c r="A335" s="177">
        <v>44521</v>
      </c>
      <c r="B335" s="132">
        <f t="shared" si="10"/>
        <v>1561</v>
      </c>
      <c r="C335" s="132"/>
      <c r="D335" s="133"/>
      <c r="E335" s="134"/>
      <c r="F335" s="134"/>
      <c r="G335" s="165"/>
      <c r="H335" s="134"/>
      <c r="I335" s="166"/>
      <c r="J335" s="166"/>
      <c r="K335" s="168"/>
    </row>
    <row r="336" spans="1:11" ht="15" thickBot="1">
      <c r="A336" s="177">
        <v>44522</v>
      </c>
      <c r="B336" s="132">
        <f t="shared" si="10"/>
        <v>1562</v>
      </c>
      <c r="C336" s="132"/>
      <c r="D336" s="133"/>
      <c r="E336" s="134"/>
      <c r="F336" s="134"/>
      <c r="G336" s="165"/>
      <c r="H336" s="134"/>
      <c r="I336" s="166"/>
      <c r="J336" s="166"/>
      <c r="K336" s="168"/>
    </row>
    <row r="337" spans="1:11" ht="15" thickBot="1">
      <c r="A337" s="177">
        <v>44523</v>
      </c>
      <c r="B337" s="132">
        <f t="shared" si="10"/>
        <v>1563</v>
      </c>
      <c r="C337" s="132"/>
      <c r="D337" s="133"/>
      <c r="E337" s="134"/>
      <c r="F337" s="134"/>
      <c r="G337" s="165"/>
      <c r="H337" s="134"/>
      <c r="I337" s="166"/>
      <c r="J337" s="166"/>
      <c r="K337" s="168"/>
    </row>
    <row r="338" spans="1:11" ht="15" thickBot="1">
      <c r="A338" s="177">
        <v>44524</v>
      </c>
      <c r="B338" s="132">
        <f t="shared" si="10"/>
        <v>1564</v>
      </c>
      <c r="C338" s="132"/>
      <c r="D338" s="133"/>
      <c r="E338" s="134"/>
      <c r="F338" s="134"/>
      <c r="G338" s="165"/>
      <c r="H338" s="134"/>
      <c r="I338" s="166"/>
      <c r="J338" s="166"/>
      <c r="K338" s="169"/>
    </row>
    <row r="339" spans="1:11" ht="15" thickBot="1">
      <c r="A339" s="177">
        <v>44525</v>
      </c>
      <c r="B339" s="132">
        <f t="shared" si="10"/>
        <v>1565</v>
      </c>
      <c r="C339" s="132"/>
      <c r="D339" s="133"/>
      <c r="E339" s="134"/>
      <c r="F339" s="134"/>
      <c r="G339" s="165"/>
      <c r="H339" s="134"/>
      <c r="I339" s="166"/>
      <c r="J339" s="166"/>
      <c r="K339" s="170"/>
    </row>
    <row r="340" spans="1:11" ht="15" thickBot="1">
      <c r="A340" s="177">
        <v>44526</v>
      </c>
      <c r="B340" s="132">
        <f t="shared" si="10"/>
        <v>1566</v>
      </c>
      <c r="C340" s="132"/>
      <c r="D340" s="133"/>
      <c r="E340" s="134"/>
      <c r="F340" s="134"/>
      <c r="G340" s="165"/>
      <c r="H340" s="134"/>
      <c r="I340" s="166"/>
      <c r="J340" s="166"/>
      <c r="K340" s="169"/>
    </row>
    <row r="341" spans="1:11" ht="15" thickBot="1">
      <c r="A341" s="177">
        <v>44527</v>
      </c>
      <c r="B341" s="132">
        <f t="shared" si="10"/>
        <v>1567</v>
      </c>
      <c r="C341" s="132"/>
      <c r="D341" s="133"/>
      <c r="E341" s="134"/>
      <c r="F341" s="134"/>
      <c r="G341" s="165"/>
      <c r="H341" s="134"/>
      <c r="I341" s="166"/>
      <c r="J341" s="166"/>
      <c r="K341" s="169"/>
    </row>
    <row r="342" spans="1:11" ht="15" thickBot="1">
      <c r="A342" s="177">
        <v>44528</v>
      </c>
      <c r="B342" s="132">
        <f t="shared" si="10"/>
        <v>1568</v>
      </c>
      <c r="C342" s="132"/>
      <c r="D342" s="133"/>
      <c r="E342" s="134"/>
      <c r="F342" s="134"/>
      <c r="G342" s="165"/>
      <c r="H342" s="134"/>
      <c r="I342" s="166"/>
      <c r="J342" s="166"/>
      <c r="K342" s="170"/>
    </row>
    <row r="343" spans="1:11" ht="15" thickBot="1">
      <c r="A343" s="177">
        <v>44529</v>
      </c>
      <c r="B343" s="132">
        <f t="shared" si="10"/>
        <v>1569</v>
      </c>
      <c r="C343" s="132"/>
      <c r="D343" s="133"/>
      <c r="E343" s="134"/>
      <c r="F343" s="134"/>
      <c r="G343" s="165"/>
      <c r="H343" s="134"/>
      <c r="I343" s="166"/>
      <c r="J343" s="166"/>
      <c r="K343" s="168"/>
    </row>
    <row r="344" spans="1:11" ht="15" thickBot="1">
      <c r="A344" s="177">
        <v>44530</v>
      </c>
      <c r="B344" s="132">
        <f t="shared" si="10"/>
        <v>1570</v>
      </c>
      <c r="C344" s="132"/>
      <c r="D344" s="133"/>
      <c r="E344" s="134"/>
      <c r="F344" s="134"/>
      <c r="G344" s="165"/>
      <c r="H344" s="134"/>
      <c r="I344" s="166"/>
      <c r="J344" s="166"/>
      <c r="K344" s="168"/>
    </row>
    <row r="345" spans="1:11" ht="15" thickBot="1">
      <c r="A345" s="177">
        <v>44531</v>
      </c>
      <c r="B345" s="161">
        <v>1571</v>
      </c>
      <c r="C345" s="125"/>
      <c r="D345" s="126"/>
      <c r="E345" s="127"/>
      <c r="F345" s="127"/>
      <c r="G345" s="162"/>
      <c r="H345" s="127"/>
      <c r="I345" s="163"/>
      <c r="J345" s="163"/>
      <c r="K345" s="164"/>
    </row>
    <row r="346" spans="1:11" ht="15" thickBot="1">
      <c r="A346" s="177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65"/>
      <c r="H346" s="134"/>
      <c r="I346" s="166"/>
      <c r="J346" s="166"/>
      <c r="K346" s="167"/>
    </row>
    <row r="347" spans="1:11" ht="15" thickBot="1">
      <c r="A347" s="177">
        <v>44533</v>
      </c>
      <c r="B347" s="132">
        <f t="shared" si="11"/>
        <v>1573</v>
      </c>
      <c r="C347" s="132"/>
      <c r="D347" s="133"/>
      <c r="E347" s="134"/>
      <c r="F347" s="134"/>
      <c r="G347" s="165"/>
      <c r="H347" s="134"/>
      <c r="I347" s="166"/>
      <c r="J347" s="166"/>
      <c r="K347" s="167"/>
    </row>
    <row r="348" spans="1:11" ht="15" thickBot="1">
      <c r="A348" s="177">
        <v>44534</v>
      </c>
      <c r="B348" s="132">
        <f t="shared" si="11"/>
        <v>1574</v>
      </c>
      <c r="C348" s="132"/>
      <c r="D348" s="133"/>
      <c r="E348" s="134"/>
      <c r="F348" s="134"/>
      <c r="G348" s="165"/>
      <c r="H348" s="134"/>
      <c r="I348" s="166"/>
      <c r="J348" s="166"/>
      <c r="K348" s="167"/>
    </row>
    <row r="349" spans="1:11" ht="15" thickBot="1">
      <c r="A349" s="177">
        <v>44535</v>
      </c>
      <c r="B349" s="132">
        <f t="shared" si="11"/>
        <v>1575</v>
      </c>
      <c r="C349" s="132"/>
      <c r="D349" s="133"/>
      <c r="E349" s="134"/>
      <c r="F349" s="134"/>
      <c r="G349" s="165"/>
      <c r="H349" s="134"/>
      <c r="I349" s="166"/>
      <c r="J349" s="166"/>
      <c r="K349" s="167"/>
    </row>
    <row r="350" spans="1:11" ht="15" thickBot="1">
      <c r="A350" s="177">
        <v>44536</v>
      </c>
      <c r="B350" s="132">
        <f t="shared" si="11"/>
        <v>1576</v>
      </c>
      <c r="C350" s="132"/>
      <c r="D350" s="133"/>
      <c r="E350" s="134"/>
      <c r="F350" s="134"/>
      <c r="G350" s="165"/>
      <c r="H350" s="134"/>
      <c r="I350" s="166"/>
      <c r="J350" s="166"/>
      <c r="K350" s="167"/>
    </row>
    <row r="351" spans="1:11" ht="15" thickBot="1">
      <c r="A351" s="177">
        <v>44537</v>
      </c>
      <c r="B351" s="132">
        <f t="shared" si="11"/>
        <v>1577</v>
      </c>
      <c r="C351" s="132"/>
      <c r="D351" s="133"/>
      <c r="E351" s="134"/>
      <c r="F351" s="134"/>
      <c r="G351" s="165"/>
      <c r="H351" s="134"/>
      <c r="I351" s="166"/>
      <c r="J351" s="166"/>
      <c r="K351" s="167"/>
    </row>
    <row r="352" spans="1:11" ht="15" thickBot="1">
      <c r="A352" s="177">
        <v>44538</v>
      </c>
      <c r="B352" s="132">
        <f t="shared" si="11"/>
        <v>1578</v>
      </c>
      <c r="C352" s="132"/>
      <c r="D352" s="133"/>
      <c r="E352" s="134"/>
      <c r="F352" s="134"/>
      <c r="G352" s="165"/>
      <c r="H352" s="134"/>
      <c r="I352" s="166"/>
      <c r="J352" s="166"/>
      <c r="K352" s="167"/>
    </row>
    <row r="353" spans="1:11" ht="15" thickBot="1">
      <c r="A353" s="177">
        <v>44539</v>
      </c>
      <c r="B353" s="132">
        <f t="shared" si="11"/>
        <v>1579</v>
      </c>
      <c r="C353" s="132"/>
      <c r="D353" s="133"/>
      <c r="E353" s="134"/>
      <c r="F353" s="134"/>
      <c r="G353" s="165"/>
      <c r="H353" s="134"/>
      <c r="I353" s="166"/>
      <c r="J353" s="166"/>
      <c r="K353" s="167"/>
    </row>
    <row r="354" spans="1:11" ht="15" thickBot="1">
      <c r="A354" s="177">
        <v>44540</v>
      </c>
      <c r="B354" s="132">
        <f t="shared" si="11"/>
        <v>1580</v>
      </c>
      <c r="C354" s="132"/>
      <c r="D354" s="133"/>
      <c r="E354" s="134"/>
      <c r="F354" s="134"/>
      <c r="G354" s="165"/>
      <c r="H354" s="134"/>
      <c r="I354" s="166"/>
      <c r="J354" s="166"/>
      <c r="K354" s="167"/>
    </row>
    <row r="355" spans="1:11" ht="15" thickBot="1">
      <c r="A355" s="177">
        <v>44541</v>
      </c>
      <c r="B355" s="132">
        <f t="shared" si="11"/>
        <v>1581</v>
      </c>
      <c r="C355" s="132"/>
      <c r="D355" s="133"/>
      <c r="E355" s="134"/>
      <c r="F355" s="134"/>
      <c r="G355" s="165"/>
      <c r="H355" s="134"/>
      <c r="I355" s="166"/>
      <c r="J355" s="166"/>
      <c r="K355" s="167"/>
    </row>
    <row r="356" spans="1:11" ht="15" thickBot="1">
      <c r="A356" s="177">
        <v>44542</v>
      </c>
      <c r="B356" s="132">
        <f t="shared" si="11"/>
        <v>1582</v>
      </c>
      <c r="C356" s="132"/>
      <c r="D356" s="133"/>
      <c r="E356" s="134"/>
      <c r="F356" s="134"/>
      <c r="G356" s="165"/>
      <c r="H356" s="134"/>
      <c r="I356" s="166"/>
      <c r="J356" s="166"/>
      <c r="K356" s="167"/>
    </row>
    <row r="357" spans="1:11" ht="15" thickBot="1">
      <c r="A357" s="177">
        <v>44543</v>
      </c>
      <c r="B357" s="132">
        <f t="shared" si="11"/>
        <v>1583</v>
      </c>
      <c r="C357" s="132"/>
      <c r="D357" s="133"/>
      <c r="E357" s="134"/>
      <c r="F357" s="134"/>
      <c r="G357" s="165"/>
      <c r="H357" s="134"/>
      <c r="I357" s="166"/>
      <c r="J357" s="166"/>
      <c r="K357" s="167"/>
    </row>
    <row r="358" spans="1:11" ht="15" thickBot="1">
      <c r="A358" s="177">
        <v>44544</v>
      </c>
      <c r="B358" s="132">
        <f t="shared" si="11"/>
        <v>1584</v>
      </c>
      <c r="C358" s="132"/>
      <c r="D358" s="133"/>
      <c r="E358" s="134"/>
      <c r="F358" s="134"/>
      <c r="G358" s="165"/>
      <c r="H358" s="134"/>
      <c r="I358" s="166"/>
      <c r="J358" s="166"/>
      <c r="K358" s="167"/>
    </row>
    <row r="359" spans="1:11" ht="15" thickBot="1">
      <c r="A359" s="177">
        <v>44545</v>
      </c>
      <c r="B359" s="132">
        <f t="shared" si="11"/>
        <v>1585</v>
      </c>
      <c r="C359" s="132"/>
      <c r="D359" s="133"/>
      <c r="E359" s="134"/>
      <c r="F359" s="134"/>
      <c r="G359" s="165"/>
      <c r="H359" s="134"/>
      <c r="I359" s="166"/>
      <c r="J359" s="166"/>
      <c r="K359" s="167"/>
    </row>
    <row r="360" spans="1:11" ht="15" thickBot="1">
      <c r="A360" s="177">
        <v>44546</v>
      </c>
      <c r="B360" s="132">
        <f t="shared" si="11"/>
        <v>1586</v>
      </c>
      <c r="C360" s="132"/>
      <c r="D360" s="133"/>
      <c r="E360" s="134"/>
      <c r="F360" s="134"/>
      <c r="G360" s="165"/>
      <c r="H360" s="134"/>
      <c r="I360" s="166"/>
      <c r="J360" s="166"/>
      <c r="K360" s="167"/>
    </row>
    <row r="361" spans="1:11" ht="15" thickBot="1">
      <c r="A361" s="177">
        <v>44547</v>
      </c>
      <c r="B361" s="132">
        <f t="shared" si="11"/>
        <v>1587</v>
      </c>
      <c r="C361" s="132"/>
      <c r="D361" s="133"/>
      <c r="E361" s="134"/>
      <c r="F361" s="134"/>
      <c r="G361" s="165"/>
      <c r="H361" s="134"/>
      <c r="I361" s="166"/>
      <c r="J361" s="166"/>
      <c r="K361" s="167"/>
    </row>
    <row r="362" spans="1:11" ht="15" thickBot="1">
      <c r="A362" s="177">
        <v>44548</v>
      </c>
      <c r="B362" s="132">
        <f t="shared" si="11"/>
        <v>1588</v>
      </c>
      <c r="C362" s="132"/>
      <c r="D362" s="133"/>
      <c r="E362" s="134"/>
      <c r="F362" s="134"/>
      <c r="G362" s="165"/>
      <c r="H362" s="134"/>
      <c r="I362" s="166"/>
      <c r="J362" s="166"/>
      <c r="K362" s="167"/>
    </row>
    <row r="363" spans="1:11" ht="15" thickBot="1">
      <c r="A363" s="177">
        <v>44549</v>
      </c>
      <c r="B363" s="132">
        <f t="shared" si="11"/>
        <v>1589</v>
      </c>
      <c r="C363" s="132"/>
      <c r="D363" s="133"/>
      <c r="E363" s="134"/>
      <c r="F363" s="134"/>
      <c r="G363" s="165"/>
      <c r="H363" s="134"/>
      <c r="I363" s="166"/>
      <c r="J363" s="166"/>
      <c r="K363" s="168"/>
    </row>
    <row r="364" spans="1:11" ht="15" thickBot="1">
      <c r="A364" s="177">
        <v>44550</v>
      </c>
      <c r="B364" s="132">
        <f t="shared" si="11"/>
        <v>1590</v>
      </c>
      <c r="C364" s="132"/>
      <c r="D364" s="133"/>
      <c r="E364" s="134"/>
      <c r="F364" s="134"/>
      <c r="G364" s="165"/>
      <c r="H364" s="134"/>
      <c r="I364" s="166"/>
      <c r="J364" s="166"/>
      <c r="K364" s="168"/>
    </row>
    <row r="365" spans="1:11" ht="15" thickBot="1">
      <c r="A365" s="177">
        <v>44551</v>
      </c>
      <c r="B365" s="132">
        <f t="shared" si="11"/>
        <v>1591</v>
      </c>
      <c r="C365" s="132"/>
      <c r="D365" s="133"/>
      <c r="E365" s="134"/>
      <c r="F365" s="134"/>
      <c r="G365" s="165"/>
      <c r="H365" s="134"/>
      <c r="I365" s="166"/>
      <c r="J365" s="166"/>
      <c r="K365" s="168"/>
    </row>
    <row r="366" spans="1:11" ht="15" thickBot="1">
      <c r="A366" s="177">
        <v>44552</v>
      </c>
      <c r="B366" s="132">
        <f t="shared" si="11"/>
        <v>1592</v>
      </c>
      <c r="C366" s="132"/>
      <c r="D366" s="133"/>
      <c r="E366" s="134"/>
      <c r="F366" s="134"/>
      <c r="G366" s="165"/>
      <c r="H366" s="134"/>
      <c r="I366" s="166"/>
      <c r="J366" s="166"/>
      <c r="K366" s="168"/>
    </row>
    <row r="367" spans="1:11" ht="15" thickBot="1">
      <c r="A367" s="177">
        <v>44553</v>
      </c>
      <c r="B367" s="132">
        <f t="shared" si="11"/>
        <v>1593</v>
      </c>
      <c r="C367" s="132"/>
      <c r="D367" s="133"/>
      <c r="E367" s="134"/>
      <c r="F367" s="134"/>
      <c r="G367" s="165"/>
      <c r="H367" s="134"/>
      <c r="I367" s="166"/>
      <c r="J367" s="166"/>
      <c r="K367" s="168"/>
    </row>
    <row r="368" spans="1:11" ht="15" thickBot="1">
      <c r="A368" s="177">
        <v>44554</v>
      </c>
      <c r="B368" s="132">
        <f t="shared" si="11"/>
        <v>1594</v>
      </c>
      <c r="C368" s="132"/>
      <c r="D368" s="133"/>
      <c r="E368" s="134"/>
      <c r="F368" s="134"/>
      <c r="G368" s="165"/>
      <c r="H368" s="134"/>
      <c r="I368" s="166"/>
      <c r="J368" s="166"/>
      <c r="K368" s="169"/>
    </row>
    <row r="369" spans="1:11" ht="15" thickBot="1">
      <c r="A369" s="177">
        <v>44555</v>
      </c>
      <c r="B369" s="132">
        <f t="shared" si="11"/>
        <v>1595</v>
      </c>
      <c r="C369" s="132"/>
      <c r="D369" s="133"/>
      <c r="E369" s="134"/>
      <c r="F369" s="134"/>
      <c r="G369" s="165"/>
      <c r="H369" s="134"/>
      <c r="I369" s="166"/>
      <c r="J369" s="166"/>
      <c r="K369" s="170"/>
    </row>
    <row r="370" spans="1:11" ht="15" thickBot="1">
      <c r="A370" s="177">
        <v>44556</v>
      </c>
      <c r="B370" s="132">
        <f t="shared" si="11"/>
        <v>1596</v>
      </c>
      <c r="C370" s="132"/>
      <c r="D370" s="133"/>
      <c r="E370" s="134"/>
      <c r="F370" s="134"/>
      <c r="G370" s="165"/>
      <c r="H370" s="134"/>
      <c r="I370" s="166"/>
      <c r="J370" s="166"/>
      <c r="K370" s="169"/>
    </row>
    <row r="371" spans="1:11" ht="15" thickBot="1">
      <c r="A371" s="177">
        <v>44557</v>
      </c>
      <c r="B371" s="132">
        <f t="shared" si="11"/>
        <v>1597</v>
      </c>
      <c r="C371" s="132"/>
      <c r="D371" s="133"/>
      <c r="E371" s="134"/>
      <c r="F371" s="134"/>
      <c r="G371" s="165"/>
      <c r="H371" s="134"/>
      <c r="I371" s="166"/>
      <c r="J371" s="166"/>
      <c r="K371" s="169"/>
    </row>
    <row r="372" spans="1:11" ht="15" thickBot="1">
      <c r="A372" s="177">
        <v>44558</v>
      </c>
      <c r="B372" s="132">
        <f t="shared" si="11"/>
        <v>1598</v>
      </c>
      <c r="C372" s="132"/>
      <c r="D372" s="133"/>
      <c r="E372" s="134"/>
      <c r="F372" s="134"/>
      <c r="G372" s="165"/>
      <c r="H372" s="134"/>
      <c r="I372" s="166"/>
      <c r="J372" s="166"/>
      <c r="K372" s="170"/>
    </row>
    <row r="373" spans="1:11" ht="15" thickBot="1">
      <c r="A373" s="177">
        <v>44559</v>
      </c>
      <c r="B373" s="132">
        <f t="shared" si="11"/>
        <v>1599</v>
      </c>
      <c r="C373" s="132"/>
      <c r="D373" s="133"/>
      <c r="E373" s="134"/>
      <c r="F373" s="134"/>
      <c r="G373" s="165"/>
      <c r="H373" s="134"/>
      <c r="I373" s="166"/>
      <c r="J373" s="166"/>
      <c r="K373" s="168"/>
    </row>
    <row r="374" spans="1:11" ht="15" thickBot="1">
      <c r="A374" s="177">
        <v>44560</v>
      </c>
      <c r="B374" s="132">
        <f t="shared" si="11"/>
        <v>1600</v>
      </c>
      <c r="C374" s="132"/>
      <c r="D374" s="133"/>
      <c r="E374" s="134"/>
      <c r="F374" s="134"/>
      <c r="G374" s="165"/>
      <c r="H374" s="134"/>
      <c r="I374" s="166"/>
      <c r="J374" s="166"/>
      <c r="K374" s="168"/>
    </row>
    <row r="375" spans="1:11" ht="15" thickBot="1">
      <c r="A375" s="177">
        <v>44561</v>
      </c>
      <c r="B375" s="132">
        <f t="shared" si="11"/>
        <v>1601</v>
      </c>
      <c r="C375" s="171"/>
      <c r="D375" s="172"/>
      <c r="E375" s="173"/>
      <c r="F375" s="173"/>
      <c r="G375" s="194"/>
      <c r="H375" s="173"/>
      <c r="I375" s="175"/>
      <c r="J375" s="175"/>
      <c r="K375" s="176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11</vt:i4>
      </vt:variant>
    </vt:vector>
  </HeadingPairs>
  <TitlesOfParts>
    <vt:vector size="27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Config Gráfico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2021-10-25T07:38:23Z</dcterms:modified>
</cp:coreProperties>
</file>