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BB53BA6-1929-44E4-A5B0-1E4BA92C87D6}" xr6:coauthVersionLast="47" xr6:coauthVersionMax="47" xr10:uidLastSave="{00000000-0000-0000-0000-000000000000}"/>
  <bookViews>
    <workbookView xWindow="-120" yWindow="-120" windowWidth="20730" windowHeight="11040" xr2:uid="{D4508F78-B8D2-42A8-8EAD-F9AB7E9E0788}"/>
  </bookViews>
  <sheets>
    <sheet name="Americanense" sheetId="1" r:id="rId1"/>
  </sheets>
  <calcPr calcId="181029" fullCalcOnLoad="1" refMode="R1C1"/>
</workbook>
</file>

<file path=xl/calcChain.xml><?xml version="1.0" encoding="utf-8"?>
<calcChain xmlns="http://schemas.openxmlformats.org/spreadsheetml/2006/main">
  <c r="G45" i="1" l="1"/>
  <c r="G47" i="1" s="1"/>
  <c r="J11" i="1" s="1"/>
  <c r="K11" i="1" s="1"/>
  <c r="G40" i="1"/>
  <c r="G37" i="1"/>
  <c r="G36" i="1"/>
  <c r="C36" i="1"/>
  <c r="G35" i="1"/>
  <c r="C35" i="1"/>
  <c r="G33" i="1"/>
  <c r="C33" i="1"/>
  <c r="C47" i="1" s="1"/>
  <c r="J10" i="1" s="1"/>
  <c r="K10" i="1" s="1"/>
  <c r="G26" i="1"/>
  <c r="J9" i="1" s="1"/>
  <c r="C26" i="1"/>
  <c r="J8" i="1" s="1"/>
  <c r="K8" i="1" s="1"/>
  <c r="C15" i="1"/>
  <c r="G13" i="1"/>
  <c r="C13" i="1"/>
  <c r="K9" i="1" l="1"/>
  <c r="K12" i="1" s="1"/>
  <c r="J12" i="1"/>
</calcChain>
</file>

<file path=xl/sharedStrings.xml><?xml version="1.0" encoding="utf-8"?>
<sst xmlns="http://schemas.openxmlformats.org/spreadsheetml/2006/main" count="126" uniqueCount="44">
  <si>
    <t>SIMULAÇÃO – REGIME TRIBUTAÇÃO</t>
  </si>
  <si>
    <t>SIMPLES NACIONAL III - ATUAL (REG. CAIXA)</t>
  </si>
  <si>
    <t>SIMPLES NACIONAL III - RTC DAS</t>
  </si>
  <si>
    <t>GRÁFICOS</t>
  </si>
  <si>
    <t>RECEITA</t>
  </si>
  <si>
    <t>Simples Nacional Atual</t>
  </si>
  <si>
    <t>Receita Mensal - 08/2025</t>
  </si>
  <si>
    <t>Simples Nacional RTC DAS</t>
  </si>
  <si>
    <t>Caixa</t>
  </si>
  <si>
    <t>Simples Nacional RTC Híbrido</t>
  </si>
  <si>
    <t>Imposto</t>
  </si>
  <si>
    <t>Alíquotas
Efetivas</t>
  </si>
  <si>
    <t>Valor</t>
  </si>
  <si>
    <t>Lucro Presumido</t>
  </si>
  <si>
    <t>Diferença</t>
  </si>
  <si>
    <t>SN – Anexo III</t>
  </si>
  <si>
    <t>(PIS, COFINS, IRPJ, CSLL, CPP)</t>
  </si>
  <si>
    <t>-</t>
  </si>
  <si>
    <t>(CBS, IBS, IRPJ, CSLL, CPP)</t>
  </si>
  <si>
    <t>Alíquotas Comparativas</t>
  </si>
  <si>
    <t>ISS FIXO (Mensal)</t>
  </si>
  <si>
    <t>PRO LABORE</t>
  </si>
  <si>
    <t>Previsão Mensal</t>
  </si>
  <si>
    <t>Contribuição</t>
  </si>
  <si>
    <t>Alíquota</t>
  </si>
  <si>
    <t>CPP</t>
  </si>
  <si>
    <t>NA</t>
  </si>
  <si>
    <t>SIMPLES NACIONAL - ATUAL</t>
  </si>
  <si>
    <t>SIMPLES NACIONAL - RTC DAS</t>
  </si>
  <si>
    <t>SIMPLES NACIONAL III - RTC HÍBRIDO</t>
  </si>
  <si>
    <t>LUCRO PRESUMIDO - RTC</t>
  </si>
  <si>
    <t>Alíquotas</t>
  </si>
  <si>
    <t>IRPJ</t>
  </si>
  <si>
    <t>Comparativo Regime Atual X Regime RTC DAS</t>
  </si>
  <si>
    <t>(RPJ, CSLL, CPP)</t>
  </si>
  <si>
    <t>IRPJ (Adicional)</t>
  </si>
  <si>
    <t>CBS (PIS/COFINS)</t>
  </si>
  <si>
    <t>CSLL</t>
  </si>
  <si>
    <t>IBS (ICMS/ISS)</t>
  </si>
  <si>
    <t>IPI</t>
  </si>
  <si>
    <t>CRÉDITOS IBS/CBS</t>
  </si>
  <si>
    <t>FOLHA DE PAGAMENTO</t>
  </si>
  <si>
    <t xml:space="preserve">CPP </t>
  </si>
  <si>
    <t>SIMPLES NACIONAL - RTC HÍBRIDO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</si>
</sst>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[$R$-416]&quot; &quot;#,##0.00&quot; &quot;;&quot;-&quot;[$R$-416]&quot; &quot;#,##0.00&quot; &quot;;&quot; &quot;[$R$-416]&quot; -&quot;00&quot; &quot;;&quot; &quot;@&quot; &quot;"/>
    <numFmt numFmtId="165" formatCode="#"/>
  </numFmts>
  <fonts count="26">
    <font>
      <sz val="11"/>
      <color rgb="FF000000"/>
      <name val="Liberation Sans1"/>
    </font>
    <font>
      <sz val="11"/>
      <color rgb="FF000000"/>
      <name val="Liberation Sans1"/>
    </font>
    <font>
      <b/>
      <sz val="11"/>
      <color rgb="FF000000"/>
      <name val="Liberation Sans1"/>
    </font>
    <font>
      <b/>
      <sz val="11"/>
      <color rgb="FFFFFFFF"/>
      <name val="Liberation Sans1"/>
    </font>
    <font>
      <sz val="11"/>
      <color rgb="FFCC0000"/>
      <name val="Liberation Sans1"/>
    </font>
    <font>
      <sz val="10"/>
      <color rgb="FF000000"/>
      <name val="Liberation Sans"/>
      <family val="2"/>
    </font>
    <font>
      <i/>
      <sz val="11"/>
      <color rgb="FF808080"/>
      <name val="Liberation Sans1"/>
    </font>
    <font>
      <sz val="11"/>
      <color rgb="FF006600"/>
      <name val="Liberation Sans1"/>
    </font>
    <font>
      <b/>
      <sz val="24"/>
      <color rgb="FF000000"/>
      <name val="Liberation Sans1"/>
    </font>
    <font>
      <b/>
      <sz val="18"/>
      <color rgb="FF000000"/>
      <name val="Liberation Sans1"/>
    </font>
    <font>
      <b/>
      <sz val="12"/>
      <color rgb="FF000000"/>
      <name val="Liberation Sans1"/>
    </font>
    <font>
      <u/>
      <sz val="11"/>
      <color rgb="FF0000EE"/>
      <name val="Liberation Sans1"/>
    </font>
    <font>
      <sz val="11"/>
      <color rgb="FF996600"/>
      <name val="Liberation Sans1"/>
    </font>
    <font>
      <sz val="11"/>
      <color rgb="FF333333"/>
      <name val="Liberation Sans1"/>
    </font>
    <font>
      <b/>
      <i/>
      <u/>
      <sz val="11"/>
      <color rgb="FF000000"/>
      <name val="Liberation Sans1"/>
    </font>
    <font>
      <b/>
      <sz val="24"/>
      <color rgb="FF729FCF"/>
      <name val="Khmer UI"/>
      <family val="2"/>
    </font>
    <font>
      <b/>
      <sz val="14"/>
      <color rgb="FFFF3838"/>
      <name val="Liberation Sans1"/>
    </font>
    <font>
      <b/>
      <sz val="14"/>
      <color rgb="FFFFC000"/>
      <name val="Liberation Sans1"/>
    </font>
    <font>
      <b/>
      <sz val="12"/>
      <color rgb="FFFFFFFF"/>
      <name val="Liberation Sans1"/>
    </font>
    <font>
      <sz val="11"/>
      <color rgb="FFFFFFFF"/>
      <name val="Liberation Sans1"/>
    </font>
    <font>
      <b/>
      <sz val="6"/>
      <color rgb="FF000000"/>
      <name val="Liberation Sans1"/>
    </font>
    <font>
      <sz val="12"/>
      <color rgb="FF000000"/>
      <name val="Liberation Sans1"/>
    </font>
    <font>
      <b/>
      <sz val="13"/>
      <color rgb="FFFFFFFF"/>
      <name val="Liberation Sans1"/>
    </font>
    <font>
      <b/>
      <sz val="15"/>
      <color rgb="FFFFFFFF"/>
      <name val="Liberation Sans1"/>
    </font>
    <font>
      <b/>
      <sz val="14"/>
      <color rgb="FF70AD47"/>
      <name val="Liberation Sans1"/>
    </font>
    <font>
      <b/>
      <sz val="14"/>
      <color rgb="FF3465A4"/>
      <name val="Liberation Sans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10D0C"/>
        <bgColor rgb="FFF10D0C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548235"/>
        <bgColor rgb="FF548235"/>
      </patternFill>
    </fill>
    <fill>
      <patternFill patternType="solid">
        <fgColor rgb="FF3465A4"/>
        <bgColor rgb="FF3465A4"/>
      </patternFill>
    </fill>
    <fill>
      <patternFill patternType="solid">
        <fgColor rgb="FF333333"/>
        <bgColor rgb="FF333333"/>
      </patternFill>
    </fill>
    <fill>
      <patternFill patternType="solid">
        <fgColor rgb="FFF4B084"/>
        <bgColor rgb="FFF4B08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2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0" borderId="0" applyNumberFormat="0" applyBorder="0" applyProtection="0"/>
    <xf numFmtId="0" fontId="3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3">
    <xf numFmtId="0" fontId="0" fillId="0" borderId="0" xfId="0"/>
    <xf numFmtId="4" fontId="15" fillId="0" borderId="0" xfId="0" applyNumberFormat="1" applyFont="1" applyFill="1" applyAlignment="1">
      <alignment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12" borderId="4" xfId="0" applyFont="1" applyFill="1" applyBorder="1" applyAlignment="1">
      <alignment horizontal="left"/>
    </xf>
    <xf numFmtId="4" fontId="3" fillId="12" borderId="4" xfId="0" applyNumberFormat="1" applyFont="1" applyFill="1" applyBorder="1" applyAlignment="1">
      <alignment horizontal="center"/>
    </xf>
    <xf numFmtId="10" fontId="3" fillId="12" borderId="4" xfId="2" applyNumberFormat="1" applyFont="1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5" xfId="0" applyFill="1" applyBorder="1" applyAlignment="1">
      <alignment horizontal="left" vertical="center"/>
    </xf>
    <xf numFmtId="164" fontId="1" fillId="0" borderId="6" xfId="1" applyFill="1" applyBorder="1" applyAlignment="1">
      <alignment horizontal="right" vertical="center"/>
    </xf>
    <xf numFmtId="0" fontId="3" fillId="11" borderId="4" xfId="0" applyFont="1" applyFill="1" applyBorder="1" applyAlignment="1">
      <alignment horizontal="left"/>
    </xf>
    <xf numFmtId="4" fontId="3" fillId="11" borderId="4" xfId="0" applyNumberFormat="1" applyFont="1" applyFill="1" applyBorder="1" applyAlignment="1">
      <alignment horizontal="center"/>
    </xf>
    <xf numFmtId="10" fontId="3" fillId="11" borderId="4" xfId="2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left"/>
    </xf>
    <xf numFmtId="4" fontId="3" fillId="13" borderId="4" xfId="0" applyNumberFormat="1" applyFont="1" applyFill="1" applyBorder="1" applyAlignment="1">
      <alignment horizontal="center"/>
    </xf>
    <xf numFmtId="10" fontId="3" fillId="13" borderId="4" xfId="2" applyNumberFormat="1" applyFont="1" applyFill="1" applyBorder="1" applyAlignment="1">
      <alignment horizontal="center"/>
    </xf>
    <xf numFmtId="0" fontId="3" fillId="14" borderId="4" xfId="0" applyFont="1" applyFill="1" applyBorder="1" applyAlignment="1">
      <alignment horizontal="left"/>
    </xf>
    <xf numFmtId="4" fontId="3" fillId="14" borderId="4" xfId="0" applyNumberFormat="1" applyFont="1" applyFill="1" applyBorder="1" applyAlignment="1">
      <alignment horizontal="center"/>
    </xf>
    <xf numFmtId="10" fontId="3" fillId="14" borderId="4" xfId="2" applyNumberFormat="1" applyFont="1" applyFill="1" applyBorder="1" applyAlignment="1">
      <alignment horizontal="center"/>
    </xf>
    <xf numFmtId="0" fontId="19" fillId="9" borderId="0" xfId="0" applyFont="1" applyFill="1" applyAlignment="1"/>
    <xf numFmtId="164" fontId="19" fillId="9" borderId="0" xfId="1" applyFont="1" applyFill="1" applyAlignment="1">
      <alignment horizontal="center"/>
    </xf>
    <xf numFmtId="10" fontId="19" fillId="9" borderId="0" xfId="0" applyNumberFormat="1" applyFont="1" applyFill="1" applyAlignment="1"/>
    <xf numFmtId="0" fontId="2" fillId="4" borderId="5" xfId="0" applyFont="1" applyFill="1" applyBorder="1" applyAlignment="1"/>
    <xf numFmtId="10" fontId="2" fillId="4" borderId="0" xfId="0" applyNumberFormat="1" applyFont="1" applyFill="1" applyAlignment="1">
      <alignment horizontal="center"/>
    </xf>
    <xf numFmtId="164" fontId="2" fillId="4" borderId="6" xfId="1" applyFont="1" applyFill="1" applyBorder="1" applyAlignment="1">
      <alignment horizontal="right"/>
    </xf>
    <xf numFmtId="0" fontId="20" fillId="0" borderId="5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6" xfId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165" fontId="2" fillId="4" borderId="0" xfId="0" applyNumberFormat="1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6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" fontId="2" fillId="0" borderId="6" xfId="0" applyNumberFormat="1" applyFont="1" applyFill="1" applyBorder="1" applyAlignment="1">
      <alignment horizontal="center"/>
    </xf>
    <xf numFmtId="0" fontId="21" fillId="0" borderId="0" xfId="0" applyFont="1" applyFill="1" applyAlignment="1"/>
    <xf numFmtId="0" fontId="3" fillId="15" borderId="5" xfId="0" applyFont="1" applyFill="1" applyBorder="1" applyAlignment="1"/>
    <xf numFmtId="0" fontId="3" fillId="15" borderId="0" xfId="0" applyFont="1" applyFill="1" applyAlignment="1">
      <alignment horizontal="center"/>
    </xf>
    <xf numFmtId="4" fontId="3" fillId="15" borderId="6" xfId="0" applyNumberFormat="1" applyFont="1" applyFill="1" applyBorder="1" applyAlignment="1">
      <alignment horizontal="center"/>
    </xf>
    <xf numFmtId="4" fontId="2" fillId="4" borderId="6" xfId="0" applyNumberFormat="1" applyFont="1" applyFill="1" applyBorder="1" applyAlignment="1">
      <alignment horizontal="right"/>
    </xf>
    <xf numFmtId="0" fontId="0" fillId="0" borderId="5" xfId="0" applyFill="1" applyBorder="1" applyAlignment="1"/>
    <xf numFmtId="4" fontId="0" fillId="0" borderId="6" xfId="0" applyNumberFormat="1" applyFill="1" applyBorder="1" applyAlignment="1">
      <alignment horizontal="center"/>
    </xf>
    <xf numFmtId="4" fontId="23" fillId="12" borderId="8" xfId="0" applyNumberFormat="1" applyFont="1" applyFill="1" applyBorder="1" applyAlignment="1">
      <alignment vertical="center"/>
    </xf>
    <xf numFmtId="4" fontId="23" fillId="11" borderId="8" xfId="0" applyNumberFormat="1" applyFont="1" applyFill="1" applyBorder="1" applyAlignment="1">
      <alignment vertical="center"/>
    </xf>
    <xf numFmtId="10" fontId="2" fillId="0" borderId="0" xfId="0" applyNumberFormat="1" applyFont="1" applyFill="1" applyAlignment="1">
      <alignment horizontal="center"/>
    </xf>
    <xf numFmtId="164" fontId="1" fillId="0" borderId="6" xfId="1" applyFill="1" applyBorder="1" applyAlignment="1">
      <alignment horizontal="right"/>
    </xf>
    <xf numFmtId="10" fontId="2" fillId="4" borderId="0" xfId="2" applyNumberFormat="1" applyFont="1" applyFill="1" applyAlignment="1">
      <alignment horizontal="center"/>
    </xf>
    <xf numFmtId="0" fontId="2" fillId="0" borderId="5" xfId="0" applyFont="1" applyFill="1" applyBorder="1" applyAlignment="1">
      <alignment horizontal="left"/>
    </xf>
    <xf numFmtId="10" fontId="2" fillId="0" borderId="0" xfId="2" applyNumberFormat="1" applyFont="1" applyFill="1" applyAlignment="1">
      <alignment horizontal="center"/>
    </xf>
    <xf numFmtId="164" fontId="2" fillId="0" borderId="6" xfId="1" applyFont="1" applyFill="1" applyBorder="1" applyAlignment="1">
      <alignment horizontal="right"/>
    </xf>
    <xf numFmtId="0" fontId="2" fillId="4" borderId="0" xfId="0" applyFont="1" applyFill="1" applyAlignment="1">
      <alignment horizontal="center"/>
    </xf>
    <xf numFmtId="0" fontId="2" fillId="16" borderId="5" xfId="0" applyFont="1" applyFill="1" applyBorder="1" applyAlignment="1"/>
    <xf numFmtId="9" fontId="2" fillId="16" borderId="0" xfId="0" applyNumberFormat="1" applyFont="1" applyFill="1" applyAlignment="1">
      <alignment horizontal="center"/>
    </xf>
    <xf numFmtId="164" fontId="2" fillId="16" borderId="6" xfId="1" applyFont="1" applyFill="1" applyBorder="1" applyAlignment="1">
      <alignment horizontal="right"/>
    </xf>
    <xf numFmtId="4" fontId="0" fillId="0" borderId="6" xfId="0" applyNumberFormat="1" applyFill="1" applyBorder="1" applyAlignment="1">
      <alignment horizontal="right"/>
    </xf>
    <xf numFmtId="4" fontId="23" fillId="13" borderId="8" xfId="0" applyNumberFormat="1" applyFont="1" applyFill="1" applyBorder="1" applyAlignment="1">
      <alignment vertical="center"/>
    </xf>
    <xf numFmtId="4" fontId="23" fillId="14" borderId="8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164" fontId="1" fillId="0" borderId="6" xfId="1" applyFill="1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3" fillId="2" borderId="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6" xfId="0" applyFill="1" applyBorder="1"/>
    <xf numFmtId="0" fontId="22" fillId="12" borderId="7" xfId="0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18" fillId="13" borderId="3" xfId="0" applyFont="1" applyFill="1" applyBorder="1" applyAlignment="1">
      <alignment horizontal="center" vertical="center"/>
    </xf>
    <xf numFmtId="0" fontId="18" fillId="14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" fontId="0" fillId="0" borderId="6" xfId="0" applyNumberFormat="1" applyFill="1" applyBorder="1" applyAlignment="1">
      <alignment horizontal="right" vertical="center"/>
    </xf>
    <xf numFmtId="0" fontId="22" fillId="13" borderId="7" xfId="0" applyFont="1" applyFill="1" applyBorder="1" applyAlignment="1">
      <alignment horizontal="center" vertical="center" wrapText="1"/>
    </xf>
    <xf numFmtId="0" fontId="22" fillId="14" borderId="7" xfId="0" applyFont="1" applyFill="1" applyBorder="1" applyAlignment="1">
      <alignment horizontal="center" vertical="center" wrapText="1"/>
    </xf>
  </cellXfs>
  <cellStyles count="22">
    <cellStyle name="Accent" xfId="3" xr:uid="{09854808-7C74-4741-8DAB-FDD568ECBA5E}"/>
    <cellStyle name="Accent 1" xfId="4" xr:uid="{4B4D8FB1-F12F-4ACD-AA52-92634FC7C5CF}"/>
    <cellStyle name="Accent 2" xfId="5" xr:uid="{ABAAAB25-9D84-41C0-961A-F340D330ECDC}"/>
    <cellStyle name="Accent 3" xfId="6" xr:uid="{0CC0437F-291B-4D04-AFF1-EDC2C80D0671}"/>
    <cellStyle name="Bad" xfId="7" xr:uid="{378B04F6-D3FB-4EDD-90C4-A8F52FEAACE5}"/>
    <cellStyle name="Default" xfId="8" xr:uid="{CCF3F3B9-FB47-410B-89A6-B59B6F38C276}"/>
    <cellStyle name="Error" xfId="9" xr:uid="{708493CD-935D-40B3-A0F1-B20A86CE35B0}"/>
    <cellStyle name="Footnote" xfId="10" xr:uid="{3F575576-A33B-48C7-88A9-4B2A832131A7}"/>
    <cellStyle name="Good" xfId="11" xr:uid="{9B53DF6D-BB42-4DD1-BDAB-0AA13D44454F}"/>
    <cellStyle name="Heading" xfId="12" xr:uid="{3FFA679F-8B9A-450B-A75A-A3C0E43349F5}"/>
    <cellStyle name="Heading 1" xfId="13" xr:uid="{B146F9C7-B536-40FB-927C-8AC855644517}"/>
    <cellStyle name="Heading 2" xfId="14" xr:uid="{557FD4BD-826E-49AE-8FB5-715E850317FD}"/>
    <cellStyle name="Hyperlink" xfId="15" xr:uid="{8091721E-681F-484B-952E-D7A24A0F9098}"/>
    <cellStyle name="Moeda" xfId="1" builtinId="4" customBuiltin="1"/>
    <cellStyle name="Neutral" xfId="16" xr:uid="{95EE9D82-C4AA-4C1F-A22D-18EF48DEF258}"/>
    <cellStyle name="Normal" xfId="0" builtinId="0" customBuiltin="1"/>
    <cellStyle name="Note" xfId="17" xr:uid="{D8207423-BA02-4CB7-B672-242A78A3A784}"/>
    <cellStyle name="Porcentagem" xfId="2" builtinId="5" customBuiltin="1"/>
    <cellStyle name="Result" xfId="18" xr:uid="{7ECAE749-A1AA-4C72-AA3D-823B923DE569}"/>
    <cellStyle name="Status" xfId="19" xr:uid="{17167A32-F1E6-4841-AA94-76541E401ECB}"/>
    <cellStyle name="Text" xfId="20" xr:uid="{3C70BFBA-B9F5-449E-B206-709E97E8F7F8}"/>
    <cellStyle name="Warning" xfId="21" xr:uid="{446127C9-2F84-471A-AE97-B06184F1C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9.4124572743966128E-2"/>
          <c:y val="0.1298571459961014"/>
          <c:w val="0.80542400383291557"/>
          <c:h val="0.578690552048641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BD-47C1-A58A-041397C7D50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BD-47C1-A58A-041397C7D509}"/>
              </c:ext>
            </c:extLst>
          </c:dPt>
          <c:dPt>
            <c:idx val="2"/>
            <c:invertIfNegative val="0"/>
            <c:bubble3D val="0"/>
            <c:spPr>
              <a:solidFill>
                <a:srgbClr val="70AD47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BD-47C1-A58A-041397C7D509}"/>
              </c:ext>
            </c:extLst>
          </c:dPt>
          <c:dPt>
            <c:idx val="3"/>
            <c:invertIfNegative val="0"/>
            <c:bubble3D val="0"/>
            <c:spPr>
              <a:solidFill>
                <a:srgbClr val="4472C4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BD-47C1-A58A-041397C7D509}"/>
              </c:ext>
            </c:extLst>
          </c:dPt>
          <c:dLbls>
            <c:spPr>
              <a:solidFill>
                <a:srgbClr val="FFFFFF"/>
              </a:solidFill>
              <a:ln w="9528">
                <a:solidFill>
                  <a:srgbClr val="BFBFBF"/>
                </a:solidFill>
                <a:prstDash val="solid"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Americanense!$I$8:$I$11</c:f>
              <c:strCache>
                <c:ptCount val="4"/>
                <c:pt idx="0">
                  <c:v>Simples Nacional Atual</c:v>
                </c:pt>
                <c:pt idx="1">
                  <c:v>Simples Nacional RTC DAS</c:v>
                </c:pt>
                <c:pt idx="2">
                  <c:v>Simples Nacional RTC Híbrido</c:v>
                </c:pt>
                <c:pt idx="3">
                  <c:v>Lucro Presumido</c:v>
                </c:pt>
              </c:strCache>
            </c:strRef>
          </c:cat>
          <c:val>
            <c:numRef>
              <c:f>Americanense!$K$8:$K$11</c:f>
              <c:numCache>
                <c:formatCode>0.00%</c:formatCode>
                <c:ptCount val="4"/>
                <c:pt idx="0">
                  <c:v>0.11296852645710659</c:v>
                </c:pt>
                <c:pt idx="1">
                  <c:v>0.16819999999999999</c:v>
                </c:pt>
                <c:pt idx="2">
                  <c:v>0.27463583999999996</c:v>
                </c:pt>
                <c:pt idx="3">
                  <c:v>0.41361007167711689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D-47C1-A58A-041397C7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9066312"/>
        <c:axId val="409065952"/>
      </c:barChart>
      <c:valAx>
        <c:axId val="409065952"/>
        <c:scaling>
          <c:orientation val="minMax"/>
          <c:max val="0.5"/>
        </c:scaling>
        <c:delete val="0"/>
        <c:axPos val="l"/>
        <c:majorGridlines>
          <c:spPr>
            <a:ln w="6345" cap="flat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409066312"/>
        <c:crosses val="autoZero"/>
        <c:crossBetween val="between"/>
      </c:valAx>
      <c:catAx>
        <c:axId val="40906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45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40906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9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view3D>
      <c:rotX val="29"/>
      <c:rotY val="90"/>
      <c:rAngAx val="1"/>
    </c:view3D>
    <c:floor>
      <c:thickness val="0"/>
      <c:spPr>
        <a:solidFill>
          <a:srgbClr val="CCCCCC"/>
        </a:solidFill>
        <a:ln w="6483" cap="flat">
          <a:solidFill>
            <a:srgbClr val="B3B3B3"/>
          </a:solidFill>
          <a:prstDash val="solid"/>
          <a:round/>
        </a:ln>
      </c:spPr>
    </c:floor>
    <c:sideWall>
      <c:thickness val="0"/>
      <c:spPr>
        <a:noFill/>
        <a:ln w="9363">
          <a:solidFill>
            <a:srgbClr val="B3B3B3"/>
          </a:solidFill>
          <a:prstDash val="solid"/>
        </a:ln>
      </c:spPr>
    </c:sideWall>
    <c:backWall>
      <c:thickness val="0"/>
      <c:spPr>
        <a:noFill/>
        <a:ln w="9363">
          <a:solidFill>
            <a:srgbClr val="B3B3B3"/>
          </a:solidFill>
          <a:prstDash val="solid"/>
        </a:ln>
      </c:spPr>
    </c:backWall>
    <c:plotArea>
      <c:layout>
        <c:manualLayout>
          <c:xMode val="edge"/>
          <c:yMode val="edge"/>
          <c:x val="9.8188391671081454E-2"/>
          <c:y val="0.20189378717138615"/>
          <c:w val="0.49644331745025799"/>
          <c:h val="0.74166669389346485"/>
        </c:manualLayout>
      </c:layout>
      <c:pie3DChart>
        <c:varyColors val="1"/>
        <c:ser>
          <c:idx val="0"/>
          <c:order val="0"/>
          <c:tx>
            <c:v>Série1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82F-45AC-AF3D-E6FFB5F33C2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982F-45AC-AF3D-E6FFB5F33C2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82F-45AC-AF3D-E6FFB5F33C20}"/>
              </c:ext>
            </c:extLst>
          </c:dPt>
          <c:dLbls>
            <c:spPr>
              <a:noFill/>
              <a:ln w="9363">
                <a:solidFill>
                  <a:srgbClr val="FFFFD7"/>
                </a:solidFill>
                <a:prstDash val="solid"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pt-BR"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Lit>
              <c:ptCount val="3"/>
              <c:pt idx="0">
                <c:v>Simples Nacional Atual</c:v>
              </c:pt>
              <c:pt idx="1">
                <c:v>Simples Nacional RTC DAS</c:v>
              </c:pt>
              <c:pt idx="2">
                <c:v>Diferença</c:v>
              </c:pt>
            </c:strLit>
          </c:cat>
          <c:val>
            <c:numLit>
              <c:formatCode>General</c:formatCode>
              <c:ptCount val="3"/>
              <c:pt idx="0">
                <c:v>15043.166885603398</c:v>
              </c:pt>
              <c:pt idx="1">
                <c:v>42058.261983999997</c:v>
              </c:pt>
              <c:pt idx="2">
                <c:v>27015.095098396599</c:v>
              </c:pt>
            </c:numLit>
          </c:val>
          <c:extLst>
            <c:ext xmlns:c16="http://schemas.microsoft.com/office/drawing/2014/chart" uri="{C3380CC4-5D6E-409C-BE32-E72D297353CC}">
              <c16:uniqueId val="{00000000-982F-45AC-AF3D-E6FFB5F33C20}"/>
            </c:ext>
          </c:extLst>
        </c:ser>
        <c:ser>
          <c:idx val="1"/>
          <c:order val="1"/>
          <c:tx>
            <c:v>Série2</c:v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82F-45AC-AF3D-E6FFB5F33C2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982F-45AC-AF3D-E6FFB5F33C2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82F-45AC-AF3D-E6FFB5F33C20}"/>
              </c:ext>
            </c:extLst>
          </c:dPt>
          <c:val>
            <c:numLit>
              <c:formatCode>General</c:formatCode>
              <c:ptCount val="3"/>
              <c:pt idx="0">
                <c:v>0.11296852645710659</c:v>
              </c:pt>
              <c:pt idx="1">
                <c:v>0.16819999999999999</c:v>
              </c:pt>
              <c:pt idx="2">
                <c:v>5.52314735428934E-2</c:v>
              </c:pt>
            </c:numLit>
          </c:val>
          <c:extLst>
            <c:ext xmlns:c16="http://schemas.microsoft.com/office/drawing/2014/chart" uri="{C3380CC4-5D6E-409C-BE32-E72D297353CC}">
              <c16:uniqueId val="{00000004-982F-45AC-AF3D-E6FFB5F3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pt-BR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externalData r:id="rId1">
    <c:autoUpdate val="0"/>
  </c:externalData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38103</xdr:colOff>
      <xdr:row>1</xdr:row>
      <xdr:rowOff>76196</xdr:rowOff>
    </xdr:from>
    <xdr:ext cx="1569951" cy="441956"/>
    <xdr:pic>
      <xdr:nvPicPr>
        <xdr:cNvPr id="4" name="Figura 1">
          <a:extLst>
            <a:ext uri="{FF2B5EF4-FFF2-40B4-BE49-F238E27FC236}">
              <a16:creationId xmlns:a16="http://schemas.microsoft.com/office/drawing/2014/main" id="{63B103BB-4B9A-4F92-E692-4A4EF33E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03" y="238121"/>
          <a:ext cx="1569951" cy="441956"/>
        </a:xfrm>
        <a:prstGeom prst="rect">
          <a:avLst/>
        </a:prstGeom>
        <a:noFill/>
        <a:ln cap="flat">
          <a:noFill/>
        </a:ln>
      </xdr:spPr>
    </xdr:pic>
    <xdr:clientData/>
  </xdr:oneCellAnchor>
  <xdr:absoluteAnchor>
    <xdr:pos x="9715500" y="2590787"/>
    <xdr:ext cx="4015743" cy="3185769"/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FF7647E-D78C-4693-F785-AFD9F4ED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9966960" y="6240779"/>
    <xdr:ext cx="3924303" cy="1836426"/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FB8C244C-C284-9D8E-BF62-0905006B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F4F1-529A-4D01-95E9-D2BFBACDA758}">
  <dimension ref="A1:O48"/>
  <sheetViews>
    <sheetView tabSelected="1" workbookViewId="0"/>
  </sheetViews>
  <sheetFormatPr defaultColWidth="10.75" defaultRowHeight="13.9"/>
  <cols>
    <col min="1" max="1" width="22.75" style="2" customWidth="1"/>
    <col min="2" max="2" width="13.75" style="2" customWidth="1"/>
    <col min="3" max="3" width="22.75" style="2" customWidth="1"/>
    <col min="4" max="4" width="3.875" style="2" customWidth="1"/>
    <col min="5" max="5" width="22.75" style="4" customWidth="1"/>
    <col min="6" max="6" width="13.75" style="5" customWidth="1"/>
    <col min="7" max="7" width="22.75" style="2" customWidth="1"/>
    <col min="8" max="8" width="4.125" style="2" customWidth="1"/>
    <col min="9" max="9" width="27.5" style="2" bestFit="1" customWidth="1"/>
    <col min="10" max="10" width="11.75" style="2" bestFit="1" customWidth="1"/>
    <col min="11" max="11" width="15.875" style="2" customWidth="1"/>
    <col min="12" max="12" width="4.125" style="2" customWidth="1"/>
    <col min="13" max="13" width="22.75" style="4" bestFit="1" customWidth="1"/>
    <col min="14" max="14" width="11.75" style="5" customWidth="1"/>
    <col min="15" max="15" width="16" style="2" customWidth="1"/>
    <col min="16" max="16" width="21.75" style="2" customWidth="1"/>
    <col min="17" max="17" width="16.75" style="2" customWidth="1"/>
    <col min="18" max="18" width="17.375" style="2" customWidth="1"/>
    <col min="19" max="19" width="10.75" style="2" customWidth="1"/>
    <col min="20" max="16384" width="10.75" style="2"/>
  </cols>
  <sheetData>
    <row r="1" spans="1:15" customFormat="1" ht="13.15" customHeight="1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1"/>
      <c r="M1" s="1"/>
      <c r="N1" s="1"/>
      <c r="O1" s="2"/>
    </row>
    <row r="2" spans="1:15" customFormat="1" ht="13.15" customHeight="1">
      <c r="B2" s="59"/>
      <c r="C2" s="59"/>
      <c r="D2" s="59"/>
      <c r="E2" s="59"/>
      <c r="F2" s="59"/>
      <c r="G2" s="59"/>
      <c r="H2" s="59"/>
      <c r="I2" s="59"/>
      <c r="J2" s="59"/>
      <c r="K2" s="59"/>
      <c r="L2" s="1"/>
      <c r="M2" s="1"/>
      <c r="N2" s="1"/>
      <c r="O2" s="2"/>
    </row>
    <row r="3" spans="1:15" customFormat="1" ht="13.9" customHeight="1">
      <c r="B3" s="59"/>
      <c r="C3" s="59"/>
      <c r="D3" s="59"/>
      <c r="E3" s="59"/>
      <c r="F3" s="59"/>
      <c r="G3" s="59"/>
      <c r="H3" s="59"/>
      <c r="I3" s="59"/>
      <c r="J3" s="59"/>
      <c r="K3" s="59"/>
      <c r="L3" s="1"/>
      <c r="M3" s="1"/>
      <c r="N3" s="1"/>
      <c r="O3" s="2"/>
    </row>
    <row r="4" spans="1:15" customFormat="1" ht="13.9" customHeight="1">
      <c r="B4" s="59"/>
      <c r="C4" s="59"/>
      <c r="D4" s="59"/>
      <c r="E4" s="59"/>
      <c r="F4" s="59"/>
      <c r="G4" s="59"/>
      <c r="H4" s="59"/>
      <c r="I4" s="59"/>
      <c r="J4" s="59"/>
      <c r="K4" s="59"/>
      <c r="L4" s="1"/>
      <c r="M4" s="1"/>
      <c r="N4" s="1"/>
      <c r="O4" s="3"/>
    </row>
    <row r="5" spans="1:15" customFormat="1" ht="15.4" customHeight="1">
      <c r="B5" s="59"/>
      <c r="C5" s="59"/>
      <c r="D5" s="59"/>
      <c r="E5" s="59"/>
      <c r="F5" s="59"/>
      <c r="G5" s="59"/>
      <c r="H5" s="59"/>
      <c r="I5" s="59"/>
      <c r="J5" s="59"/>
      <c r="K5" s="59"/>
      <c r="L5" s="1"/>
      <c r="M5" s="1"/>
      <c r="N5" s="1"/>
      <c r="O5" s="60"/>
    </row>
    <row r="6" spans="1:15" customFormat="1" ht="16.5" customHeight="1" thickBot="1">
      <c r="E6" s="4"/>
      <c r="F6" s="5"/>
      <c r="G6" s="2"/>
      <c r="H6" s="6"/>
      <c r="I6" s="2"/>
      <c r="J6" s="2"/>
      <c r="K6" s="2"/>
      <c r="L6" s="6"/>
      <c r="M6" s="4"/>
      <c r="N6" s="5"/>
      <c r="O6" s="60"/>
    </row>
    <row r="7" spans="1:15" customFormat="1" ht="18.75" thickTop="1">
      <c r="A7" s="61" t="s">
        <v>1</v>
      </c>
      <c r="B7" s="61"/>
      <c r="C7" s="61"/>
      <c r="E7" s="62" t="s">
        <v>2</v>
      </c>
      <c r="F7" s="62"/>
      <c r="G7" s="62"/>
      <c r="H7" s="2"/>
      <c r="I7" s="63" t="s">
        <v>3</v>
      </c>
      <c r="J7" s="63"/>
      <c r="K7" s="63"/>
      <c r="L7" s="2"/>
      <c r="M7" s="4"/>
      <c r="N7" s="5"/>
      <c r="O7" s="2"/>
    </row>
    <row r="8" spans="1:15" customFormat="1" ht="15.75">
      <c r="A8" s="64" t="s">
        <v>4</v>
      </c>
      <c r="B8" s="64"/>
      <c r="C8" s="64"/>
      <c r="E8" s="65" t="s">
        <v>4</v>
      </c>
      <c r="F8" s="65"/>
      <c r="G8" s="65"/>
      <c r="H8" s="2"/>
      <c r="I8" s="7" t="s">
        <v>5</v>
      </c>
      <c r="J8" s="8">
        <f>C26</f>
        <v>15043.166885603398</v>
      </c>
      <c r="K8" s="9">
        <f>J8/C10</f>
        <v>0.11296852645710659</v>
      </c>
      <c r="L8" s="2"/>
      <c r="M8" s="10"/>
      <c r="N8" s="5"/>
      <c r="O8" s="2"/>
    </row>
    <row r="9" spans="1:15" customFormat="1" ht="15">
      <c r="A9" s="11" t="s">
        <v>6</v>
      </c>
      <c r="B9" s="66">
        <v>250049.12</v>
      </c>
      <c r="C9" s="66"/>
      <c r="E9" s="67" t="s">
        <v>6</v>
      </c>
      <c r="F9" s="66">
        <v>250049.12</v>
      </c>
      <c r="G9" s="66"/>
      <c r="H9" s="2"/>
      <c r="I9" s="13" t="s">
        <v>7</v>
      </c>
      <c r="J9" s="14">
        <f>G26</f>
        <v>42058.261983999997</v>
      </c>
      <c r="K9" s="15">
        <f>J9/F9</f>
        <v>0.16819999999999999</v>
      </c>
      <c r="L9" s="2"/>
      <c r="M9" s="4"/>
      <c r="N9" s="5"/>
      <c r="O9" s="2"/>
    </row>
    <row r="10" spans="1:15" customFormat="1" ht="13.9" customHeight="1">
      <c r="A10" s="11" t="s">
        <v>6</v>
      </c>
      <c r="B10" s="5" t="s">
        <v>8</v>
      </c>
      <c r="C10" s="12">
        <v>133162.46</v>
      </c>
      <c r="E10" s="67"/>
      <c r="F10" s="66"/>
      <c r="G10" s="66"/>
      <c r="H10" s="2"/>
      <c r="I10" s="16" t="s">
        <v>9</v>
      </c>
      <c r="J10" s="17">
        <f>C47</f>
        <v>68672.450112460792</v>
      </c>
      <c r="K10" s="18">
        <f>J10/B30</f>
        <v>0.27463583999999996</v>
      </c>
      <c r="L10" s="2"/>
      <c r="M10" s="4"/>
      <c r="N10" s="5"/>
      <c r="O10" s="2"/>
    </row>
    <row r="11" spans="1:15" customFormat="1" ht="13.9" customHeight="1">
      <c r="A11" s="68" t="s">
        <v>10</v>
      </c>
      <c r="B11" s="69" t="s">
        <v>11</v>
      </c>
      <c r="C11" s="70" t="s">
        <v>12</v>
      </c>
      <c r="E11" s="68" t="s">
        <v>10</v>
      </c>
      <c r="F11" s="69" t="s">
        <v>11</v>
      </c>
      <c r="G11" s="70" t="s">
        <v>12</v>
      </c>
      <c r="H11" s="2"/>
      <c r="I11" s="19" t="s">
        <v>13</v>
      </c>
      <c r="J11" s="20">
        <f>G47</f>
        <v>103422.83444599999</v>
      </c>
      <c r="K11" s="21">
        <f>J11/F30</f>
        <v>0.41361007167711689</v>
      </c>
      <c r="L11" s="2"/>
      <c r="M11" s="4"/>
      <c r="N11" s="5"/>
      <c r="O11" s="2"/>
    </row>
    <row r="12" spans="1:15" customFormat="1" ht="14.25">
      <c r="A12" s="68"/>
      <c r="B12" s="69"/>
      <c r="C12" s="70"/>
      <c r="E12" s="68"/>
      <c r="F12" s="69"/>
      <c r="G12" s="70"/>
      <c r="H12" s="2"/>
      <c r="I12" s="22" t="s">
        <v>14</v>
      </c>
      <c r="J12" s="23">
        <f>J9-J8</f>
        <v>27015.095098396599</v>
      </c>
      <c r="K12" s="24">
        <f>K9-K8</f>
        <v>5.52314735428934E-2</v>
      </c>
      <c r="L12" s="2"/>
      <c r="M12" s="4"/>
      <c r="N12" s="5"/>
      <c r="O12" s="2"/>
    </row>
    <row r="13" spans="1:15" customFormat="1" ht="15">
      <c r="A13" s="25" t="s">
        <v>15</v>
      </c>
      <c r="B13" s="26">
        <v>0.11188178999999999</v>
      </c>
      <c r="C13" s="27">
        <f>C10*B13</f>
        <v>14898.454385603398</v>
      </c>
      <c r="E13" s="25" t="s">
        <v>15</v>
      </c>
      <c r="F13" s="26">
        <v>0.16819999999999999</v>
      </c>
      <c r="G13" s="27">
        <f>F9*F13</f>
        <v>42058.261983999997</v>
      </c>
      <c r="H13" s="2"/>
      <c r="I13" s="2"/>
      <c r="J13" s="2"/>
      <c r="K13" s="2"/>
      <c r="L13" s="2"/>
      <c r="M13" s="4"/>
      <c r="N13" s="5"/>
      <c r="O13" s="2"/>
    </row>
    <row r="14" spans="1:15" customFormat="1" ht="15">
      <c r="A14" s="28" t="s">
        <v>16</v>
      </c>
      <c r="B14" s="29" t="s">
        <v>17</v>
      </c>
      <c r="C14" s="30" t="s">
        <v>17</v>
      </c>
      <c r="E14" s="28" t="s">
        <v>18</v>
      </c>
      <c r="F14" s="29" t="s">
        <v>17</v>
      </c>
      <c r="G14" s="30" t="s">
        <v>17</v>
      </c>
      <c r="H14" s="2"/>
      <c r="I14" s="71" t="s">
        <v>19</v>
      </c>
      <c r="J14" s="71"/>
      <c r="K14" s="71"/>
      <c r="L14" s="2"/>
      <c r="M14" s="4"/>
      <c r="N14" s="5"/>
      <c r="O14" s="2"/>
    </row>
    <row r="15" spans="1:15" customFormat="1" ht="15">
      <c r="A15" s="31" t="s">
        <v>20</v>
      </c>
      <c r="B15" s="32" t="s">
        <v>17</v>
      </c>
      <c r="C15" s="27">
        <f>1736.55/12</f>
        <v>144.71250000000001</v>
      </c>
      <c r="E15" s="33" t="s">
        <v>17</v>
      </c>
      <c r="F15" s="32" t="s">
        <v>17</v>
      </c>
      <c r="G15" s="34" t="s">
        <v>17</v>
      </c>
      <c r="H15" s="2"/>
      <c r="I15" s="2"/>
      <c r="J15" s="2"/>
      <c r="K15" s="2"/>
      <c r="L15" s="2"/>
      <c r="M15" s="4"/>
      <c r="N15" s="5"/>
      <c r="O15" s="2"/>
    </row>
    <row r="16" spans="1:15" customFormat="1" ht="15">
      <c r="A16" s="35" t="s">
        <v>17</v>
      </c>
      <c r="B16" s="29" t="s">
        <v>17</v>
      </c>
      <c r="C16" s="30" t="s">
        <v>17</v>
      </c>
      <c r="E16" s="35" t="s">
        <v>17</v>
      </c>
      <c r="F16" s="29" t="s">
        <v>17</v>
      </c>
      <c r="G16" s="30" t="s">
        <v>17</v>
      </c>
      <c r="H16" s="2"/>
      <c r="I16" s="2"/>
      <c r="J16" s="2"/>
      <c r="K16" s="2"/>
      <c r="L16" s="2"/>
      <c r="M16" s="4"/>
      <c r="N16" s="5"/>
      <c r="O16" s="2"/>
    </row>
    <row r="17" spans="1:15" customFormat="1" ht="15">
      <c r="A17" s="33" t="s">
        <v>17</v>
      </c>
      <c r="B17" s="32" t="s">
        <v>17</v>
      </c>
      <c r="C17" s="34" t="s">
        <v>17</v>
      </c>
      <c r="E17" s="33" t="s">
        <v>17</v>
      </c>
      <c r="F17" s="32" t="s">
        <v>17</v>
      </c>
      <c r="G17" s="34" t="s">
        <v>17</v>
      </c>
      <c r="I17" s="2"/>
      <c r="J17" s="2"/>
      <c r="K17" s="2"/>
      <c r="L17" s="2"/>
      <c r="M17" s="4"/>
      <c r="N17" s="5"/>
      <c r="O17" s="2"/>
    </row>
    <row r="18" spans="1:15" customFormat="1" ht="15">
      <c r="A18" s="35" t="s">
        <v>17</v>
      </c>
      <c r="B18" s="29" t="s">
        <v>17</v>
      </c>
      <c r="C18" s="30" t="s">
        <v>17</v>
      </c>
      <c r="E18" s="35" t="s">
        <v>17</v>
      </c>
      <c r="F18" s="29" t="s">
        <v>17</v>
      </c>
      <c r="G18" s="30" t="s">
        <v>17</v>
      </c>
      <c r="I18" s="2"/>
      <c r="J18" s="2"/>
      <c r="K18" s="2"/>
      <c r="L18" s="2"/>
      <c r="M18" s="4"/>
      <c r="N18" s="5"/>
      <c r="O18" s="2"/>
    </row>
    <row r="19" spans="1:15" customFormat="1" ht="15">
      <c r="A19" s="33" t="s">
        <v>17</v>
      </c>
      <c r="B19" s="32" t="s">
        <v>17</v>
      </c>
      <c r="C19" s="34" t="s">
        <v>17</v>
      </c>
      <c r="E19" s="33" t="s">
        <v>17</v>
      </c>
      <c r="F19" s="32" t="s">
        <v>17</v>
      </c>
      <c r="G19" s="34" t="s">
        <v>17</v>
      </c>
      <c r="I19" s="2"/>
      <c r="J19" s="2"/>
      <c r="K19" s="2"/>
      <c r="L19" s="2"/>
      <c r="M19" s="4"/>
      <c r="N19" s="5"/>
      <c r="O19" s="2"/>
    </row>
    <row r="20" spans="1:15" customFormat="1" ht="15">
      <c r="A20" s="35"/>
      <c r="B20" s="29"/>
      <c r="C20" s="36"/>
      <c r="E20" s="35"/>
      <c r="F20" s="29"/>
      <c r="G20" s="30"/>
      <c r="I20" s="2"/>
      <c r="J20" s="2"/>
      <c r="K20" s="2"/>
      <c r="L20" s="2"/>
      <c r="M20" s="4"/>
      <c r="N20" s="5"/>
      <c r="O20" s="2"/>
    </row>
    <row r="21" spans="1:15" s="37" customFormat="1" ht="15.75">
      <c r="A21" s="64" t="s">
        <v>21</v>
      </c>
      <c r="B21" s="64"/>
      <c r="C21" s="64"/>
      <c r="E21" s="65" t="s">
        <v>21</v>
      </c>
      <c r="F21" s="65"/>
      <c r="G21" s="65"/>
    </row>
    <row r="22" spans="1:15" customFormat="1" ht="14.25">
      <c r="A22" s="11" t="s">
        <v>22</v>
      </c>
      <c r="B22" s="72"/>
      <c r="C22" s="72"/>
      <c r="E22" s="11" t="s">
        <v>22</v>
      </c>
      <c r="F22" s="72"/>
      <c r="G22" s="72"/>
      <c r="I22" s="2"/>
      <c r="J22" s="2"/>
      <c r="K22" s="2"/>
      <c r="L22" s="2"/>
      <c r="M22" s="4"/>
      <c r="N22" s="5"/>
      <c r="O22" s="2"/>
    </row>
    <row r="23" spans="1:15" customFormat="1" ht="15">
      <c r="A23" s="38" t="s">
        <v>23</v>
      </c>
      <c r="B23" s="39" t="s">
        <v>24</v>
      </c>
      <c r="C23" s="40" t="s">
        <v>12</v>
      </c>
      <c r="E23" s="38" t="s">
        <v>23</v>
      </c>
      <c r="F23" s="39" t="s">
        <v>24</v>
      </c>
      <c r="G23" s="40" t="s">
        <v>12</v>
      </c>
      <c r="I23" s="2"/>
      <c r="J23" s="2"/>
      <c r="K23" s="2"/>
      <c r="L23" s="2"/>
      <c r="M23" s="4"/>
      <c r="N23" s="5"/>
      <c r="O23" s="2"/>
    </row>
    <row r="24" spans="1:15" customFormat="1" ht="15">
      <c r="A24" s="25" t="s">
        <v>25</v>
      </c>
      <c r="B24" s="26" t="s">
        <v>26</v>
      </c>
      <c r="C24" s="41">
        <v>0</v>
      </c>
      <c r="E24" s="25" t="s">
        <v>25</v>
      </c>
      <c r="F24" s="26" t="s">
        <v>26</v>
      </c>
      <c r="G24" s="41">
        <v>0</v>
      </c>
      <c r="I24" s="2"/>
      <c r="J24" s="2"/>
      <c r="K24" s="2"/>
      <c r="L24" s="2"/>
      <c r="M24" s="4"/>
      <c r="N24" s="5"/>
      <c r="O24" s="2"/>
    </row>
    <row r="25" spans="1:15" customFormat="1" ht="14.25">
      <c r="A25" s="42"/>
      <c r="B25" s="4"/>
      <c r="C25" s="43"/>
      <c r="E25" s="42"/>
      <c r="F25" s="4"/>
      <c r="G25" s="43"/>
      <c r="I25" s="2"/>
      <c r="J25" s="2"/>
      <c r="K25" s="2"/>
      <c r="L25" s="2"/>
      <c r="M25" s="4"/>
      <c r="N25" s="5"/>
      <c r="O25" s="2"/>
    </row>
    <row r="26" spans="1:15" customFormat="1" ht="30.6" customHeight="1" thickBot="1">
      <c r="A26" s="73" t="s">
        <v>27</v>
      </c>
      <c r="B26" s="73"/>
      <c r="C26" s="44">
        <f>SUM(C13:C19)+C24</f>
        <v>15043.166885603398</v>
      </c>
      <c r="E26" s="74" t="s">
        <v>28</v>
      </c>
      <c r="F26" s="74"/>
      <c r="G26" s="45">
        <f>SUM(G13:G19)+G24</f>
        <v>42058.261983999997</v>
      </c>
      <c r="I26" s="2"/>
      <c r="J26" s="2"/>
      <c r="K26" s="2"/>
      <c r="L26" s="2"/>
      <c r="M26" s="4"/>
      <c r="N26" s="5"/>
      <c r="O26" s="2"/>
    </row>
    <row r="27" spans="1:15" customFormat="1" ht="15.75" thickTop="1" thickBot="1">
      <c r="E27" s="4"/>
      <c r="F27" s="5"/>
      <c r="G27" s="2"/>
      <c r="H27" s="2"/>
      <c r="I27" s="2"/>
      <c r="J27" s="2"/>
      <c r="K27" s="2"/>
      <c r="L27" s="2"/>
      <c r="M27" s="4"/>
      <c r="N27" s="5"/>
    </row>
    <row r="28" spans="1:15" ht="18.75" thickTop="1">
      <c r="A28" s="75" t="s">
        <v>29</v>
      </c>
      <c r="B28" s="75"/>
      <c r="C28" s="75"/>
      <c r="E28" s="76" t="s">
        <v>30</v>
      </c>
      <c r="F28" s="76"/>
      <c r="G28" s="76"/>
    </row>
    <row r="29" spans="1:15" ht="15.75">
      <c r="A29" s="77" t="s">
        <v>4</v>
      </c>
      <c r="B29" s="77"/>
      <c r="C29" s="77"/>
      <c r="E29" s="78" t="s">
        <v>4</v>
      </c>
      <c r="F29" s="78"/>
      <c r="G29" s="78"/>
    </row>
    <row r="30" spans="1:15" ht="14.25">
      <c r="A30" s="11" t="s">
        <v>6</v>
      </c>
      <c r="B30" s="66">
        <v>250049.12</v>
      </c>
      <c r="C30" s="66"/>
      <c r="E30" s="11" t="s">
        <v>6</v>
      </c>
      <c r="F30" s="66">
        <v>250049.12</v>
      </c>
      <c r="G30" s="66"/>
    </row>
    <row r="31" spans="1:15" ht="14.25">
      <c r="A31" s="68" t="s">
        <v>10</v>
      </c>
      <c r="B31" s="69" t="s">
        <v>11</v>
      </c>
      <c r="C31" s="70" t="s">
        <v>12</v>
      </c>
      <c r="E31" s="68" t="s">
        <v>10</v>
      </c>
      <c r="F31" s="79" t="s">
        <v>31</v>
      </c>
      <c r="G31" s="70" t="s">
        <v>12</v>
      </c>
    </row>
    <row r="32" spans="1:15" ht="13.9" customHeight="1">
      <c r="A32" s="68"/>
      <c r="B32" s="69"/>
      <c r="C32" s="70"/>
      <c r="E32" s="68"/>
      <c r="F32" s="79"/>
      <c r="G32" s="70"/>
    </row>
    <row r="33" spans="1:11" ht="14.25">
      <c r="A33" s="25" t="s">
        <v>15</v>
      </c>
      <c r="B33" s="26">
        <v>8.5635840000000005E-2</v>
      </c>
      <c r="C33" s="27">
        <f>B30*B33</f>
        <v>21413.166432460799</v>
      </c>
      <c r="E33" s="25" t="s">
        <v>32</v>
      </c>
      <c r="F33" s="26">
        <v>4.8000000000000001E-2</v>
      </c>
      <c r="G33" s="27">
        <f>F30*F33</f>
        <v>12002.357760000001</v>
      </c>
      <c r="I33" s="71" t="s">
        <v>33</v>
      </c>
      <c r="J33" s="71"/>
      <c r="K33" s="71"/>
    </row>
    <row r="34" spans="1:11" ht="14.25">
      <c r="A34" s="28" t="s">
        <v>34</v>
      </c>
      <c r="B34" s="29" t="s">
        <v>17</v>
      </c>
      <c r="C34" s="30" t="s">
        <v>17</v>
      </c>
      <c r="E34" s="42" t="s">
        <v>35</v>
      </c>
      <c r="F34" s="46">
        <v>0.1</v>
      </c>
      <c r="G34" s="47">
        <v>6001.58</v>
      </c>
    </row>
    <row r="35" spans="1:11" ht="14.25">
      <c r="A35" s="31" t="s">
        <v>36</v>
      </c>
      <c r="B35" s="48">
        <v>5.9499999999999997E-2</v>
      </c>
      <c r="C35" s="27">
        <f>B30*B35</f>
        <v>14877.922639999999</v>
      </c>
      <c r="E35" s="25" t="s">
        <v>37</v>
      </c>
      <c r="F35" s="26">
        <v>2.8799999999999999E-2</v>
      </c>
      <c r="G35" s="27">
        <f>F30*F35</f>
        <v>7201.4146559999999</v>
      </c>
    </row>
    <row r="36" spans="1:11" ht="14.25">
      <c r="A36" s="49" t="s">
        <v>38</v>
      </c>
      <c r="B36" s="50">
        <v>0.1295</v>
      </c>
      <c r="C36" s="51">
        <f>B30*B36</f>
        <v>32381.36104</v>
      </c>
      <c r="E36" s="42" t="s">
        <v>36</v>
      </c>
      <c r="F36" s="46">
        <v>5.9499999999999997E-2</v>
      </c>
      <c r="G36" s="47">
        <f>F30*F36</f>
        <v>14877.922639999999</v>
      </c>
    </row>
    <row r="37" spans="1:11" ht="14.25">
      <c r="A37" s="33" t="s">
        <v>17</v>
      </c>
      <c r="B37" s="32" t="s">
        <v>17</v>
      </c>
      <c r="C37" s="34" t="s">
        <v>17</v>
      </c>
      <c r="E37" s="25" t="s">
        <v>38</v>
      </c>
      <c r="F37" s="26">
        <v>0.1295</v>
      </c>
      <c r="G37" s="27">
        <f>F30*F37</f>
        <v>32381.36104</v>
      </c>
    </row>
    <row r="38" spans="1:11" ht="14.25">
      <c r="A38" s="35" t="s">
        <v>17</v>
      </c>
      <c r="B38" s="29" t="s">
        <v>17</v>
      </c>
      <c r="C38" s="30" t="s">
        <v>17</v>
      </c>
      <c r="D38"/>
      <c r="E38" s="42" t="s">
        <v>39</v>
      </c>
      <c r="F38" s="4" t="s">
        <v>26</v>
      </c>
      <c r="G38" s="47">
        <v>0</v>
      </c>
    </row>
    <row r="39" spans="1:11" ht="14.25">
      <c r="A39" s="33" t="s">
        <v>17</v>
      </c>
      <c r="B39" s="32" t="s">
        <v>17</v>
      </c>
      <c r="C39" s="34" t="s">
        <v>17</v>
      </c>
      <c r="D39"/>
      <c r="E39" s="25"/>
      <c r="F39" s="52"/>
      <c r="G39" s="27"/>
    </row>
    <row r="40" spans="1:11" ht="14.25">
      <c r="A40" s="35"/>
      <c r="B40" s="29"/>
      <c r="C40" s="30"/>
      <c r="D40"/>
      <c r="E40" s="53" t="s">
        <v>40</v>
      </c>
      <c r="F40" s="54">
        <v>0.27</v>
      </c>
      <c r="G40" s="55">
        <f>9491.97*F40</f>
        <v>2562.8319000000001</v>
      </c>
    </row>
    <row r="41" spans="1:11" ht="14.25">
      <c r="A41" s="33"/>
      <c r="B41" s="32"/>
      <c r="C41" s="34"/>
      <c r="D41"/>
      <c r="E41" s="42"/>
      <c r="F41" s="4"/>
      <c r="G41" s="56"/>
    </row>
    <row r="42" spans="1:11" ht="14.25">
      <c r="A42" s="77" t="s">
        <v>21</v>
      </c>
      <c r="B42" s="77"/>
      <c r="C42" s="77"/>
      <c r="D42" s="37"/>
      <c r="E42" s="78" t="s">
        <v>41</v>
      </c>
      <c r="F42" s="78"/>
      <c r="G42" s="78"/>
    </row>
    <row r="43" spans="1:11" ht="14.25">
      <c r="A43" s="11" t="s">
        <v>22</v>
      </c>
      <c r="B43" s="72"/>
      <c r="C43" s="72"/>
      <c r="D43"/>
      <c r="E43" s="11" t="s">
        <v>22</v>
      </c>
      <c r="F43" s="80">
        <v>117617.65</v>
      </c>
      <c r="G43" s="80"/>
    </row>
    <row r="44" spans="1:11" ht="14.25">
      <c r="A44" s="38" t="s">
        <v>23</v>
      </c>
      <c r="B44" s="39" t="s">
        <v>24</v>
      </c>
      <c r="C44" s="40" t="s">
        <v>12</v>
      </c>
      <c r="D44"/>
      <c r="E44" s="38" t="s">
        <v>23</v>
      </c>
      <c r="F44" s="39" t="s">
        <v>24</v>
      </c>
      <c r="G44" s="40" t="s">
        <v>12</v>
      </c>
    </row>
    <row r="45" spans="1:11" ht="14.25">
      <c r="A45" s="25" t="s">
        <v>25</v>
      </c>
      <c r="B45" s="26" t="s">
        <v>26</v>
      </c>
      <c r="C45" s="41">
        <v>0</v>
      </c>
      <c r="D45"/>
      <c r="E45" s="25" t="s">
        <v>42</v>
      </c>
      <c r="F45" s="26">
        <v>0.28499999999999998</v>
      </c>
      <c r="G45" s="41">
        <f>F43*F45</f>
        <v>33521.030249999996</v>
      </c>
    </row>
    <row r="46" spans="1:11" ht="14.25">
      <c r="A46" s="42"/>
      <c r="B46" s="4"/>
      <c r="C46" s="43"/>
      <c r="D46"/>
      <c r="E46" s="42"/>
      <c r="F46" s="4"/>
      <c r="G46" s="43"/>
    </row>
    <row r="47" spans="1:11" ht="34.15" customHeight="1" thickBot="1">
      <c r="A47" s="81" t="s">
        <v>43</v>
      </c>
      <c r="B47" s="81"/>
      <c r="C47" s="57">
        <f>SUM(C33:C39)+C45</f>
        <v>68672.450112460792</v>
      </c>
      <c r="D47"/>
      <c r="E47" s="82" t="s">
        <v>30</v>
      </c>
      <c r="F47" s="82"/>
      <c r="G47" s="58">
        <f>SUM(G33:G38)+G45-G40</f>
        <v>103422.83444599999</v>
      </c>
    </row>
    <row r="48" spans="1:11" ht="15" thickTop="1"/>
  </sheetData>
  <mergeCells count="42">
    <mergeCell ref="I33:K33"/>
    <mergeCell ref="A42:C42"/>
    <mergeCell ref="E42:G42"/>
    <mergeCell ref="B43:C43"/>
    <mergeCell ref="F43:G43"/>
    <mergeCell ref="A47:B47"/>
    <mergeCell ref="E47:F47"/>
    <mergeCell ref="A31:A32"/>
    <mergeCell ref="B31:B32"/>
    <mergeCell ref="C31:C32"/>
    <mergeCell ref="E31:E32"/>
    <mergeCell ref="F31:F32"/>
    <mergeCell ref="G31:G32"/>
    <mergeCell ref="A28:C28"/>
    <mergeCell ref="E28:G28"/>
    <mergeCell ref="A29:C29"/>
    <mergeCell ref="E29:G29"/>
    <mergeCell ref="B30:C30"/>
    <mergeCell ref="F30:G30"/>
    <mergeCell ref="I14:K14"/>
    <mergeCell ref="A21:C21"/>
    <mergeCell ref="E21:G21"/>
    <mergeCell ref="B22:C22"/>
    <mergeCell ref="F22:G22"/>
    <mergeCell ref="A26:B26"/>
    <mergeCell ref="E26:F26"/>
    <mergeCell ref="B9:C9"/>
    <mergeCell ref="E9:E10"/>
    <mergeCell ref="F9:G10"/>
    <mergeCell ref="A11:A12"/>
    <mergeCell ref="B11:B12"/>
    <mergeCell ref="C11:C12"/>
    <mergeCell ref="E11:E12"/>
    <mergeCell ref="F11:F12"/>
    <mergeCell ref="G11:G12"/>
    <mergeCell ref="B1:K5"/>
    <mergeCell ref="O5:O6"/>
    <mergeCell ref="A7:C7"/>
    <mergeCell ref="E7:G7"/>
    <mergeCell ref="I7:K7"/>
    <mergeCell ref="A8:C8"/>
    <mergeCell ref="E8:G8"/>
  </mergeCells>
  <pageMargins left="0.27559055118110198" right="0.31496062992126012" top="0.55118110236220497" bottom="0.70866141732283516" header="0.55118110236220497" footer="0.31496062992126012"/>
  <pageSetup paperSize="0" scale="70" fitToWidth="0" fitToHeight="0" pageOrder="overThenDown" orientation="portrait" useFirstPageNumber="1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Americanense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Anniele</dc:creator>
  <cp:lastModifiedBy>Eduarda Hellena</cp:lastModifiedBy>
  <cp:revision>15</cp:revision>
  <cp:lastPrinted>2025-01-22T16:46:28Z</cp:lastPrinted>
  <dcterms:created xsi:type="dcterms:W3CDTF">2025-01-07T15:20:59Z</dcterms:created>
  <dcterms:modified xsi:type="dcterms:W3CDTF">2025-10-06T12:10:34Z</dcterms:modified>
</cp:coreProperties>
</file>