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 Repo\Calcule\"/>
    </mc:Choice>
  </mc:AlternateContent>
  <bookViews>
    <workbookView xWindow="0" yWindow="0" windowWidth="11505" windowHeight="2145"/>
  </bookViews>
  <sheets>
    <sheet name="Comutarea LED-uri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G12" i="1"/>
  <c r="G11" i="1"/>
  <c r="E28" i="1" s="1"/>
  <c r="F28" i="1"/>
  <c r="M26" i="1" s="1"/>
  <c r="E11" i="1"/>
  <c r="G28" i="1" s="1"/>
  <c r="F26" i="1"/>
  <c r="G10" i="1"/>
  <c r="E26" i="1" s="1"/>
  <c r="E10" i="1"/>
  <c r="G26" i="1" s="1"/>
  <c r="M27" i="1" l="1"/>
  <c r="N26" i="1"/>
  <c r="L27" i="1" s="1"/>
  <c r="F27" i="1"/>
  <c r="F29" i="1" s="1"/>
  <c r="F30" i="1" s="1"/>
  <c r="L26" i="1"/>
  <c r="N27" i="1" s="1"/>
  <c r="G27" i="1"/>
  <c r="G29" i="1" s="1"/>
  <c r="E30" i="1" s="1"/>
  <c r="E27" i="1"/>
  <c r="E29" i="1" s="1"/>
  <c r="G30" i="1" s="1"/>
</calcChain>
</file>

<file path=xl/sharedStrings.xml><?xml version="1.0" encoding="utf-8"?>
<sst xmlns="http://schemas.openxmlformats.org/spreadsheetml/2006/main" count="77" uniqueCount="45">
  <si>
    <t>Comutarea LED-urilor</t>
  </si>
  <si>
    <t>Parametru</t>
  </si>
  <si>
    <t>Descriere</t>
  </si>
  <si>
    <t>Valoare</t>
  </si>
  <si>
    <t>Min.</t>
  </si>
  <si>
    <t>Typ.</t>
  </si>
  <si>
    <t>Max.</t>
  </si>
  <si>
    <t>Parametrii Variabile</t>
  </si>
  <si>
    <t>Parametrii Fixe</t>
  </si>
  <si>
    <r>
      <t>V</t>
    </r>
    <r>
      <rPr>
        <sz val="8"/>
        <color theme="1"/>
        <rFont val="Times New Roman"/>
        <family val="1"/>
      </rPr>
      <t>FWD</t>
    </r>
  </si>
  <si>
    <t>Căderea de tensiune pe LED.</t>
  </si>
  <si>
    <r>
      <t>V</t>
    </r>
    <r>
      <rPr>
        <sz val="8"/>
        <color theme="1"/>
        <rFont val="Times New Roman"/>
        <family val="1"/>
      </rPr>
      <t>CC</t>
    </r>
  </si>
  <si>
    <t>Tensiunea de alimentare.</t>
  </si>
  <si>
    <r>
      <t>R</t>
    </r>
    <r>
      <rPr>
        <sz val="8"/>
        <color theme="1"/>
        <rFont val="Times New Roman"/>
        <family val="1"/>
      </rPr>
      <t>LED</t>
    </r>
  </si>
  <si>
    <t>Rezistență de limitarea a curentului prin LED.</t>
  </si>
  <si>
    <t>Unitate de măsură</t>
  </si>
  <si>
    <t>V</t>
  </si>
  <si>
    <t>Ω</t>
  </si>
  <si>
    <t>Parametrii Calculate</t>
  </si>
  <si>
    <r>
      <t>V</t>
    </r>
    <r>
      <rPr>
        <sz val="8"/>
        <color theme="1"/>
        <rFont val="Times New Roman"/>
        <family val="1"/>
      </rPr>
      <t>CEsat</t>
    </r>
  </si>
  <si>
    <t>mV</t>
  </si>
  <si>
    <t>Formule folosite</t>
  </si>
  <si>
    <r>
      <t>I</t>
    </r>
    <r>
      <rPr>
        <sz val="8"/>
        <color theme="1"/>
        <rFont val="Times New Roman"/>
        <family val="1"/>
      </rPr>
      <t>LED</t>
    </r>
  </si>
  <si>
    <t>Curentul prin LED.</t>
  </si>
  <si>
    <t>mA</t>
  </si>
  <si>
    <r>
      <t>V</t>
    </r>
    <r>
      <rPr>
        <sz val="8"/>
        <color theme="1"/>
        <rFont val="Times New Roman"/>
        <family val="1"/>
      </rPr>
      <t>BEsat</t>
    </r>
  </si>
  <si>
    <t>Tensiunea B-E când tranzistorul este în saturație.</t>
  </si>
  <si>
    <t>Tensiunea C-E când tranzistorul este în saturație.</t>
  </si>
  <si>
    <r>
      <t>R</t>
    </r>
    <r>
      <rPr>
        <sz val="8"/>
        <color theme="1"/>
        <rFont val="Times New Roman"/>
        <family val="1"/>
      </rPr>
      <t>B2</t>
    </r>
  </si>
  <si>
    <t>Rezistență pull-down.</t>
  </si>
  <si>
    <r>
      <t>k</t>
    </r>
    <r>
      <rPr>
        <sz val="11"/>
        <color theme="1"/>
        <rFont val="Times New Roman"/>
        <family val="1"/>
      </rPr>
      <t>Ω</t>
    </r>
  </si>
  <si>
    <r>
      <t>I</t>
    </r>
    <r>
      <rPr>
        <sz val="8"/>
        <color theme="1"/>
        <rFont val="Times New Roman"/>
        <family val="1"/>
      </rPr>
      <t>B</t>
    </r>
  </si>
  <si>
    <t>Curentul prin baza tranzistorului.</t>
  </si>
  <si>
    <r>
      <t>I</t>
    </r>
    <r>
      <rPr>
        <sz val="8"/>
        <color theme="1"/>
        <rFont val="Times New Roman"/>
        <family val="1"/>
      </rPr>
      <t>B2</t>
    </r>
  </si>
  <si>
    <t>µA</t>
  </si>
  <si>
    <r>
      <t>I</t>
    </r>
    <r>
      <rPr>
        <sz val="8"/>
        <color theme="1"/>
        <rFont val="Times New Roman"/>
        <family val="1"/>
      </rPr>
      <t>B1</t>
    </r>
  </si>
  <si>
    <r>
      <t>R</t>
    </r>
    <r>
      <rPr>
        <sz val="8"/>
        <color theme="1"/>
        <rFont val="Times New Roman"/>
        <family val="1"/>
      </rPr>
      <t>B1</t>
    </r>
  </si>
  <si>
    <r>
      <t>Curentul prin rezistența R</t>
    </r>
    <r>
      <rPr>
        <sz val="8"/>
        <color theme="1"/>
        <rFont val="Times New Roman"/>
        <family val="1"/>
      </rPr>
      <t>B2</t>
    </r>
    <r>
      <rPr>
        <sz val="11"/>
        <color theme="1"/>
        <rFont val="Times New Roman"/>
        <family val="1"/>
      </rPr>
      <t>.</t>
    </r>
  </si>
  <si>
    <r>
      <t>Curentul prin rezistența R</t>
    </r>
    <r>
      <rPr>
        <sz val="8"/>
        <color theme="1"/>
        <rFont val="Times New Roman"/>
        <family val="1"/>
      </rPr>
      <t>B1</t>
    </r>
    <r>
      <rPr>
        <sz val="11"/>
        <color theme="1"/>
        <rFont val="Times New Roman"/>
        <family val="1"/>
      </rPr>
      <t>.</t>
    </r>
  </si>
  <si>
    <r>
      <t>Rezistența R</t>
    </r>
    <r>
      <rPr>
        <sz val="8"/>
        <color theme="1"/>
        <rFont val="Times New Roman"/>
        <family val="1"/>
      </rPr>
      <t>B1</t>
    </r>
    <r>
      <rPr>
        <sz val="11"/>
        <color theme="1"/>
        <rFont val="Times New Roman"/>
        <family val="1"/>
      </rPr>
      <t>.</t>
    </r>
  </si>
  <si>
    <t>Calcule de verificare</t>
  </si>
  <si>
    <r>
      <t>Rezistența R</t>
    </r>
    <r>
      <rPr>
        <sz val="8"/>
        <color theme="1"/>
        <rFont val="Times New Roman"/>
        <family val="1"/>
      </rPr>
      <t>B1</t>
    </r>
    <r>
      <rPr>
        <sz val="11"/>
        <color theme="1"/>
        <rFont val="Times New Roman"/>
        <family val="1"/>
      </rPr>
      <t>. Ales după calcule de mai jos.</t>
    </r>
  </si>
  <si>
    <t>β</t>
  </si>
  <si>
    <t>Amplificarea în curent a tranzistorului.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</si>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</sst>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</font>
    <font>
      <b/>
      <i/>
      <sz val="1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914400</xdr:colOff>
      <xdr:row>3</xdr:row>
      <xdr:rowOff>58249</xdr:rowOff>
    </xdr:from>
    <xdr:to>
      <xdr:col>12</xdr:col>
      <xdr:colOff>495300</xdr:colOff>
      <xdr:row>19</xdr:row>
      <xdr:rowOff>181785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734524"/>
          <a:ext cx="2466975" cy="3257261"/>
        </a:xfrm>
        <a:prstGeom prst="rect">
          <a:avLst/>
        </a:prstGeom>
      </xdr:spPr>
    </xdr:pic>
    <xdr:clientData/>
  </xdr:twoCellAnchor>
  <xdr:oneCellAnchor>
    <xdr:from>
      <xdr:col>2</xdr:col>
      <xdr:colOff>304800</xdr:colOff>
      <xdr:row>33</xdr:row>
      <xdr:rowOff>114300</xdr:rowOff>
    </xdr:from>
    <xdr:ext cx="1688796" cy="3445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524000" y="6677025"/>
              <a:ext cx="1688796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𝐿𝐸𝐷</m:t>
                        </m:r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𝐶𝐶</m:t>
                            </m:r>
                          </m:sub>
                        </m:s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𝐹𝑊𝐷</m:t>
                            </m:r>
                          </m:sub>
                        </m:s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𝐶𝐸𝑠𝑎𝑡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𝐿𝐸𝐷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524000" y="6677025"/>
              <a:ext cx="1688796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𝐼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𝐿𝐸𝐷=(𝑉_𝐶𝐶−𝑉_𝐹𝑊𝐷−𝑉_𝐶𝐸𝑠𝑎𝑡)/𝑅_𝐿𝐸𝐷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314325</xdr:colOff>
      <xdr:row>39</xdr:row>
      <xdr:rowOff>114300</xdr:rowOff>
    </xdr:from>
    <xdr:ext cx="876522" cy="1840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533525" y="7877175"/>
              <a:ext cx="87652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533525" y="7877175"/>
              <a:ext cx="876522" cy="1840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𝐼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ro-RO" sz="1100" b="0" i="0">
                  <a:latin typeface="Cambria Math" panose="02040503050406030204" pitchFamily="18" charset="0"/>
                </a:rPr>
                <a:t>𝐵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1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r>
                <a:rPr lang="ro-RO" sz="1100" b="0" i="0">
                  <a:latin typeface="Cambria Math" panose="02040503050406030204" pitchFamily="18" charset="0"/>
                </a:rPr>
                <a:t>=𝐼_(𝐵_2 )+𝐼_𝐵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323850</xdr:colOff>
      <xdr:row>35</xdr:row>
      <xdr:rowOff>85725</xdr:rowOff>
    </xdr:from>
    <xdr:ext cx="588623" cy="3157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543050" y="7048500"/>
              <a:ext cx="588623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𝐿𝐸𝐷</m:t>
                            </m:r>
                          </m:sub>
                        </m:sSub>
                      </m:num>
                      <m:den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543050" y="7048500"/>
              <a:ext cx="588623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𝐼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𝐵=𝐼_𝐿𝐸𝐷/10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333375</xdr:colOff>
      <xdr:row>37</xdr:row>
      <xdr:rowOff>66675</xdr:rowOff>
    </xdr:from>
    <xdr:ext cx="758221" cy="372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552575" y="7429500"/>
              <a:ext cx="758221" cy="372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𝐵𝐸𝑠𝑎𝑡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sSub>
                              <m:sSubPr>
                                <m:ctrlP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552575" y="7429500"/>
              <a:ext cx="758221" cy="372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𝐼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ro-RO" sz="1100" b="0" i="0">
                  <a:latin typeface="Cambria Math" panose="02040503050406030204" pitchFamily="18" charset="0"/>
                </a:rPr>
                <a:t>𝐵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2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r>
                <a:rPr lang="ro-RO" sz="1100" b="0" i="0">
                  <a:latin typeface="Cambria Math" panose="02040503050406030204" pitchFamily="18" charset="0"/>
                </a:rPr>
                <a:t>=𝑉_𝐵𝐸𝑠𝑎𝑡/𝑅_(𝐵_2 )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342900</xdr:colOff>
      <xdr:row>41</xdr:row>
      <xdr:rowOff>19050</xdr:rowOff>
    </xdr:from>
    <xdr:ext cx="1173335" cy="372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562100" y="8181975"/>
              <a:ext cx="1173335" cy="372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sSub>
                          <m:sSub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𝐶𝐶</m:t>
                            </m:r>
                          </m:sub>
                        </m:s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𝐵𝐸𝑠𝑎𝑡</m:t>
                            </m:r>
                          </m:sub>
                        </m:sSub>
                      </m:num>
                      <m:den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ro-R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sSub>
                              <m:sSubPr>
                                <m:ctrlPr>
                                  <a:rPr lang="ro-R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562100" y="8181975"/>
              <a:ext cx="1173335" cy="372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𝑅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ro-RO" sz="1100" b="0" i="0">
                  <a:latin typeface="Cambria Math" panose="02040503050406030204" pitchFamily="18" charset="0"/>
                </a:rPr>
                <a:t>𝐵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1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r>
                <a:rPr lang="ro-RO" sz="1100" b="0" i="0">
                  <a:latin typeface="Cambria Math" panose="02040503050406030204" pitchFamily="18" charset="0"/>
                </a:rPr>
                <a:t>=(𝑉_𝐶𝐶−𝑉_𝐵𝐸𝑠𝑎𝑡)/(2</a:t>
              </a:r>
              <a:r>
                <a:rPr lang="ro-R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∙𝐼_(𝐵_1 )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247650</xdr:colOff>
      <xdr:row>33</xdr:row>
      <xdr:rowOff>95250</xdr:rowOff>
    </xdr:from>
    <xdr:ext cx="2180084" cy="3655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9258300" y="6657975"/>
              <a:ext cx="2180084" cy="365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𝐶𝐶</m:t>
                            </m:r>
                          </m:sub>
                        </m:sSub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𝐵𝐸𝑠𝑎𝑡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sSub>
                              <m:sSubPr>
                                <m:ctrlP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ro-RO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</m:den>
                    </m:f>
                    <m:r>
                      <a:rPr lang="ro-RO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o-RO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9258300" y="6657975"/>
              <a:ext cx="2180084" cy="365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o-RO" sz="1100" b="0" i="0">
                  <a:latin typeface="Cambria Math" panose="02040503050406030204" pitchFamily="18" charset="0"/>
                </a:rPr>
                <a:t>𝐼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ro-RO" sz="1100" b="0" i="0">
                  <a:latin typeface="Cambria Math" panose="02040503050406030204" pitchFamily="18" charset="0"/>
                </a:rPr>
                <a:t>𝐵=𝐼_(𝐵_1 )−𝐼_(𝐵_2 )=(𝑉_𝐶𝐶−𝑉_𝐵𝐸𝑠𝑎𝑡)/𝑅_(𝐵_1 ) −𝐼_(𝐵_2 )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295275</xdr:colOff>
      <xdr:row>35</xdr:row>
      <xdr:rowOff>57150</xdr:rowOff>
    </xdr:from>
    <xdr:ext cx="543290" cy="3445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9305925" y="7000875"/>
              <a:ext cx="543290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ro-R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o-R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𝐿𝐸𝐷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o-R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ro-R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9305925" y="7000875"/>
              <a:ext cx="543290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β</a:t>
              </a:r>
              <a:r>
                <a:rPr lang="ro-RO" sz="1100" b="0" i="0">
                  <a:latin typeface="Cambria Math" panose="02040503050406030204" pitchFamily="18" charset="0"/>
                </a:rPr>
                <a:t>=𝐼_𝐿𝐸𝐷/𝐼_𝐵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abSelected="1" workbookViewId="0">
      <selection activeCell="J11" sqref="J11"/>
    </sheetView>
  </sheetViews>
  <sheetFormatPr defaultRowHeight="15" x14ac:dyDescent="0.25"/>
  <cols>
    <col min="3" max="3" width="10.7109375" style="1" bestFit="1" customWidth="1"/>
    <col min="4" max="4" width="43.28515625" style="1" bestFit="1" customWidth="1"/>
    <col min="5" max="7" width="12" style="1" bestFit="1" customWidth="1"/>
    <col min="8" max="8" width="18.28515625" style="2" bestFit="1" customWidth="1"/>
    <col min="9" max="9" width="8.5703125" customWidth="1"/>
    <col min="10" max="10" width="11.28515625" bestFit="1" customWidth="1"/>
    <col min="11" max="11" width="33.85546875" bestFit="1" customWidth="1"/>
    <col min="12" max="12" width="9.42578125" customWidth="1"/>
    <col min="13" max="13" width="8.7109375" customWidth="1"/>
    <col min="14" max="14" width="9.5703125" customWidth="1"/>
    <col min="15" max="15" width="19.7109375" customWidth="1"/>
  </cols>
  <sheetData>
    <row r="2" spans="2:16" ht="15.75" thickBot="1" x14ac:dyDescent="0.3"/>
    <row r="3" spans="2:16" ht="24" thickBot="1" x14ac:dyDescent="0.4">
      <c r="D3" s="47" t="s">
        <v>0</v>
      </c>
      <c r="E3" s="48"/>
      <c r="F3" s="48"/>
      <c r="G3" s="48"/>
      <c r="H3" s="48"/>
      <c r="I3" s="48"/>
      <c r="J3" s="48"/>
      <c r="K3" s="48"/>
      <c r="L3" s="48"/>
      <c r="M3" s="48"/>
      <c r="N3" s="49"/>
      <c r="O3" s="4"/>
      <c r="P3" s="4"/>
    </row>
    <row r="5" spans="2:16" ht="15.75" thickBot="1" x14ac:dyDescent="0.3"/>
    <row r="6" spans="2:16" ht="16.5" thickBot="1" x14ac:dyDescent="0.3">
      <c r="B6" s="3"/>
      <c r="C6" s="23" t="s">
        <v>7</v>
      </c>
      <c r="D6" s="24"/>
      <c r="E6" s="24"/>
      <c r="F6" s="24"/>
      <c r="G6" s="24"/>
      <c r="H6" s="25"/>
    </row>
    <row r="7" spans="2:16" x14ac:dyDescent="0.25">
      <c r="C7" s="15" t="s">
        <v>1</v>
      </c>
      <c r="D7" s="16" t="s">
        <v>2</v>
      </c>
      <c r="E7" s="6" t="s">
        <v>3</v>
      </c>
      <c r="F7" s="6"/>
      <c r="G7" s="6"/>
      <c r="H7" s="17" t="s">
        <v>15</v>
      </c>
    </row>
    <row r="8" spans="2:16" ht="15.75" thickBot="1" x14ac:dyDescent="0.3">
      <c r="C8" s="9"/>
      <c r="D8" s="10"/>
      <c r="E8" s="11" t="s">
        <v>4</v>
      </c>
      <c r="F8" s="11" t="s">
        <v>5</v>
      </c>
      <c r="G8" s="11" t="s">
        <v>6</v>
      </c>
      <c r="H8" s="12"/>
    </row>
    <row r="9" spans="2:16" x14ac:dyDescent="0.25">
      <c r="C9" s="28" t="s">
        <v>11</v>
      </c>
      <c r="D9" s="29" t="s">
        <v>12</v>
      </c>
      <c r="E9" s="29">
        <v>3</v>
      </c>
      <c r="F9" s="29">
        <v>3.3</v>
      </c>
      <c r="G9" s="29">
        <v>5.5</v>
      </c>
      <c r="H9" s="7" t="s">
        <v>16</v>
      </c>
    </row>
    <row r="10" spans="2:16" x14ac:dyDescent="0.25">
      <c r="C10" s="19" t="s">
        <v>13</v>
      </c>
      <c r="D10" s="18" t="s">
        <v>14</v>
      </c>
      <c r="E10" s="18">
        <f>F10-8/100*F10</f>
        <v>432.4</v>
      </c>
      <c r="F10" s="18">
        <v>470</v>
      </c>
      <c r="G10" s="18">
        <f>F10+8/100*F10</f>
        <v>507.6</v>
      </c>
      <c r="H10" s="30" t="s">
        <v>17</v>
      </c>
    </row>
    <row r="11" spans="2:16" x14ac:dyDescent="0.25">
      <c r="C11" s="19" t="s">
        <v>28</v>
      </c>
      <c r="D11" s="18" t="s">
        <v>29</v>
      </c>
      <c r="E11" s="18">
        <f>F11-8/100*F11</f>
        <v>9.1999999999999993</v>
      </c>
      <c r="F11" s="18">
        <v>10</v>
      </c>
      <c r="G11" s="18">
        <f>F11+8/100*F11</f>
        <v>10.8</v>
      </c>
      <c r="H11" s="20" t="s">
        <v>30</v>
      </c>
    </row>
    <row r="12" spans="2:16" ht="15.75" thickBot="1" x14ac:dyDescent="0.3">
      <c r="C12" s="21" t="s">
        <v>36</v>
      </c>
      <c r="D12" s="5" t="s">
        <v>41</v>
      </c>
      <c r="E12" s="5">
        <f>F12-8/100*F12</f>
        <v>0.92</v>
      </c>
      <c r="F12" s="5">
        <v>1</v>
      </c>
      <c r="G12" s="5">
        <f>F12+8/100*F12</f>
        <v>1.08</v>
      </c>
      <c r="H12" s="22" t="s">
        <v>30</v>
      </c>
    </row>
    <row r="14" spans="2:16" ht="15.75" thickBot="1" x14ac:dyDescent="0.3"/>
    <row r="15" spans="2:16" ht="16.5" thickBot="1" x14ac:dyDescent="0.3">
      <c r="C15" s="23" t="s">
        <v>8</v>
      </c>
      <c r="D15" s="24"/>
      <c r="E15" s="24"/>
      <c r="F15" s="24"/>
      <c r="G15" s="24"/>
      <c r="H15" s="25"/>
    </row>
    <row r="16" spans="2:16" x14ac:dyDescent="0.25">
      <c r="C16" s="15" t="s">
        <v>1</v>
      </c>
      <c r="D16" s="16" t="s">
        <v>2</v>
      </c>
      <c r="E16" s="6" t="s">
        <v>3</v>
      </c>
      <c r="F16" s="6"/>
      <c r="G16" s="6"/>
      <c r="H16" s="17" t="s">
        <v>15</v>
      </c>
    </row>
    <row r="17" spans="3:15" ht="15.75" thickBot="1" x14ac:dyDescent="0.3">
      <c r="C17" s="9"/>
      <c r="D17" s="10"/>
      <c r="E17" s="11" t="s">
        <v>4</v>
      </c>
      <c r="F17" s="11" t="s">
        <v>5</v>
      </c>
      <c r="G17" s="11" t="s">
        <v>6</v>
      </c>
      <c r="H17" s="12"/>
    </row>
    <row r="18" spans="3:15" x14ac:dyDescent="0.25">
      <c r="C18" s="28" t="s">
        <v>9</v>
      </c>
      <c r="D18" s="29" t="s">
        <v>10</v>
      </c>
      <c r="E18" s="29">
        <v>1.85</v>
      </c>
      <c r="F18" s="29">
        <v>1.9</v>
      </c>
      <c r="G18" s="29">
        <v>1.95</v>
      </c>
      <c r="H18" s="7" t="s">
        <v>16</v>
      </c>
    </row>
    <row r="19" spans="3:15" x14ac:dyDescent="0.25">
      <c r="C19" s="19" t="s">
        <v>19</v>
      </c>
      <c r="D19" s="18" t="s">
        <v>27</v>
      </c>
      <c r="E19" s="18">
        <v>25</v>
      </c>
      <c r="F19" s="18">
        <v>30</v>
      </c>
      <c r="G19" s="18">
        <v>40</v>
      </c>
      <c r="H19" s="20" t="s">
        <v>20</v>
      </c>
    </row>
    <row r="20" spans="3:15" ht="15.75" thickBot="1" x14ac:dyDescent="0.3">
      <c r="C20" s="21" t="s">
        <v>25</v>
      </c>
      <c r="D20" s="5" t="s">
        <v>26</v>
      </c>
      <c r="E20" s="5">
        <v>700</v>
      </c>
      <c r="F20" s="5">
        <v>750</v>
      </c>
      <c r="G20" s="5">
        <v>780</v>
      </c>
      <c r="H20" s="22" t="s">
        <v>20</v>
      </c>
    </row>
    <row r="22" spans="3:15" ht="15.75" thickBot="1" x14ac:dyDescent="0.3"/>
    <row r="23" spans="3:15" ht="16.5" thickBot="1" x14ac:dyDescent="0.3">
      <c r="C23" s="13" t="s">
        <v>18</v>
      </c>
      <c r="D23" s="14"/>
      <c r="E23" s="14"/>
      <c r="F23" s="14"/>
      <c r="G23" s="14"/>
      <c r="H23" s="26"/>
      <c r="J23" s="13" t="s">
        <v>40</v>
      </c>
      <c r="K23" s="14"/>
      <c r="L23" s="14"/>
      <c r="M23" s="14"/>
      <c r="N23" s="14"/>
      <c r="O23" s="26"/>
    </row>
    <row r="24" spans="3:15" x14ac:dyDescent="0.25">
      <c r="C24" s="15" t="s">
        <v>1</v>
      </c>
      <c r="D24" s="16" t="s">
        <v>2</v>
      </c>
      <c r="E24" s="6" t="s">
        <v>3</v>
      </c>
      <c r="F24" s="6"/>
      <c r="G24" s="6"/>
      <c r="H24" s="17" t="s">
        <v>15</v>
      </c>
      <c r="J24" s="15" t="s">
        <v>1</v>
      </c>
      <c r="K24" s="16" t="s">
        <v>2</v>
      </c>
      <c r="L24" s="6" t="s">
        <v>3</v>
      </c>
      <c r="M24" s="6"/>
      <c r="N24" s="6"/>
      <c r="O24" s="17" t="s">
        <v>15</v>
      </c>
    </row>
    <row r="25" spans="3:15" ht="15.75" thickBot="1" x14ac:dyDescent="0.3">
      <c r="C25" s="9"/>
      <c r="D25" s="10"/>
      <c r="E25" s="11" t="s">
        <v>4</v>
      </c>
      <c r="F25" s="11" t="s">
        <v>5</v>
      </c>
      <c r="G25" s="11" t="s">
        <v>6</v>
      </c>
      <c r="H25" s="12"/>
      <c r="J25" s="9"/>
      <c r="K25" s="10"/>
      <c r="L25" s="11" t="s">
        <v>4</v>
      </c>
      <c r="M25" s="11" t="s">
        <v>5</v>
      </c>
      <c r="N25" s="11" t="s">
        <v>6</v>
      </c>
      <c r="O25" s="12"/>
    </row>
    <row r="26" spans="3:15" x14ac:dyDescent="0.25">
      <c r="C26" s="28" t="s">
        <v>22</v>
      </c>
      <c r="D26" s="29" t="s">
        <v>23</v>
      </c>
      <c r="E26" s="31">
        <f>((E9-G18-G19*10^-3)/G10)*10^3</f>
        <v>1.9897557131599684</v>
      </c>
      <c r="F26" s="31">
        <f>((F9-F18-F19*10^-3)/F10)*10^3</f>
        <v>2.9148936170212765</v>
      </c>
      <c r="G26" s="31">
        <f>((G9-E18-E19*10^-3)/E10)*10^3</f>
        <v>8.383441258094356</v>
      </c>
      <c r="H26" s="7" t="s">
        <v>24</v>
      </c>
      <c r="J26" s="28" t="s">
        <v>31</v>
      </c>
      <c r="K26" s="29" t="s">
        <v>32</v>
      </c>
      <c r="L26" s="31">
        <f>((E9-G20*10^-3)/(G12*10^3)-G28*10^-6)*10^3</f>
        <v>1.9707729468599029</v>
      </c>
      <c r="M26" s="31">
        <f>((F9-F20*10^-3)/(F12*10^3)-F28*10^-6)*10^3</f>
        <v>2.4749999999999996</v>
      </c>
      <c r="N26" s="31">
        <f>((G9-E20*10^-3)/(E12*10^3)-E28*10^-6)*10^3</f>
        <v>5.1525764895330113</v>
      </c>
      <c r="O26" s="7" t="s">
        <v>24</v>
      </c>
    </row>
    <row r="27" spans="3:15" ht="15.75" thickBot="1" x14ac:dyDescent="0.3">
      <c r="C27" s="19" t="s">
        <v>31</v>
      </c>
      <c r="D27" s="18" t="s">
        <v>32</v>
      </c>
      <c r="E27" s="32">
        <f>E26/10</f>
        <v>0.19897557131599683</v>
      </c>
      <c r="F27" s="32">
        <f>F26/10</f>
        <v>0.29148936170212764</v>
      </c>
      <c r="G27" s="32">
        <f>G26/10</f>
        <v>0.83834412580943563</v>
      </c>
      <c r="H27" s="30" t="s">
        <v>24</v>
      </c>
      <c r="J27" s="45" t="s">
        <v>42</v>
      </c>
      <c r="K27" s="5" t="s">
        <v>43</v>
      </c>
      <c r="L27" s="33">
        <f>E26/N26</f>
        <v>0.38616713739271519</v>
      </c>
      <c r="M27" s="33">
        <f>F26/M26</f>
        <v>1.1777347947560715</v>
      </c>
      <c r="N27" s="33">
        <f>G26/L26</f>
        <v>4.2538848888970024</v>
      </c>
      <c r="O27" s="46" t="s">
        <v>44</v>
      </c>
    </row>
    <row r="28" spans="3:15" x14ac:dyDescent="0.25">
      <c r="C28" s="19" t="s">
        <v>33</v>
      </c>
      <c r="D28" s="18" t="s">
        <v>37</v>
      </c>
      <c r="E28" s="32">
        <f>(E20/(G11*10^3))*10^3</f>
        <v>64.81481481481481</v>
      </c>
      <c r="F28" s="32">
        <f>(F20/(F11*10^3))*10^3</f>
        <v>75</v>
      </c>
      <c r="G28" s="32">
        <f>(G20/(E11*10^3)*10^3)</f>
        <v>84.782608695652172</v>
      </c>
      <c r="H28" s="30" t="s">
        <v>34</v>
      </c>
      <c r="J28" s="1"/>
      <c r="K28" s="1"/>
      <c r="L28" s="27"/>
      <c r="M28" s="27"/>
      <c r="N28" s="27"/>
      <c r="O28" s="8"/>
    </row>
    <row r="29" spans="3:15" x14ac:dyDescent="0.25">
      <c r="C29" s="19" t="s">
        <v>35</v>
      </c>
      <c r="D29" s="18" t="s">
        <v>38</v>
      </c>
      <c r="E29" s="32">
        <f>E28*10^-3+E27</f>
        <v>0.26379038613081163</v>
      </c>
      <c r="F29" s="32">
        <f>F28*10^-3+F27</f>
        <v>0.36648936170212765</v>
      </c>
      <c r="G29" s="32">
        <f>G28*10^-3+G27</f>
        <v>0.92312673450508775</v>
      </c>
      <c r="H29" s="30" t="s">
        <v>24</v>
      </c>
      <c r="J29" s="1"/>
      <c r="K29" s="1"/>
      <c r="L29" s="27"/>
      <c r="M29" s="27"/>
      <c r="N29" s="27"/>
      <c r="O29" s="8"/>
    </row>
    <row r="30" spans="3:15" ht="15.75" thickBot="1" x14ac:dyDescent="0.3">
      <c r="C30" s="21" t="s">
        <v>36</v>
      </c>
      <c r="D30" s="5" t="s">
        <v>39</v>
      </c>
      <c r="E30" s="33">
        <f>((E9-G20*10^-3)/(2*G29*10^-3)*10^-3)</f>
        <v>1.2024351137388516</v>
      </c>
      <c r="F30" s="33">
        <f>((F9-F20*10^-3)/(2*F29*10^-3)*10^-3)</f>
        <v>3.4789550072568938</v>
      </c>
      <c r="G30" s="33">
        <f>((G9-E20*10^-3)/(2*E29*10^-3)*10^-3)</f>
        <v>9.098132935026138</v>
      </c>
      <c r="H30" s="22" t="s">
        <v>30</v>
      </c>
      <c r="J30" s="1"/>
      <c r="K30" s="1"/>
      <c r="L30" s="27"/>
      <c r="M30" s="27"/>
      <c r="N30" s="27"/>
      <c r="O30" s="2"/>
    </row>
    <row r="31" spans="3:15" x14ac:dyDescent="0.25">
      <c r="E31" s="27"/>
      <c r="F31" s="27"/>
      <c r="G31" s="27"/>
    </row>
    <row r="32" spans="3:15" ht="15.75" thickBot="1" x14ac:dyDescent="0.3"/>
    <row r="33" spans="3:15" ht="16.5" thickBot="1" x14ac:dyDescent="0.3">
      <c r="C33" s="23" t="s">
        <v>21</v>
      </c>
      <c r="D33" s="24"/>
      <c r="E33" s="24"/>
      <c r="F33" s="24"/>
      <c r="G33" s="24"/>
      <c r="H33" s="25"/>
      <c r="J33" s="23" t="s">
        <v>21</v>
      </c>
      <c r="K33" s="24"/>
      <c r="L33" s="24"/>
      <c r="M33" s="24"/>
      <c r="N33" s="24"/>
      <c r="O33" s="25"/>
    </row>
    <row r="34" spans="3:15" x14ac:dyDescent="0.25">
      <c r="C34" s="41"/>
      <c r="D34" s="42"/>
      <c r="E34" s="42"/>
      <c r="F34" s="42"/>
      <c r="G34" s="42"/>
      <c r="H34" s="43"/>
      <c r="J34" s="41"/>
      <c r="K34" s="42"/>
      <c r="L34" s="42"/>
      <c r="M34" s="42"/>
      <c r="N34" s="42"/>
      <c r="O34" s="43"/>
    </row>
    <row r="35" spans="3:15" x14ac:dyDescent="0.25">
      <c r="C35" s="34"/>
      <c r="D35" s="35"/>
      <c r="E35" s="35"/>
      <c r="F35" s="35"/>
      <c r="G35" s="35"/>
      <c r="H35" s="36"/>
      <c r="J35" s="34"/>
      <c r="K35" s="35"/>
      <c r="L35" s="35"/>
      <c r="M35" s="35"/>
      <c r="N35" s="35"/>
      <c r="O35" s="36"/>
    </row>
    <row r="36" spans="3:15" x14ac:dyDescent="0.25">
      <c r="C36" s="34"/>
      <c r="D36" s="35"/>
      <c r="E36" s="35"/>
      <c r="F36" s="35"/>
      <c r="G36" s="35"/>
      <c r="H36" s="36"/>
      <c r="J36" s="34"/>
      <c r="K36" s="35"/>
      <c r="L36" s="35"/>
      <c r="M36" s="35"/>
      <c r="N36" s="35"/>
      <c r="O36" s="36"/>
    </row>
    <row r="37" spans="3:15" x14ac:dyDescent="0.25">
      <c r="C37" s="34"/>
      <c r="D37" s="35"/>
      <c r="E37" s="35"/>
      <c r="F37" s="35"/>
      <c r="G37" s="35"/>
      <c r="H37" s="36"/>
      <c r="J37" s="34"/>
      <c r="K37" s="35"/>
      <c r="L37" s="35"/>
      <c r="M37" s="35"/>
      <c r="N37" s="35"/>
      <c r="O37" s="36"/>
    </row>
    <row r="38" spans="3:15" ht="15.75" thickBot="1" x14ac:dyDescent="0.3">
      <c r="C38" s="34"/>
      <c r="D38" s="35"/>
      <c r="E38" s="35"/>
      <c r="F38" s="35"/>
      <c r="G38" s="35"/>
      <c r="H38" s="36"/>
      <c r="J38" s="37"/>
      <c r="K38" s="38"/>
      <c r="L38" s="38"/>
      <c r="M38" s="38"/>
      <c r="N38" s="38"/>
      <c r="O38" s="39"/>
    </row>
    <row r="39" spans="3:15" x14ac:dyDescent="0.25">
      <c r="C39" s="34"/>
      <c r="D39" s="35"/>
      <c r="E39" s="35"/>
      <c r="F39" s="35"/>
      <c r="G39" s="35"/>
      <c r="H39" s="36"/>
      <c r="J39" s="44"/>
      <c r="K39" s="44"/>
      <c r="L39" s="44"/>
      <c r="M39" s="44"/>
      <c r="N39" s="44"/>
      <c r="O39" s="44"/>
    </row>
    <row r="40" spans="3:15" x14ac:dyDescent="0.25">
      <c r="C40" s="34"/>
      <c r="D40" s="35"/>
      <c r="E40" s="35"/>
      <c r="F40" s="35"/>
      <c r="G40" s="35"/>
      <c r="H40" s="36"/>
      <c r="J40" s="40"/>
      <c r="K40" s="40"/>
      <c r="L40" s="40"/>
      <c r="M40" s="40"/>
      <c r="N40" s="40"/>
      <c r="O40" s="40"/>
    </row>
    <row r="41" spans="3:15" x14ac:dyDescent="0.25">
      <c r="C41" s="34"/>
      <c r="D41" s="35"/>
      <c r="E41" s="35"/>
      <c r="F41" s="35"/>
      <c r="G41" s="35"/>
      <c r="H41" s="36"/>
      <c r="J41" s="40"/>
      <c r="K41" s="40"/>
      <c r="L41" s="40"/>
      <c r="M41" s="40"/>
      <c r="N41" s="40"/>
      <c r="O41" s="40"/>
    </row>
    <row r="42" spans="3:15" x14ac:dyDescent="0.25">
      <c r="C42" s="34"/>
      <c r="D42" s="35"/>
      <c r="E42" s="35"/>
      <c r="F42" s="35"/>
      <c r="G42" s="35"/>
      <c r="H42" s="36"/>
      <c r="J42" s="40"/>
      <c r="K42" s="40"/>
      <c r="L42" s="40"/>
      <c r="M42" s="40"/>
      <c r="N42" s="40"/>
      <c r="O42" s="40"/>
    </row>
    <row r="43" spans="3:15" x14ac:dyDescent="0.25">
      <c r="C43" s="34"/>
      <c r="D43" s="35"/>
      <c r="E43" s="35"/>
      <c r="F43" s="35"/>
      <c r="G43" s="35"/>
      <c r="H43" s="36"/>
      <c r="J43" s="40"/>
      <c r="K43" s="40"/>
      <c r="L43" s="40"/>
      <c r="M43" s="40"/>
      <c r="N43" s="40"/>
      <c r="O43" s="40"/>
    </row>
    <row r="44" spans="3:15" ht="15.75" thickBot="1" x14ac:dyDescent="0.3">
      <c r="C44" s="37"/>
      <c r="D44" s="38"/>
      <c r="E44" s="38"/>
      <c r="F44" s="38"/>
      <c r="G44" s="38"/>
      <c r="H44" s="39"/>
      <c r="J44" s="40"/>
      <c r="K44" s="40"/>
      <c r="L44" s="40"/>
      <c r="M44" s="40"/>
      <c r="N44" s="40"/>
      <c r="O44" s="40"/>
    </row>
    <row r="45" spans="3:15" x14ac:dyDescent="0.25">
      <c r="C45" s="44"/>
      <c r="D45" s="44"/>
      <c r="E45" s="44"/>
      <c r="F45" s="44"/>
      <c r="G45" s="44"/>
      <c r="H45" s="44"/>
      <c r="J45" s="40"/>
      <c r="K45" s="40"/>
      <c r="L45" s="40"/>
      <c r="M45" s="40"/>
      <c r="N45" s="40"/>
      <c r="O45" s="40"/>
    </row>
    <row r="46" spans="3:15" x14ac:dyDescent="0.25">
      <c r="C46" s="40"/>
      <c r="D46" s="40"/>
      <c r="E46" s="40"/>
      <c r="F46" s="40"/>
      <c r="G46" s="40"/>
      <c r="H46" s="40"/>
      <c r="J46" s="40"/>
      <c r="K46" s="40"/>
      <c r="L46" s="40"/>
      <c r="M46" s="40"/>
      <c r="N46" s="40"/>
      <c r="O46" s="40"/>
    </row>
    <row r="47" spans="3:15" x14ac:dyDescent="0.25">
      <c r="C47" s="40"/>
      <c r="D47" s="40"/>
      <c r="E47" s="40"/>
      <c r="F47" s="40"/>
      <c r="G47" s="40"/>
      <c r="H47" s="40"/>
      <c r="J47" s="40"/>
      <c r="K47" s="40"/>
      <c r="L47" s="40"/>
      <c r="M47" s="40"/>
      <c r="N47" s="40"/>
      <c r="O47" s="40"/>
    </row>
    <row r="48" spans="3:15" x14ac:dyDescent="0.25">
      <c r="C48" s="40"/>
      <c r="D48" s="40"/>
      <c r="E48" s="40"/>
      <c r="F48" s="40"/>
      <c r="G48" s="40"/>
      <c r="H48" s="40"/>
      <c r="J48" s="40"/>
      <c r="K48" s="40"/>
      <c r="L48" s="40"/>
      <c r="M48" s="40"/>
      <c r="N48" s="40"/>
      <c r="O48" s="40"/>
    </row>
  </sheetData>
  <mergeCells count="25">
    <mergeCell ref="J24:J25"/>
    <mergeCell ref="K24:K25"/>
    <mergeCell ref="L24:N24"/>
    <mergeCell ref="O24:O25"/>
    <mergeCell ref="J33:O33"/>
    <mergeCell ref="J34:O38"/>
    <mergeCell ref="C24:C25"/>
    <mergeCell ref="D24:D25"/>
    <mergeCell ref="E24:G24"/>
    <mergeCell ref="H24:H25"/>
    <mergeCell ref="C33:H33"/>
    <mergeCell ref="C34:H44"/>
    <mergeCell ref="D16:D17"/>
    <mergeCell ref="E16:G16"/>
    <mergeCell ref="D3:N3"/>
    <mergeCell ref="H7:H8"/>
    <mergeCell ref="H16:H17"/>
    <mergeCell ref="C15:H15"/>
    <mergeCell ref="C6:H6"/>
    <mergeCell ref="C23:H23"/>
    <mergeCell ref="J23:O23"/>
    <mergeCell ref="E7:G7"/>
    <mergeCell ref="C7:C8"/>
    <mergeCell ref="D7:D8"/>
    <mergeCell ref="C16:C1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Comutarea LED-urilor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Elekes Norbert</dc:creator>
  <cp:lastModifiedBy>Elekes Norbert</cp:lastModifiedBy>
  <dcterms:created xsi:type="dcterms:W3CDTF">2019-10-30T14:04:39Z</dcterms:created>
  <dcterms:modified xsi:type="dcterms:W3CDTF">2019-10-30T15:13:42Z</dcterms:modified>
</cp:coreProperties>
</file>