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M Repo\Calcule\"/>
    </mc:Choice>
  </mc:AlternateContent>
  <bookViews>
    <workbookView xWindow="0" yWindow="0" windowWidth="11505" windowHeight="2145" activeTab="1"/>
  </bookViews>
  <sheets>
    <sheet name="Comutarea LED-urilor" sheetId="1" r:id="rId1"/>
    <sheet name="Comutarea 7 segmentulu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G14" i="2"/>
  <c r="F35" i="2"/>
  <c r="M32" i="2" s="1"/>
  <c r="G12" i="2"/>
  <c r="E12" i="2"/>
  <c r="E30" i="1"/>
  <c r="G30" i="1"/>
  <c r="F30" i="1"/>
  <c r="F32" i="2"/>
  <c r="M30" i="2" s="1"/>
  <c r="G10" i="2"/>
  <c r="E30" i="2" s="1"/>
  <c r="E10" i="2"/>
  <c r="G30" i="2" s="1"/>
  <c r="F30" i="2"/>
  <c r="G11" i="2"/>
  <c r="E32" i="2" s="1"/>
  <c r="E11" i="2"/>
  <c r="G32" i="2" s="1"/>
  <c r="E13" i="2"/>
  <c r="G35" i="2" s="1"/>
  <c r="G13" i="2"/>
  <c r="E35" i="2" s="1"/>
  <c r="L32" i="2" l="1"/>
  <c r="N33" i="2"/>
  <c r="L33" i="2"/>
  <c r="M33" i="2"/>
  <c r="N32" i="2"/>
  <c r="M31" i="2"/>
  <c r="L30" i="2"/>
  <c r="N31" i="2" s="1"/>
  <c r="E31" i="2"/>
  <c r="E33" i="2" s="1"/>
  <c r="G34" i="2" s="1"/>
  <c r="N30" i="2"/>
  <c r="L31" i="2" s="1"/>
  <c r="F31" i="2"/>
  <c r="F33" i="2" s="1"/>
  <c r="F34" i="2" s="1"/>
  <c r="G31" i="2"/>
  <c r="G36" i="2" s="1"/>
  <c r="E37" i="2" s="1"/>
  <c r="E12" i="1"/>
  <c r="G12" i="1"/>
  <c r="G11" i="1"/>
  <c r="E28" i="1" s="1"/>
  <c r="F28" i="1"/>
  <c r="M26" i="1" s="1"/>
  <c r="E11" i="1"/>
  <c r="G28" i="1" s="1"/>
  <c r="F26" i="1"/>
  <c r="G10" i="1"/>
  <c r="E26" i="1" s="1"/>
  <c r="E10" i="1"/>
  <c r="G26" i="1" s="1"/>
  <c r="E36" i="2" l="1"/>
  <c r="G37" i="2" s="1"/>
  <c r="F36" i="2"/>
  <c r="F37" i="2" s="1"/>
  <c r="G33" i="2"/>
  <c r="E34" i="2" s="1"/>
  <c r="M27" i="1"/>
  <c r="N26" i="1"/>
  <c r="L27" i="1" s="1"/>
  <c r="F27" i="1"/>
  <c r="F29" i="1" s="1"/>
  <c r="L26" i="1"/>
  <c r="N27" i="1" s="1"/>
  <c r="G27" i="1"/>
  <c r="G29" i="1" s="1"/>
  <c r="E27" i="1"/>
  <c r="E29" i="1" s="1"/>
</calcChain>
</file>

<file path=xl/sharedStrings.xml><?xml version="1.0" encoding="utf-8"?>
<sst xmlns="http://schemas.openxmlformats.org/spreadsheetml/2006/main" count="181" uniqueCount="79">
  <si>
    <t>Comutarea LED-urilor</t>
  </si>
  <si>
    <t>Parametru</t>
  </si>
  <si>
    <t>Descriere</t>
  </si>
  <si>
    <t>Valoare</t>
  </si>
  <si>
    <t>Min.</t>
  </si>
  <si>
    <t>Typ.</t>
  </si>
  <si>
    <t>Max.</t>
  </si>
  <si>
    <t>Parametrii Variabile</t>
  </si>
  <si>
    <t>Parametrii Fixe</t>
  </si>
  <si>
    <r>
      <t>V</t>
    </r>
    <r>
      <rPr>
        <sz val="8"/>
        <color theme="1"/>
        <rFont val="Times New Roman"/>
        <family val="1"/>
      </rPr>
      <t>FWD</t>
    </r>
  </si>
  <si>
    <t>Căderea de tensiune pe LED.</t>
  </si>
  <si>
    <r>
      <t>V</t>
    </r>
    <r>
      <rPr>
        <sz val="8"/>
        <color theme="1"/>
        <rFont val="Times New Roman"/>
        <family val="1"/>
      </rPr>
      <t>CC</t>
    </r>
  </si>
  <si>
    <t>Tensiunea de alimentare.</t>
  </si>
  <si>
    <r>
      <t>R</t>
    </r>
    <r>
      <rPr>
        <sz val="8"/>
        <color theme="1"/>
        <rFont val="Times New Roman"/>
        <family val="1"/>
      </rPr>
      <t>LED</t>
    </r>
  </si>
  <si>
    <t>Rezistență de limitarea a curentului prin LED.</t>
  </si>
  <si>
    <t>Unitate de măsură</t>
  </si>
  <si>
    <t>V</t>
  </si>
  <si>
    <t>Ω</t>
  </si>
  <si>
    <t>Parametrii Calculate</t>
  </si>
  <si>
    <r>
      <t>V</t>
    </r>
    <r>
      <rPr>
        <sz val="8"/>
        <color theme="1"/>
        <rFont val="Times New Roman"/>
        <family val="1"/>
      </rPr>
      <t>CEsat</t>
    </r>
  </si>
  <si>
    <t>mV</t>
  </si>
  <si>
    <t>Formule folosite</t>
  </si>
  <si>
    <r>
      <t>I</t>
    </r>
    <r>
      <rPr>
        <sz val="8"/>
        <color theme="1"/>
        <rFont val="Times New Roman"/>
        <family val="1"/>
      </rPr>
      <t>LED</t>
    </r>
  </si>
  <si>
    <t>Curentul prin LED.</t>
  </si>
  <si>
    <t>mA</t>
  </si>
  <si>
    <r>
      <t>V</t>
    </r>
    <r>
      <rPr>
        <sz val="8"/>
        <color theme="1"/>
        <rFont val="Times New Roman"/>
        <family val="1"/>
      </rPr>
      <t>BEsat</t>
    </r>
  </si>
  <si>
    <t>Tensiunea B-E când tranzistorul este în saturație.</t>
  </si>
  <si>
    <t>Tensiunea C-E când tranzistorul este în saturație.</t>
  </si>
  <si>
    <r>
      <t>R</t>
    </r>
    <r>
      <rPr>
        <sz val="8"/>
        <color theme="1"/>
        <rFont val="Times New Roman"/>
        <family val="1"/>
      </rPr>
      <t>B2</t>
    </r>
  </si>
  <si>
    <t>Rezistență pull-down.</t>
  </si>
  <si>
    <r>
      <t>k</t>
    </r>
    <r>
      <rPr>
        <sz val="11"/>
        <color theme="1"/>
        <rFont val="Times New Roman"/>
        <family val="1"/>
      </rPr>
      <t>Ω</t>
    </r>
  </si>
  <si>
    <r>
      <t>I</t>
    </r>
    <r>
      <rPr>
        <sz val="8"/>
        <color theme="1"/>
        <rFont val="Times New Roman"/>
        <family val="1"/>
      </rPr>
      <t>B</t>
    </r>
  </si>
  <si>
    <t>Curentul prin baza tranzistorului.</t>
  </si>
  <si>
    <r>
      <t>I</t>
    </r>
    <r>
      <rPr>
        <sz val="8"/>
        <color theme="1"/>
        <rFont val="Times New Roman"/>
        <family val="1"/>
      </rPr>
      <t>B2</t>
    </r>
  </si>
  <si>
    <t>µA</t>
  </si>
  <si>
    <r>
      <t>I</t>
    </r>
    <r>
      <rPr>
        <sz val="8"/>
        <color theme="1"/>
        <rFont val="Times New Roman"/>
        <family val="1"/>
      </rPr>
      <t>B1</t>
    </r>
  </si>
  <si>
    <r>
      <t>R</t>
    </r>
    <r>
      <rPr>
        <sz val="8"/>
        <color theme="1"/>
        <rFont val="Times New Roman"/>
        <family val="1"/>
      </rPr>
      <t>B1</t>
    </r>
  </si>
  <si>
    <r>
      <t>Curentul prin rezistența R</t>
    </r>
    <r>
      <rPr>
        <sz val="8"/>
        <color theme="1"/>
        <rFont val="Times New Roman"/>
        <family val="1"/>
      </rPr>
      <t>B2</t>
    </r>
    <r>
      <rPr>
        <sz val="11"/>
        <color theme="1"/>
        <rFont val="Times New Roman"/>
        <family val="1"/>
      </rPr>
      <t>.</t>
    </r>
  </si>
  <si>
    <r>
      <t>Curentul prin rezistența R</t>
    </r>
    <r>
      <rPr>
        <sz val="8"/>
        <color theme="1"/>
        <rFont val="Times New Roman"/>
        <family val="1"/>
      </rPr>
      <t>B1</t>
    </r>
    <r>
      <rPr>
        <sz val="11"/>
        <color theme="1"/>
        <rFont val="Times New Roman"/>
        <family val="1"/>
      </rPr>
      <t>.</t>
    </r>
  </si>
  <si>
    <r>
      <t>Rezistența R</t>
    </r>
    <r>
      <rPr>
        <sz val="8"/>
        <color theme="1"/>
        <rFont val="Times New Roman"/>
        <family val="1"/>
      </rPr>
      <t>B1</t>
    </r>
    <r>
      <rPr>
        <sz val="11"/>
        <color theme="1"/>
        <rFont val="Times New Roman"/>
        <family val="1"/>
      </rPr>
      <t>.</t>
    </r>
  </si>
  <si>
    <t>Calcule de verificare</t>
  </si>
  <si>
    <r>
      <t>Rezistența R</t>
    </r>
    <r>
      <rPr>
        <sz val="8"/>
        <color theme="1"/>
        <rFont val="Times New Roman"/>
        <family val="1"/>
      </rPr>
      <t>B1</t>
    </r>
    <r>
      <rPr>
        <sz val="11"/>
        <color theme="1"/>
        <rFont val="Times New Roman"/>
        <family val="1"/>
      </rPr>
      <t>. Ales după calcule de mai jos.</t>
    </r>
  </si>
  <si>
    <t>β</t>
  </si>
  <si>
    <t>Amplificarea în curent a tranzistorului.</t>
  </si>
  <si>
    <t>-</t>
  </si>
  <si>
    <t>Comutarea 7 segmentului</t>
  </si>
  <si>
    <r>
      <t>R</t>
    </r>
    <r>
      <rPr>
        <sz val="8"/>
        <color theme="1"/>
        <rFont val="Times New Roman"/>
        <family val="1"/>
      </rPr>
      <t>B22</t>
    </r>
  </si>
  <si>
    <r>
      <t>R</t>
    </r>
    <r>
      <rPr>
        <sz val="8"/>
        <color theme="1"/>
        <rFont val="Times New Roman"/>
        <family val="1"/>
      </rPr>
      <t>B21</t>
    </r>
  </si>
  <si>
    <r>
      <t>Rezistența R</t>
    </r>
    <r>
      <rPr>
        <sz val="8"/>
        <color theme="1"/>
        <rFont val="Times New Roman"/>
        <family val="1"/>
      </rPr>
      <t>B21</t>
    </r>
    <r>
      <rPr>
        <sz val="11"/>
        <color theme="1"/>
        <rFont val="Times New Roman"/>
        <family val="1"/>
      </rPr>
      <t>. Ales după calcule de mai jos.</t>
    </r>
  </si>
  <si>
    <r>
      <t>R</t>
    </r>
    <r>
      <rPr>
        <sz val="8"/>
        <color theme="1"/>
        <rFont val="Times New Roman"/>
        <family val="1"/>
      </rPr>
      <t>B12</t>
    </r>
  </si>
  <si>
    <t>Rezistență pull-up.</t>
  </si>
  <si>
    <r>
      <t>R</t>
    </r>
    <r>
      <rPr>
        <sz val="8"/>
        <color theme="1"/>
        <rFont val="Times New Roman"/>
        <family val="1"/>
      </rPr>
      <t>B11</t>
    </r>
  </si>
  <si>
    <r>
      <t>Rezistența R</t>
    </r>
    <r>
      <rPr>
        <sz val="8"/>
        <color theme="1"/>
        <rFont val="Times New Roman"/>
        <family val="1"/>
      </rPr>
      <t>B11</t>
    </r>
    <r>
      <rPr>
        <sz val="11"/>
        <color theme="1"/>
        <rFont val="Times New Roman"/>
        <family val="1"/>
      </rPr>
      <t>. Ales după calcule de mai jos.</t>
    </r>
  </si>
  <si>
    <r>
      <t>V</t>
    </r>
    <r>
      <rPr>
        <sz val="8"/>
        <color theme="1"/>
        <rFont val="Times New Roman"/>
        <family val="1"/>
      </rPr>
      <t>CEsat2</t>
    </r>
  </si>
  <si>
    <r>
      <t>V</t>
    </r>
    <r>
      <rPr>
        <sz val="8"/>
        <color theme="1"/>
        <rFont val="Times New Roman"/>
        <family val="1"/>
      </rPr>
      <t>BEsat2</t>
    </r>
  </si>
  <si>
    <t>Tensiunea C-E a tranzistorului 2 când aceasta este în saturație.</t>
  </si>
  <si>
    <t>Tensiunea B-E a tranzistorului 2 când aceasta este în saturație.</t>
  </si>
  <si>
    <t>Tensiunea E-C a tranzistorului 1 când aceasta este în saturație.</t>
  </si>
  <si>
    <t>Tensiunea E-B a tranzistorului 1 când aceasta este în saturație.</t>
  </si>
  <si>
    <r>
      <t>V</t>
    </r>
    <r>
      <rPr>
        <sz val="8"/>
        <color theme="1"/>
        <rFont val="Times New Roman"/>
        <family val="1"/>
      </rPr>
      <t>ECsat1</t>
    </r>
  </si>
  <si>
    <r>
      <t>V</t>
    </r>
    <r>
      <rPr>
        <sz val="8"/>
        <color theme="1"/>
        <rFont val="Times New Roman"/>
        <family val="1"/>
      </rPr>
      <t>EBsat1</t>
    </r>
  </si>
  <si>
    <t>Curentul prin baza tranzistorului 1.</t>
  </si>
  <si>
    <r>
      <t>I</t>
    </r>
    <r>
      <rPr>
        <sz val="8"/>
        <color theme="1"/>
        <rFont val="Times New Roman"/>
        <family val="1"/>
      </rPr>
      <t>B12</t>
    </r>
  </si>
  <si>
    <r>
      <t>Curentul prin rezistența R</t>
    </r>
    <r>
      <rPr>
        <sz val="8"/>
        <color theme="1"/>
        <rFont val="Times New Roman"/>
        <family val="1"/>
      </rPr>
      <t>B12</t>
    </r>
    <r>
      <rPr>
        <sz val="11"/>
        <color theme="1"/>
        <rFont val="Times New Roman"/>
        <family val="1"/>
      </rPr>
      <t>.</t>
    </r>
  </si>
  <si>
    <r>
      <t>I</t>
    </r>
    <r>
      <rPr>
        <sz val="8"/>
        <color theme="1"/>
        <rFont val="Times New Roman"/>
        <family val="1"/>
      </rPr>
      <t>B11</t>
    </r>
  </si>
  <si>
    <r>
      <t>Curentul prin rezistența R</t>
    </r>
    <r>
      <rPr>
        <sz val="8"/>
        <color theme="1"/>
        <rFont val="Times New Roman"/>
        <family val="1"/>
      </rPr>
      <t>B11</t>
    </r>
    <r>
      <rPr>
        <sz val="11"/>
        <color theme="1"/>
        <rFont val="Times New Roman"/>
        <family val="1"/>
      </rPr>
      <t>.</t>
    </r>
  </si>
  <si>
    <r>
      <t>Rezistența R</t>
    </r>
    <r>
      <rPr>
        <sz val="8"/>
        <color theme="1"/>
        <rFont val="Times New Roman"/>
        <family val="1"/>
      </rPr>
      <t>B11</t>
    </r>
    <r>
      <rPr>
        <sz val="11"/>
        <color theme="1"/>
        <rFont val="Times New Roman"/>
        <family val="1"/>
      </rPr>
      <t>.</t>
    </r>
  </si>
  <si>
    <t>Curentul prin baza tranzistorului 2.</t>
  </si>
  <si>
    <r>
      <t>I</t>
    </r>
    <r>
      <rPr>
        <sz val="8"/>
        <color theme="1"/>
        <rFont val="Times New Roman"/>
        <family val="1"/>
      </rPr>
      <t>B22</t>
    </r>
  </si>
  <si>
    <r>
      <t>Curentul prin rezistența R</t>
    </r>
    <r>
      <rPr>
        <sz val="8"/>
        <color theme="1"/>
        <rFont val="Times New Roman"/>
        <family val="1"/>
      </rPr>
      <t>B22</t>
    </r>
    <r>
      <rPr>
        <sz val="11"/>
        <color theme="1"/>
        <rFont val="Times New Roman"/>
        <family val="1"/>
      </rPr>
      <t>.</t>
    </r>
  </si>
  <si>
    <r>
      <t>I</t>
    </r>
    <r>
      <rPr>
        <sz val="8"/>
        <color theme="1"/>
        <rFont val="Times New Roman"/>
        <family val="1"/>
      </rPr>
      <t>B21</t>
    </r>
  </si>
  <si>
    <r>
      <t>Curentul prin rezistența R</t>
    </r>
    <r>
      <rPr>
        <sz val="8"/>
        <color theme="1"/>
        <rFont val="Times New Roman"/>
        <family val="1"/>
      </rPr>
      <t>B21</t>
    </r>
    <r>
      <rPr>
        <sz val="11"/>
        <color theme="1"/>
        <rFont val="Times New Roman"/>
        <family val="1"/>
      </rPr>
      <t>.</t>
    </r>
  </si>
  <si>
    <r>
      <t>Rezistența R</t>
    </r>
    <r>
      <rPr>
        <sz val="8"/>
        <color theme="1"/>
        <rFont val="Times New Roman"/>
        <family val="1"/>
      </rPr>
      <t>B21</t>
    </r>
    <r>
      <rPr>
        <sz val="11"/>
        <color theme="1"/>
        <rFont val="Times New Roman"/>
        <family val="1"/>
      </rPr>
      <t>.</t>
    </r>
  </si>
  <si>
    <r>
      <t>I</t>
    </r>
    <r>
      <rPr>
        <sz val="8"/>
        <color theme="1"/>
        <rFont val="Times New Roman"/>
        <family val="1"/>
      </rPr>
      <t>B1</t>
    </r>
    <r>
      <rPr>
        <sz val="11"/>
        <color theme="1"/>
        <rFont val="Times New Roman"/>
        <family val="1"/>
      </rPr>
      <t>, I</t>
    </r>
    <r>
      <rPr>
        <sz val="8"/>
        <color theme="1"/>
        <rFont val="Times New Roman"/>
        <family val="1"/>
      </rPr>
      <t>B2</t>
    </r>
  </si>
  <si>
    <t>Curentul prin baza tranzistorului 1 și 2.</t>
  </si>
  <si>
    <t>Amplificarea în curent a tranzistorului 1.</t>
  </si>
  <si>
    <r>
      <t>β</t>
    </r>
    <r>
      <rPr>
        <sz val="8"/>
        <color theme="1"/>
        <rFont val="Times New Roman"/>
        <family val="1"/>
      </rPr>
      <t>1</t>
    </r>
  </si>
  <si>
    <r>
      <t>β</t>
    </r>
    <r>
      <rPr>
        <sz val="8"/>
        <color theme="1"/>
        <rFont val="Times New Roman"/>
        <family val="1"/>
      </rPr>
      <t>2</t>
    </r>
  </si>
  <si>
    <t>Amplificarea în curent a tranzistorului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</si>
</sst>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imes New Roman"/>
      <family val="2"/>
    </font>
    <font>
      <b/>
      <i/>
      <sz val="18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Border="1" applyAlignment="1"/>
    <xf numFmtId="0" fontId="0" fillId="0" borderId="17" xfId="0" applyBorder="1" applyAlignment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3" fillId="0" borderId="2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914400</xdr:colOff>
      <xdr:row>3</xdr:row>
      <xdr:rowOff>58249</xdr:rowOff>
    </xdr:from>
    <xdr:to>
      <xdr:col>12</xdr:col>
      <xdr:colOff>495300</xdr:colOff>
      <xdr:row>19</xdr:row>
      <xdr:rowOff>181785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734524"/>
          <a:ext cx="2466975" cy="3257261"/>
        </a:xfrm>
        <a:prstGeom prst="rect">
          <a:avLst/>
        </a:prstGeom>
      </xdr:spPr>
    </xdr:pic>
    <xdr:clientData/>
  </xdr:twoCellAnchor>
  <xdr:oneCellAnchor>
    <xdr:from>
      <xdr:col>2</xdr:col>
      <xdr:colOff>304800</xdr:colOff>
      <xdr:row>33</xdr:row>
      <xdr:rowOff>114300</xdr:rowOff>
    </xdr:from>
    <xdr:ext cx="1688796" cy="34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524000" y="6677025"/>
              <a:ext cx="1688796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𝐿𝐸𝐷</m:t>
                        </m:r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𝐶𝐶</m:t>
                            </m:r>
                          </m:sub>
                        </m:s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𝐹𝑊𝐷</m:t>
                            </m:r>
                          </m:sub>
                        </m:s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𝐶𝐸𝑠𝑎𝑡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𝐿𝐸𝐷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524000" y="6677025"/>
              <a:ext cx="1688796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𝐿𝐸𝐷=(𝑉_𝐶𝐶−𝑉_𝐹𝑊𝐷−𝑉_𝐶𝐸𝑠𝑎𝑡)/𝑅_𝐿𝐸𝐷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314325</xdr:colOff>
      <xdr:row>39</xdr:row>
      <xdr:rowOff>114300</xdr:rowOff>
    </xdr:from>
    <xdr:ext cx="876522" cy="1840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533525" y="7877175"/>
              <a:ext cx="876522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533525" y="7877175"/>
              <a:ext cx="876522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ro-RO" sz="1100" b="0" i="0">
                  <a:latin typeface="Cambria Math" panose="02040503050406030204" pitchFamily="18" charset="0"/>
                </a:rPr>
                <a:t>𝐵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1</a:t>
              </a:r>
              <a:r>
                <a:rPr lang="en-GB" sz="1100" b="0" i="0">
                  <a:latin typeface="Cambria Math" panose="02040503050406030204" pitchFamily="18" charset="0"/>
                </a:rPr>
                <a:t> )</a:t>
              </a:r>
              <a:r>
                <a:rPr lang="ro-RO" sz="1100" b="0" i="0">
                  <a:latin typeface="Cambria Math" panose="02040503050406030204" pitchFamily="18" charset="0"/>
                </a:rPr>
                <a:t>=𝐼_(𝐵_2 )+𝐼_𝐵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323850</xdr:colOff>
      <xdr:row>35</xdr:row>
      <xdr:rowOff>85725</xdr:rowOff>
    </xdr:from>
    <xdr:ext cx="588623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543050" y="7048500"/>
              <a:ext cx="588623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𝐿𝐸𝐷</m:t>
                            </m:r>
                          </m:sub>
                        </m:sSub>
                      </m:num>
                      <m:den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543050" y="7048500"/>
              <a:ext cx="588623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𝐵=𝐼_𝐿𝐸𝐷/10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333375</xdr:colOff>
      <xdr:row>37</xdr:row>
      <xdr:rowOff>66675</xdr:rowOff>
    </xdr:from>
    <xdr:ext cx="758221" cy="3723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552575" y="7429500"/>
              <a:ext cx="758221" cy="372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𝐵𝐸𝑠𝑎𝑡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552575" y="7429500"/>
              <a:ext cx="758221" cy="372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ro-RO" sz="1100" b="0" i="0">
                  <a:latin typeface="Cambria Math" panose="02040503050406030204" pitchFamily="18" charset="0"/>
                </a:rPr>
                <a:t>𝐵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2</a:t>
              </a:r>
              <a:r>
                <a:rPr lang="en-GB" sz="1100" b="0" i="0">
                  <a:latin typeface="Cambria Math" panose="02040503050406030204" pitchFamily="18" charset="0"/>
                </a:rPr>
                <a:t> )</a:t>
              </a:r>
              <a:r>
                <a:rPr lang="ro-RO" sz="1100" b="0" i="0">
                  <a:latin typeface="Cambria Math" panose="02040503050406030204" pitchFamily="18" charset="0"/>
                </a:rPr>
                <a:t>=𝑉_𝐵𝐸𝑠𝑎𝑡/𝑅_(𝐵_2 )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342900</xdr:colOff>
      <xdr:row>41</xdr:row>
      <xdr:rowOff>19050</xdr:rowOff>
    </xdr:from>
    <xdr:ext cx="1173335" cy="3723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1562100" y="8181975"/>
              <a:ext cx="1173335" cy="372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𝐶𝐶</m:t>
                            </m:r>
                          </m:sub>
                        </m:s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𝐵𝐸𝑠𝑎𝑡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1562100" y="8181975"/>
              <a:ext cx="1173335" cy="372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ro-RO" sz="1100" b="0" i="0">
                  <a:latin typeface="Cambria Math" panose="02040503050406030204" pitchFamily="18" charset="0"/>
                </a:rPr>
                <a:t>𝐵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1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=(𝑉_𝐶𝐶−𝑉_𝐵𝐸𝑠𝑎𝑡)/</a:t>
              </a:r>
              <a:r>
                <a:rPr lang="ro-R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𝐼_(𝐵_1 )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247650</xdr:colOff>
      <xdr:row>33</xdr:row>
      <xdr:rowOff>95250</xdr:rowOff>
    </xdr:from>
    <xdr:ext cx="2180084" cy="365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9258300" y="6657975"/>
              <a:ext cx="2180084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𝐶𝐶</m:t>
                            </m:r>
                          </m:sub>
                        </m:s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𝐵𝐸𝑠𝑎𝑡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ro-RO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9258300" y="6657975"/>
              <a:ext cx="2180084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𝐵=𝐼_(𝐵_1 )−𝐼_(𝐵_2 )=(𝑉_𝐶𝐶−𝑉_𝐵𝐸𝑠𝑎𝑡)/𝑅_(𝐵_1 ) −𝐼_(𝐵_2 )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35</xdr:row>
      <xdr:rowOff>57150</xdr:rowOff>
    </xdr:from>
    <xdr:ext cx="543290" cy="34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9305925" y="7000875"/>
              <a:ext cx="543290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</a:rPr>
                      <m:t>β</m:t>
                    </m:r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𝐿𝐸𝐷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9305925" y="7000875"/>
              <a:ext cx="543290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β</a:t>
              </a:r>
              <a:r>
                <a:rPr lang="ro-RO" sz="1100" b="0" i="0">
                  <a:latin typeface="Cambria Math" panose="02040503050406030204" pitchFamily="18" charset="0"/>
                </a:rPr>
                <a:t>=𝐼_𝐿𝐸𝐷/𝐼_𝐵 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304800</xdr:colOff>
      <xdr:row>40</xdr:row>
      <xdr:rowOff>114300</xdr:rowOff>
    </xdr:from>
    <xdr:ext cx="2336345" cy="3445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524000" y="7467600"/>
              <a:ext cx="233634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𝐿𝐸𝐷</m:t>
                        </m:r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𝐶𝐶</m:t>
                            </m:r>
                          </m:sub>
                        </m:s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𝐸𝐶𝑠𝑎𝑡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𝐹𝑊𝐷</m:t>
                            </m:r>
                          </m:sub>
                        </m:s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𝐶𝐸𝑠𝑎𝑡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𝐿𝐸𝐷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524000" y="7467600"/>
              <a:ext cx="233634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𝐿𝐸𝐷=(𝑉_𝐶𝐶−〖</a:t>
              </a:r>
              <a:r>
                <a:rPr lang="en-GB" sz="1100" b="0" i="0">
                  <a:latin typeface="Cambria Math" panose="02040503050406030204" pitchFamily="18" charset="0"/>
                </a:rPr>
                <a:t>𝑉</a:t>
              </a:r>
              <a:r>
                <a:rPr lang="ro-RO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𝐸𝐶𝑠𝑎𝑡1−</a:t>
              </a:r>
              <a:r>
                <a:rPr lang="ro-RO" sz="1100" b="0" i="0">
                  <a:latin typeface="Cambria Math" panose="02040503050406030204" pitchFamily="18" charset="0"/>
                </a:rPr>
                <a:t>𝑉〗_𝐹𝑊𝐷−𝑉_𝐶𝐸𝑠𝑎𝑡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)/𝑅_𝐿𝐸𝐷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342900</xdr:colOff>
      <xdr:row>47</xdr:row>
      <xdr:rowOff>85725</xdr:rowOff>
    </xdr:from>
    <xdr:ext cx="992644" cy="1840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562100" y="9534525"/>
              <a:ext cx="992644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562100" y="9534525"/>
              <a:ext cx="992644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ro-RO" sz="1100" b="0" i="0">
                  <a:latin typeface="Cambria Math" panose="02040503050406030204" pitchFamily="18" charset="0"/>
                </a:rPr>
                <a:t>𝐵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1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=𝐼_(𝐵_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2 )+𝐼_(</a:t>
              </a:r>
              <a:r>
                <a:rPr lang="en-GB" sz="1100" b="0" i="0">
                  <a:latin typeface="Cambria Math" panose="02040503050406030204" pitchFamily="18" charset="0"/>
                </a:rPr>
                <a:t>𝐵</a:t>
              </a:r>
              <a:r>
                <a:rPr lang="ro-RO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323850</xdr:colOff>
      <xdr:row>42</xdr:row>
      <xdr:rowOff>142875</xdr:rowOff>
    </xdr:from>
    <xdr:ext cx="634404" cy="3169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543050" y="8639175"/>
              <a:ext cx="634404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𝐿𝐸𝐷</m:t>
                            </m:r>
                          </m:sub>
                        </m:sSub>
                      </m:num>
                      <m:den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543050" y="8639175"/>
              <a:ext cx="634404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_(𝐵</a:t>
              </a:r>
              <a:r>
                <a:rPr lang="ro-RO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=𝐼_𝐿𝐸𝐷/10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333375</xdr:colOff>
      <xdr:row>44</xdr:row>
      <xdr:rowOff>161925</xdr:rowOff>
    </xdr:from>
    <xdr:ext cx="865365" cy="3655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552575" y="9039225"/>
              <a:ext cx="865365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𝐸𝐵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552575" y="9039225"/>
              <a:ext cx="865365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ro-RO" sz="1100" b="0" i="0">
                  <a:latin typeface="Cambria Math" panose="02040503050406030204" pitchFamily="18" charset="0"/>
                </a:rPr>
                <a:t>𝐵</a:t>
              </a:r>
              <a:r>
                <a:rPr lang="en-GB" sz="1100" b="0" i="0">
                  <a:latin typeface="Cambria Math" panose="02040503050406030204" pitchFamily="18" charset="0"/>
                </a:rPr>
                <a:t>_1</a:t>
              </a:r>
              <a:r>
                <a:rPr lang="ro-RO" sz="1100" b="0" i="0">
                  <a:latin typeface="Cambria Math" panose="02040503050406030204" pitchFamily="18" charset="0"/>
                </a:rPr>
                <a:t>2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=𝑉_</a:t>
              </a:r>
              <a:r>
                <a:rPr lang="en-GB" sz="1100" b="0" i="0">
                  <a:latin typeface="Cambria Math" panose="02040503050406030204" pitchFamily="18" charset="0"/>
                </a:rPr>
                <a:t>𝐸𝐵</a:t>
              </a:r>
              <a:r>
                <a:rPr lang="ro-RO" sz="1100" b="0" i="0">
                  <a:latin typeface="Cambria Math" panose="02040503050406030204" pitchFamily="18" charset="0"/>
                </a:rPr>
                <a:t>𝑠𝑎𝑡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/𝑅_(𝐵_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2 )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333375</xdr:colOff>
      <xdr:row>49</xdr:row>
      <xdr:rowOff>9525</xdr:rowOff>
    </xdr:from>
    <xdr:ext cx="1280479" cy="3655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1552575" y="9848850"/>
              <a:ext cx="1280479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𝐶𝐶</m:t>
                            </m:r>
                          </m:sub>
                        </m:s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𝐸𝐵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1552575" y="9848850"/>
              <a:ext cx="1280479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ro-RO" sz="1100" b="0" i="0">
                  <a:latin typeface="Cambria Math" panose="02040503050406030204" pitchFamily="18" charset="0"/>
                </a:rPr>
                <a:t>𝐵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1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=(𝑉_𝐶𝐶−𝑉_</a:t>
              </a:r>
              <a:r>
                <a:rPr lang="en-GB" sz="1100" b="0" i="0">
                  <a:latin typeface="Cambria Math" panose="02040503050406030204" pitchFamily="18" charset="0"/>
                </a:rPr>
                <a:t>𝐸𝐵</a:t>
              </a:r>
              <a:r>
                <a:rPr lang="ro-RO" sz="1100" b="0" i="0">
                  <a:latin typeface="Cambria Math" panose="02040503050406030204" pitchFamily="18" charset="0"/>
                </a:rPr>
                <a:t>𝑠𝑎𝑡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)/</a:t>
              </a:r>
              <a:r>
                <a:rPr lang="ro-R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𝐼_(𝐵_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1 )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152400</xdr:colOff>
      <xdr:row>40</xdr:row>
      <xdr:rowOff>57150</xdr:rowOff>
    </xdr:from>
    <xdr:ext cx="2367123" cy="3655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9963150" y="7981950"/>
              <a:ext cx="2367123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𝐶𝐶</m:t>
                            </m:r>
                          </m:sub>
                        </m:s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𝐸𝐵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ro-RO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9963150" y="7981950"/>
              <a:ext cx="2367123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_(𝐵</a:t>
              </a:r>
              <a:r>
                <a:rPr lang="ro-RO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=𝐼_(𝐵_1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 )−𝐼_(𝐵_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2 )=(𝑉_𝐶𝐶−𝑉_</a:t>
              </a:r>
              <a:r>
                <a:rPr lang="en-GB" sz="1100" b="0" i="0">
                  <a:latin typeface="Cambria Math" panose="02040503050406030204" pitchFamily="18" charset="0"/>
                </a:rPr>
                <a:t>𝐸𝐵</a:t>
              </a:r>
              <a:r>
                <a:rPr lang="ro-RO" sz="1100" b="0" i="0">
                  <a:latin typeface="Cambria Math" panose="02040503050406030204" pitchFamily="18" charset="0"/>
                </a:rPr>
                <a:t>𝑠𝑎𝑡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)/𝑅_(𝐵_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1 ) −𝐼_(𝐵_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171450</xdr:colOff>
      <xdr:row>42</xdr:row>
      <xdr:rowOff>19050</xdr:rowOff>
    </xdr:from>
    <xdr:ext cx="605422" cy="3723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9982200" y="8324850"/>
              <a:ext cx="605422" cy="372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β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𝐿𝐸𝐷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9982200" y="8324850"/>
              <a:ext cx="605422" cy="372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ro-R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=𝐼_𝐿𝐸𝐷/𝐼_(</a:t>
              </a:r>
              <a:r>
                <a:rPr lang="en-GB" sz="1100" b="0" i="0">
                  <a:latin typeface="Cambria Math" panose="02040503050406030204" pitchFamily="18" charset="0"/>
                </a:rPr>
                <a:t>𝐵</a:t>
              </a:r>
              <a:r>
                <a:rPr lang="ro-RO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 ) 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10</xdr:col>
      <xdr:colOff>806826</xdr:colOff>
      <xdr:row>4</xdr:row>
      <xdr:rowOff>94909</xdr:rowOff>
    </xdr:from>
    <xdr:to>
      <xdr:col>13</xdr:col>
      <xdr:colOff>119343</xdr:colOff>
      <xdr:row>24</xdr:row>
      <xdr:rowOff>131694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51561" y="980174"/>
          <a:ext cx="2879910" cy="3958844"/>
        </a:xfrm>
        <a:prstGeom prst="rect">
          <a:avLst/>
        </a:prstGeom>
      </xdr:spPr>
    </xdr:pic>
    <xdr:clientData/>
  </xdr:twoCellAnchor>
  <xdr:oneCellAnchor>
    <xdr:from>
      <xdr:col>3</xdr:col>
      <xdr:colOff>400050</xdr:colOff>
      <xdr:row>42</xdr:row>
      <xdr:rowOff>133350</xdr:rowOff>
    </xdr:from>
    <xdr:ext cx="634404" cy="3169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2333625" y="8629650"/>
              <a:ext cx="634404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𝐿𝐸𝐷</m:t>
                            </m:r>
                          </m:sub>
                        </m:sSub>
                      </m:num>
                      <m:den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2333625" y="8629650"/>
              <a:ext cx="634404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_(𝐵</a:t>
              </a:r>
              <a:r>
                <a:rPr lang="ro-RO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=𝐼_𝐿𝐸𝐷/10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361950</xdr:colOff>
      <xdr:row>51</xdr:row>
      <xdr:rowOff>38100</xdr:rowOff>
    </xdr:from>
    <xdr:ext cx="865365" cy="3655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1581150" y="10258425"/>
              <a:ext cx="865365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𝐵𝐸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1581150" y="10258425"/>
              <a:ext cx="865365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ro-RO" sz="1100" b="0" i="0">
                  <a:latin typeface="Cambria Math" panose="02040503050406030204" pitchFamily="18" charset="0"/>
                </a:rPr>
                <a:t>𝐵</a:t>
              </a:r>
              <a:r>
                <a:rPr lang="en-GB" sz="1100" b="0" i="0">
                  <a:latin typeface="Cambria Math" panose="02040503050406030204" pitchFamily="18" charset="0"/>
                </a:rPr>
                <a:t>_2</a:t>
              </a:r>
              <a:r>
                <a:rPr lang="ro-RO" sz="1100" b="0" i="0">
                  <a:latin typeface="Cambria Math" panose="02040503050406030204" pitchFamily="18" charset="0"/>
                </a:rPr>
                <a:t>2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=𝑉_</a:t>
              </a:r>
              <a:r>
                <a:rPr lang="en-GB" sz="1100" b="0" i="0">
                  <a:latin typeface="Cambria Math" panose="02040503050406030204" pitchFamily="18" charset="0"/>
                </a:rPr>
                <a:t>𝐵𝐸</a:t>
              </a:r>
              <a:r>
                <a:rPr lang="ro-RO" sz="1100" b="0" i="0">
                  <a:latin typeface="Cambria Math" panose="02040503050406030204" pitchFamily="18" charset="0"/>
                </a:rPr>
                <a:t>𝑠𝑎𝑡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/𝑅_(𝐵_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2 )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361950</xdr:colOff>
      <xdr:row>53</xdr:row>
      <xdr:rowOff>85725</xdr:rowOff>
    </xdr:from>
    <xdr:ext cx="1026114" cy="1908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1581150" y="10687050"/>
              <a:ext cx="1026114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1581150" y="10687050"/>
              <a:ext cx="1026114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ro-RO" sz="1100" b="0" i="0">
                  <a:latin typeface="Cambria Math" panose="02040503050406030204" pitchFamily="18" charset="0"/>
                </a:rPr>
                <a:t>𝐵</a:t>
              </a:r>
              <a:r>
                <a:rPr lang="en-GB" sz="1100" b="0" i="0">
                  <a:latin typeface="Cambria Math" panose="02040503050406030204" pitchFamily="18" charset="0"/>
                </a:rPr>
                <a:t>_21</a:t>
              </a:r>
              <a:r>
                <a:rPr lang="ro-RO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=𝐼_(𝐵_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2 )+𝐼_(</a:t>
              </a:r>
              <a:r>
                <a:rPr lang="en-GB" sz="1100" b="0" i="0">
                  <a:latin typeface="Cambria Math" panose="02040503050406030204" pitchFamily="18" charset="0"/>
                </a:rPr>
                <a:t>𝐵</a:t>
              </a:r>
              <a:r>
                <a:rPr lang="ro-RO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381000</xdr:colOff>
      <xdr:row>55</xdr:row>
      <xdr:rowOff>9525</xdr:rowOff>
    </xdr:from>
    <xdr:ext cx="1280479" cy="3655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1600200" y="10991850"/>
              <a:ext cx="1280479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𝐶𝐶</m:t>
                            </m:r>
                          </m:sub>
                        </m:s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𝐵𝐸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1600200" y="10991850"/>
              <a:ext cx="1280479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ro-RO" sz="1100" b="0" i="0">
                  <a:latin typeface="Cambria Math" panose="02040503050406030204" pitchFamily="18" charset="0"/>
                </a:rPr>
                <a:t>𝐵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1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=(𝑉_𝐶𝐶−𝑉_</a:t>
              </a:r>
              <a:r>
                <a:rPr lang="en-GB" sz="1100" b="0" i="0">
                  <a:latin typeface="Cambria Math" panose="02040503050406030204" pitchFamily="18" charset="0"/>
                </a:rPr>
                <a:t>𝐵𝐸</a:t>
              </a:r>
              <a:r>
                <a:rPr lang="ro-RO" sz="1100" b="0" i="0">
                  <a:latin typeface="Cambria Math" panose="02040503050406030204" pitchFamily="18" charset="0"/>
                </a:rPr>
                <a:t>𝑠𝑎𝑡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)/</a:t>
              </a:r>
              <a:r>
                <a:rPr lang="ro-R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𝐼_(𝐵_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1 )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180975</xdr:colOff>
      <xdr:row>43</xdr:row>
      <xdr:rowOff>142875</xdr:rowOff>
    </xdr:from>
    <xdr:ext cx="2367123" cy="3655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9991725" y="8639175"/>
              <a:ext cx="2367123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𝐶𝐶</m:t>
                            </m:r>
                          </m:sub>
                        </m:s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𝐵𝐸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ro-RO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9991725" y="8639175"/>
              <a:ext cx="2367123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_(𝐵</a:t>
              </a:r>
              <a:r>
                <a:rPr lang="ro-RO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=𝐼_(𝐵_</a:t>
              </a:r>
              <a:r>
                <a:rPr lang="en-GB" sz="1100" b="0" i="0">
                  <a:latin typeface="Cambria Math" panose="02040503050406030204" pitchFamily="18" charset="0"/>
                </a:rPr>
                <a:t>21</a:t>
              </a:r>
              <a:r>
                <a:rPr lang="ro-RO" sz="1100" b="0" i="0">
                  <a:latin typeface="Cambria Math" panose="02040503050406030204" pitchFamily="18" charset="0"/>
                </a:rPr>
                <a:t> )−𝐼_(𝐵_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2 )=(𝑉_𝐶𝐶−𝑉_</a:t>
              </a:r>
              <a:r>
                <a:rPr lang="en-GB" sz="1100" b="0" i="0">
                  <a:latin typeface="Cambria Math" panose="02040503050406030204" pitchFamily="18" charset="0"/>
                </a:rPr>
                <a:t>𝐵𝐸</a:t>
              </a:r>
              <a:r>
                <a:rPr lang="ro-RO" sz="1100" b="0" i="0">
                  <a:latin typeface="Cambria Math" panose="02040503050406030204" pitchFamily="18" charset="0"/>
                </a:rPr>
                <a:t>𝑠𝑎𝑡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)/𝑅_(𝐵_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1 ) −𝐼_(𝐵_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200025</xdr:colOff>
      <xdr:row>45</xdr:row>
      <xdr:rowOff>85725</xdr:rowOff>
    </xdr:from>
    <xdr:ext cx="608692" cy="3723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10010775" y="8963025"/>
              <a:ext cx="608692" cy="372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β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𝐿𝐸𝐷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10010775" y="8963025"/>
              <a:ext cx="608692" cy="372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ro-R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=𝐼_𝐿𝐸𝐷/𝐼_(</a:t>
              </a:r>
              <a:r>
                <a:rPr lang="en-GB" sz="1100" b="0" i="0">
                  <a:latin typeface="Cambria Math" panose="02040503050406030204" pitchFamily="18" charset="0"/>
                </a:rPr>
                <a:t>𝐵</a:t>
              </a:r>
              <a:r>
                <a:rPr lang="ro-RO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 ) 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8"/>
  <sheetViews>
    <sheetView topLeftCell="A19" zoomScale="85" zoomScaleNormal="85" workbookViewId="0">
      <selection activeCell="F13" sqref="F13"/>
    </sheetView>
  </sheetViews>
  <sheetFormatPr defaultRowHeight="15" x14ac:dyDescent="0.25"/>
  <cols>
    <col min="3" max="3" width="10.7109375" style="1" bestFit="1" customWidth="1"/>
    <col min="4" max="4" width="43.28515625" style="1" bestFit="1" customWidth="1"/>
    <col min="5" max="7" width="12" style="1" bestFit="1" customWidth="1"/>
    <col min="8" max="8" width="18.28515625" style="2" bestFit="1" customWidth="1"/>
    <col min="9" max="9" width="8.5703125" customWidth="1"/>
    <col min="10" max="10" width="11.28515625" bestFit="1" customWidth="1"/>
    <col min="11" max="11" width="33.85546875" bestFit="1" customWidth="1"/>
    <col min="12" max="12" width="9.42578125" customWidth="1"/>
    <col min="13" max="13" width="8.7109375" customWidth="1"/>
    <col min="14" max="14" width="9.5703125" customWidth="1"/>
    <col min="15" max="15" width="19.7109375" customWidth="1"/>
  </cols>
  <sheetData>
    <row r="2" spans="2:16" ht="15.75" thickBot="1" x14ac:dyDescent="0.3"/>
    <row r="3" spans="2:16" ht="24" thickBot="1" x14ac:dyDescent="0.4">
      <c r="D3" s="44" t="s">
        <v>0</v>
      </c>
      <c r="E3" s="45"/>
      <c r="F3" s="45"/>
      <c r="G3" s="45"/>
      <c r="H3" s="45"/>
      <c r="I3" s="45"/>
      <c r="J3" s="45"/>
      <c r="K3" s="45"/>
      <c r="L3" s="45"/>
      <c r="M3" s="45"/>
      <c r="N3" s="46"/>
      <c r="O3" s="4"/>
      <c r="P3" s="4"/>
    </row>
    <row r="5" spans="2:16" ht="15.75" thickBot="1" x14ac:dyDescent="0.3"/>
    <row r="6" spans="2:16" ht="16.5" thickBot="1" x14ac:dyDescent="0.3">
      <c r="B6" s="3"/>
      <c r="C6" s="32" t="s">
        <v>7</v>
      </c>
      <c r="D6" s="33"/>
      <c r="E6" s="33"/>
      <c r="F6" s="33"/>
      <c r="G6" s="33"/>
      <c r="H6" s="34"/>
    </row>
    <row r="7" spans="2:16" x14ac:dyDescent="0.25">
      <c r="C7" s="25" t="s">
        <v>1</v>
      </c>
      <c r="D7" s="27" t="s">
        <v>2</v>
      </c>
      <c r="E7" s="29" t="s">
        <v>3</v>
      </c>
      <c r="F7" s="29"/>
      <c r="G7" s="29"/>
      <c r="H7" s="30" t="s">
        <v>15</v>
      </c>
    </row>
    <row r="8" spans="2:16" ht="15.75" thickBot="1" x14ac:dyDescent="0.3">
      <c r="C8" s="26"/>
      <c r="D8" s="28"/>
      <c r="E8" s="8" t="s">
        <v>4</v>
      </c>
      <c r="F8" s="8" t="s">
        <v>5</v>
      </c>
      <c r="G8" s="8" t="s">
        <v>6</v>
      </c>
      <c r="H8" s="31"/>
    </row>
    <row r="9" spans="2:16" x14ac:dyDescent="0.25">
      <c r="C9" s="15" t="s">
        <v>11</v>
      </c>
      <c r="D9" s="16" t="s">
        <v>12</v>
      </c>
      <c r="E9" s="16">
        <v>3</v>
      </c>
      <c r="F9" s="16">
        <v>3.3</v>
      </c>
      <c r="G9" s="16">
        <v>5.5</v>
      </c>
      <c r="H9" s="6" t="s">
        <v>16</v>
      </c>
    </row>
    <row r="10" spans="2:16" x14ac:dyDescent="0.25">
      <c r="C10" s="10" t="s">
        <v>13</v>
      </c>
      <c r="D10" s="9" t="s">
        <v>14</v>
      </c>
      <c r="E10" s="9">
        <f>F10-8/100*F10</f>
        <v>432.4</v>
      </c>
      <c r="F10" s="9">
        <v>470</v>
      </c>
      <c r="G10" s="9">
        <f>F10+8/100*F10</f>
        <v>507.6</v>
      </c>
      <c r="H10" s="17" t="s">
        <v>17</v>
      </c>
    </row>
    <row r="11" spans="2:16" x14ac:dyDescent="0.25">
      <c r="C11" s="10" t="s">
        <v>28</v>
      </c>
      <c r="D11" s="9" t="s">
        <v>29</v>
      </c>
      <c r="E11" s="9">
        <f>F11-8/100*F11</f>
        <v>9.1999999999999993</v>
      </c>
      <c r="F11" s="9">
        <v>10</v>
      </c>
      <c r="G11" s="9">
        <f>F11+8/100*F11</f>
        <v>10.8</v>
      </c>
      <c r="H11" s="11" t="s">
        <v>30</v>
      </c>
    </row>
    <row r="12" spans="2:16" ht="15.75" thickBot="1" x14ac:dyDescent="0.3">
      <c r="C12" s="12" t="s">
        <v>36</v>
      </c>
      <c r="D12" s="5" t="s">
        <v>41</v>
      </c>
      <c r="E12" s="5">
        <f>F12-8/100*F12</f>
        <v>1.84</v>
      </c>
      <c r="F12" s="5">
        <v>2</v>
      </c>
      <c r="G12" s="5">
        <f>F12+8/100*F12</f>
        <v>2.16</v>
      </c>
      <c r="H12" s="13" t="s">
        <v>30</v>
      </c>
    </row>
    <row r="14" spans="2:16" ht="15.75" thickBot="1" x14ac:dyDescent="0.3"/>
    <row r="15" spans="2:16" ht="16.5" thickBot="1" x14ac:dyDescent="0.3">
      <c r="C15" s="32" t="s">
        <v>8</v>
      </c>
      <c r="D15" s="33"/>
      <c r="E15" s="33"/>
      <c r="F15" s="33"/>
      <c r="G15" s="33"/>
      <c r="H15" s="34"/>
    </row>
    <row r="16" spans="2:16" x14ac:dyDescent="0.25">
      <c r="C16" s="25" t="s">
        <v>1</v>
      </c>
      <c r="D16" s="27" t="s">
        <v>2</v>
      </c>
      <c r="E16" s="29" t="s">
        <v>3</v>
      </c>
      <c r="F16" s="29"/>
      <c r="G16" s="29"/>
      <c r="H16" s="30" t="s">
        <v>15</v>
      </c>
    </row>
    <row r="17" spans="3:15" ht="15.75" thickBot="1" x14ac:dyDescent="0.3">
      <c r="C17" s="26"/>
      <c r="D17" s="28"/>
      <c r="E17" s="8" t="s">
        <v>4</v>
      </c>
      <c r="F17" s="8" t="s">
        <v>5</v>
      </c>
      <c r="G17" s="8" t="s">
        <v>6</v>
      </c>
      <c r="H17" s="31"/>
    </row>
    <row r="18" spans="3:15" x14ac:dyDescent="0.25">
      <c r="C18" s="15" t="s">
        <v>9</v>
      </c>
      <c r="D18" s="16" t="s">
        <v>10</v>
      </c>
      <c r="E18" s="16">
        <v>1.85</v>
      </c>
      <c r="F18" s="16">
        <v>1.9</v>
      </c>
      <c r="G18" s="16">
        <v>1.95</v>
      </c>
      <c r="H18" s="6" t="s">
        <v>16</v>
      </c>
    </row>
    <row r="19" spans="3:15" x14ac:dyDescent="0.25">
      <c r="C19" s="10" t="s">
        <v>19</v>
      </c>
      <c r="D19" s="9" t="s">
        <v>27</v>
      </c>
      <c r="E19" s="9">
        <v>25</v>
      </c>
      <c r="F19" s="9">
        <v>30</v>
      </c>
      <c r="G19" s="9">
        <v>40</v>
      </c>
      <c r="H19" s="11" t="s">
        <v>20</v>
      </c>
    </row>
    <row r="20" spans="3:15" ht="15.75" thickBot="1" x14ac:dyDescent="0.3">
      <c r="C20" s="12" t="s">
        <v>25</v>
      </c>
      <c r="D20" s="5" t="s">
        <v>26</v>
      </c>
      <c r="E20" s="5">
        <v>700</v>
      </c>
      <c r="F20" s="5">
        <v>750</v>
      </c>
      <c r="G20" s="5">
        <v>780</v>
      </c>
      <c r="H20" s="13" t="s">
        <v>20</v>
      </c>
    </row>
    <row r="22" spans="3:15" ht="15.75" thickBot="1" x14ac:dyDescent="0.3"/>
    <row r="23" spans="3:15" ht="16.5" thickBot="1" x14ac:dyDescent="0.3">
      <c r="C23" s="47" t="s">
        <v>18</v>
      </c>
      <c r="D23" s="48"/>
      <c r="E23" s="48"/>
      <c r="F23" s="48"/>
      <c r="G23" s="48"/>
      <c r="H23" s="49"/>
      <c r="J23" s="47" t="s">
        <v>40</v>
      </c>
      <c r="K23" s="48"/>
      <c r="L23" s="48"/>
      <c r="M23" s="48"/>
      <c r="N23" s="48"/>
      <c r="O23" s="49"/>
    </row>
    <row r="24" spans="3:15" x14ac:dyDescent="0.25">
      <c r="C24" s="25" t="s">
        <v>1</v>
      </c>
      <c r="D24" s="27" t="s">
        <v>2</v>
      </c>
      <c r="E24" s="29" t="s">
        <v>3</v>
      </c>
      <c r="F24" s="29"/>
      <c r="G24" s="29"/>
      <c r="H24" s="30" t="s">
        <v>15</v>
      </c>
      <c r="J24" s="25" t="s">
        <v>1</v>
      </c>
      <c r="K24" s="27" t="s">
        <v>2</v>
      </c>
      <c r="L24" s="29" t="s">
        <v>3</v>
      </c>
      <c r="M24" s="29"/>
      <c r="N24" s="29"/>
      <c r="O24" s="30" t="s">
        <v>15</v>
      </c>
    </row>
    <row r="25" spans="3:15" ht="15.75" thickBot="1" x14ac:dyDescent="0.3">
      <c r="C25" s="26"/>
      <c r="D25" s="28"/>
      <c r="E25" s="8" t="s">
        <v>4</v>
      </c>
      <c r="F25" s="8" t="s">
        <v>5</v>
      </c>
      <c r="G25" s="8" t="s">
        <v>6</v>
      </c>
      <c r="H25" s="31"/>
      <c r="J25" s="26"/>
      <c r="K25" s="28"/>
      <c r="L25" s="8" t="s">
        <v>4</v>
      </c>
      <c r="M25" s="8" t="s">
        <v>5</v>
      </c>
      <c r="N25" s="8" t="s">
        <v>6</v>
      </c>
      <c r="O25" s="31"/>
    </row>
    <row r="26" spans="3:15" x14ac:dyDescent="0.25">
      <c r="C26" s="15" t="s">
        <v>22</v>
      </c>
      <c r="D26" s="16" t="s">
        <v>23</v>
      </c>
      <c r="E26" s="18">
        <f>((E9-G18-G19*10^-3)/G10)*10^3</f>
        <v>1.9897557131599684</v>
      </c>
      <c r="F26" s="18">
        <f>((F9-F18-F19*10^-3)/F10)*10^3</f>
        <v>2.9148936170212765</v>
      </c>
      <c r="G26" s="18">
        <f>((G9-E18-E19*10^-3)/E10)*10^3</f>
        <v>8.383441258094356</v>
      </c>
      <c r="H26" s="6" t="s">
        <v>24</v>
      </c>
      <c r="J26" s="15" t="s">
        <v>31</v>
      </c>
      <c r="K26" s="16" t="s">
        <v>32</v>
      </c>
      <c r="L26" s="18">
        <f>((E9-G20*10^-3)/(G12*10^3)-G28*10^-6)*10^3</f>
        <v>0.94299516908212544</v>
      </c>
      <c r="M26" s="18">
        <f>((F9-F20*10^-3)/(F12*10^3)-F28*10^-6)*10^3</f>
        <v>1.2</v>
      </c>
      <c r="N26" s="18">
        <f>((G9-E20*10^-3)/(E12*10^3)-E28*10^-6)*10^3</f>
        <v>2.5438808373590978</v>
      </c>
      <c r="O26" s="6" t="s">
        <v>24</v>
      </c>
    </row>
    <row r="27" spans="3:15" ht="15.75" thickBot="1" x14ac:dyDescent="0.3">
      <c r="C27" s="10" t="s">
        <v>31</v>
      </c>
      <c r="D27" s="9" t="s">
        <v>32</v>
      </c>
      <c r="E27" s="19">
        <f>E26/10</f>
        <v>0.19897557131599683</v>
      </c>
      <c r="F27" s="19">
        <f>F26/10</f>
        <v>0.29148936170212764</v>
      </c>
      <c r="G27" s="19">
        <f>G26/10</f>
        <v>0.83834412580943563</v>
      </c>
      <c r="H27" s="17" t="s">
        <v>24</v>
      </c>
      <c r="J27" s="23" t="s">
        <v>42</v>
      </c>
      <c r="K27" s="5" t="s">
        <v>43</v>
      </c>
      <c r="L27" s="20">
        <f>E26/N26</f>
        <v>0.78217331721623073</v>
      </c>
      <c r="M27" s="20">
        <f>F26/M26</f>
        <v>2.4290780141843973</v>
      </c>
      <c r="N27" s="20">
        <f>G26/L26</f>
        <v>8.8902271538193229</v>
      </c>
      <c r="O27" s="24" t="s">
        <v>44</v>
      </c>
    </row>
    <row r="28" spans="3:15" x14ac:dyDescent="0.25">
      <c r="C28" s="10" t="s">
        <v>33</v>
      </c>
      <c r="D28" s="9" t="s">
        <v>37</v>
      </c>
      <c r="E28" s="19">
        <f>(E20/(G11*10^3))*10^3</f>
        <v>64.81481481481481</v>
      </c>
      <c r="F28" s="19">
        <f>(F20/(F11*10^3))*10^3</f>
        <v>75</v>
      </c>
      <c r="G28" s="19">
        <f>(G20/(E11*10^3)*10^3)</f>
        <v>84.782608695652172</v>
      </c>
      <c r="H28" s="17" t="s">
        <v>34</v>
      </c>
      <c r="J28" s="1"/>
      <c r="K28" s="1"/>
      <c r="L28" s="14"/>
      <c r="M28" s="14"/>
      <c r="N28" s="14"/>
      <c r="O28" s="7"/>
    </row>
    <row r="29" spans="3:15" x14ac:dyDescent="0.25">
      <c r="C29" s="10" t="s">
        <v>35</v>
      </c>
      <c r="D29" s="9" t="s">
        <v>38</v>
      </c>
      <c r="E29" s="19">
        <f>E28*10^-3+E27</f>
        <v>0.26379038613081163</v>
      </c>
      <c r="F29" s="19">
        <f>F28*10^-3+F27</f>
        <v>0.36648936170212765</v>
      </c>
      <c r="G29" s="19">
        <f>G28*10^-3+G27</f>
        <v>0.92312673450508775</v>
      </c>
      <c r="H29" s="17" t="s">
        <v>24</v>
      </c>
      <c r="J29" s="1"/>
      <c r="K29" s="1"/>
      <c r="L29" s="14"/>
      <c r="M29" s="14"/>
      <c r="N29" s="14"/>
      <c r="O29" s="7"/>
    </row>
    <row r="30" spans="3:15" ht="15.75" thickBot="1" x14ac:dyDescent="0.3">
      <c r="C30" s="12" t="s">
        <v>36</v>
      </c>
      <c r="D30" s="5" t="s">
        <v>39</v>
      </c>
      <c r="E30" s="20">
        <f>((E9-G20*10^-3)/(G29*10^-3)*10^-3)</f>
        <v>2.4048702274777032</v>
      </c>
      <c r="F30" s="20">
        <f>((F9-F20*10^-3)/(F29*10^-3)*10^-3)</f>
        <v>6.9579100145137875</v>
      </c>
      <c r="G30" s="20">
        <f>((G9-E20*10^-3)/(E29*10^-3)*10^-3)</f>
        <v>18.196265870052276</v>
      </c>
      <c r="H30" s="13" t="s">
        <v>30</v>
      </c>
      <c r="J30" s="1"/>
      <c r="K30" s="1"/>
      <c r="L30" s="14"/>
      <c r="M30" s="14"/>
      <c r="N30" s="14"/>
      <c r="O30" s="2"/>
    </row>
    <row r="31" spans="3:15" x14ac:dyDescent="0.25">
      <c r="E31" s="14"/>
      <c r="F31" s="14"/>
      <c r="G31" s="14"/>
    </row>
    <row r="32" spans="3:15" ht="15.75" thickBot="1" x14ac:dyDescent="0.3"/>
    <row r="33" spans="3:15" ht="16.5" thickBot="1" x14ac:dyDescent="0.3">
      <c r="C33" s="32" t="s">
        <v>21</v>
      </c>
      <c r="D33" s="33"/>
      <c r="E33" s="33"/>
      <c r="F33" s="33"/>
      <c r="G33" s="33"/>
      <c r="H33" s="34"/>
      <c r="J33" s="32" t="s">
        <v>21</v>
      </c>
      <c r="K33" s="33"/>
      <c r="L33" s="33"/>
      <c r="M33" s="33"/>
      <c r="N33" s="33"/>
      <c r="O33" s="34"/>
    </row>
    <row r="34" spans="3:15" x14ac:dyDescent="0.25">
      <c r="C34" s="35"/>
      <c r="D34" s="36"/>
      <c r="E34" s="36"/>
      <c r="F34" s="36"/>
      <c r="G34" s="36"/>
      <c r="H34" s="37"/>
      <c r="J34" s="35"/>
      <c r="K34" s="36"/>
      <c r="L34" s="36"/>
      <c r="M34" s="36"/>
      <c r="N34" s="36"/>
      <c r="O34" s="37"/>
    </row>
    <row r="35" spans="3:15" x14ac:dyDescent="0.25">
      <c r="C35" s="38"/>
      <c r="D35" s="39"/>
      <c r="E35" s="39"/>
      <c r="F35" s="39"/>
      <c r="G35" s="39"/>
      <c r="H35" s="40"/>
      <c r="J35" s="38"/>
      <c r="K35" s="39"/>
      <c r="L35" s="39"/>
      <c r="M35" s="39"/>
      <c r="N35" s="39"/>
      <c r="O35" s="40"/>
    </row>
    <row r="36" spans="3:15" x14ac:dyDescent="0.25">
      <c r="C36" s="38"/>
      <c r="D36" s="39"/>
      <c r="E36" s="39"/>
      <c r="F36" s="39"/>
      <c r="G36" s="39"/>
      <c r="H36" s="40"/>
      <c r="J36" s="38"/>
      <c r="K36" s="39"/>
      <c r="L36" s="39"/>
      <c r="M36" s="39"/>
      <c r="N36" s="39"/>
      <c r="O36" s="40"/>
    </row>
    <row r="37" spans="3:15" x14ac:dyDescent="0.25">
      <c r="C37" s="38"/>
      <c r="D37" s="39"/>
      <c r="E37" s="39"/>
      <c r="F37" s="39"/>
      <c r="G37" s="39"/>
      <c r="H37" s="40"/>
      <c r="J37" s="38"/>
      <c r="K37" s="39"/>
      <c r="L37" s="39"/>
      <c r="M37" s="39"/>
      <c r="N37" s="39"/>
      <c r="O37" s="40"/>
    </row>
    <row r="38" spans="3:15" ht="15.75" thickBot="1" x14ac:dyDescent="0.3">
      <c r="C38" s="38"/>
      <c r="D38" s="39"/>
      <c r="E38" s="39"/>
      <c r="F38" s="39"/>
      <c r="G38" s="39"/>
      <c r="H38" s="40"/>
      <c r="J38" s="41"/>
      <c r="K38" s="42"/>
      <c r="L38" s="42"/>
      <c r="M38" s="42"/>
      <c r="N38" s="42"/>
      <c r="O38" s="43"/>
    </row>
    <row r="39" spans="3:15" x14ac:dyDescent="0.25">
      <c r="C39" s="38"/>
      <c r="D39" s="39"/>
      <c r="E39" s="39"/>
      <c r="F39" s="39"/>
      <c r="G39" s="39"/>
      <c r="H39" s="40"/>
      <c r="J39" s="22"/>
      <c r="K39" s="22"/>
      <c r="L39" s="22"/>
      <c r="M39" s="22"/>
      <c r="N39" s="22"/>
      <c r="O39" s="22"/>
    </row>
    <row r="40" spans="3:15" x14ac:dyDescent="0.25">
      <c r="C40" s="38"/>
      <c r="D40" s="39"/>
      <c r="E40" s="39"/>
      <c r="F40" s="39"/>
      <c r="G40" s="39"/>
      <c r="H40" s="40"/>
      <c r="J40" s="21"/>
      <c r="K40" s="21"/>
      <c r="L40" s="21"/>
      <c r="M40" s="21"/>
      <c r="N40" s="21"/>
      <c r="O40" s="21"/>
    </row>
    <row r="41" spans="3:15" x14ac:dyDescent="0.25">
      <c r="C41" s="38"/>
      <c r="D41" s="39"/>
      <c r="E41" s="39"/>
      <c r="F41" s="39"/>
      <c r="G41" s="39"/>
      <c r="H41" s="40"/>
      <c r="J41" s="21"/>
      <c r="K41" s="21"/>
      <c r="L41" s="21"/>
      <c r="M41" s="21"/>
      <c r="N41" s="21"/>
      <c r="O41" s="21"/>
    </row>
    <row r="42" spans="3:15" x14ac:dyDescent="0.25">
      <c r="C42" s="38"/>
      <c r="D42" s="39"/>
      <c r="E42" s="39"/>
      <c r="F42" s="39"/>
      <c r="G42" s="39"/>
      <c r="H42" s="40"/>
      <c r="J42" s="21"/>
      <c r="K42" s="21"/>
      <c r="L42" s="21"/>
      <c r="M42" s="21"/>
      <c r="N42" s="21"/>
      <c r="O42" s="21"/>
    </row>
    <row r="43" spans="3:15" x14ac:dyDescent="0.25">
      <c r="C43" s="38"/>
      <c r="D43" s="39"/>
      <c r="E43" s="39"/>
      <c r="F43" s="39"/>
      <c r="G43" s="39"/>
      <c r="H43" s="40"/>
      <c r="J43" s="21"/>
      <c r="K43" s="21"/>
      <c r="L43" s="21"/>
      <c r="M43" s="21"/>
      <c r="N43" s="21"/>
      <c r="O43" s="21"/>
    </row>
    <row r="44" spans="3:15" ht="15.75" thickBot="1" x14ac:dyDescent="0.3">
      <c r="C44" s="41"/>
      <c r="D44" s="42"/>
      <c r="E44" s="42"/>
      <c r="F44" s="42"/>
      <c r="G44" s="42"/>
      <c r="H44" s="43"/>
      <c r="J44" s="21"/>
      <c r="K44" s="21"/>
      <c r="L44" s="21"/>
      <c r="M44" s="21"/>
      <c r="N44" s="21"/>
      <c r="O44" s="21"/>
    </row>
    <row r="45" spans="3:15" x14ac:dyDescent="0.25">
      <c r="C45" s="22"/>
      <c r="D45" s="22"/>
      <c r="E45" s="22"/>
      <c r="F45" s="22"/>
      <c r="G45" s="22"/>
      <c r="H45" s="22"/>
      <c r="J45" s="21"/>
      <c r="K45" s="21"/>
      <c r="L45" s="21"/>
      <c r="M45" s="21"/>
      <c r="N45" s="21"/>
      <c r="O45" s="21"/>
    </row>
    <row r="46" spans="3:15" x14ac:dyDescent="0.25">
      <c r="C46" s="21"/>
      <c r="D46" s="21"/>
      <c r="E46" s="21"/>
      <c r="F46" s="21"/>
      <c r="G46" s="21"/>
      <c r="H46" s="21"/>
      <c r="J46" s="21"/>
      <c r="K46" s="21"/>
      <c r="L46" s="21"/>
      <c r="M46" s="21"/>
      <c r="N46" s="21"/>
      <c r="O46" s="21"/>
    </row>
    <row r="47" spans="3:15" x14ac:dyDescent="0.25">
      <c r="C47" s="21"/>
      <c r="D47" s="21"/>
      <c r="E47" s="21"/>
      <c r="F47" s="21"/>
      <c r="G47" s="21"/>
      <c r="H47" s="21"/>
      <c r="J47" s="21"/>
      <c r="K47" s="21"/>
      <c r="L47" s="21"/>
      <c r="M47" s="21"/>
      <c r="N47" s="21"/>
      <c r="O47" s="21"/>
    </row>
    <row r="48" spans="3:15" x14ac:dyDescent="0.25">
      <c r="C48" s="21"/>
      <c r="D48" s="21"/>
      <c r="E48" s="21"/>
      <c r="F48" s="21"/>
      <c r="G48" s="21"/>
      <c r="H48" s="21"/>
      <c r="J48" s="21"/>
      <c r="K48" s="21"/>
      <c r="L48" s="21"/>
      <c r="M48" s="21"/>
      <c r="N48" s="21"/>
      <c r="O48" s="21"/>
    </row>
  </sheetData>
  <mergeCells count="25">
    <mergeCell ref="C23:H23"/>
    <mergeCell ref="J23:O23"/>
    <mergeCell ref="E7:G7"/>
    <mergeCell ref="C7:C8"/>
    <mergeCell ref="D7:D8"/>
    <mergeCell ref="C16:C17"/>
    <mergeCell ref="D16:D17"/>
    <mergeCell ref="E16:G16"/>
    <mergeCell ref="D3:N3"/>
    <mergeCell ref="H7:H8"/>
    <mergeCell ref="H16:H17"/>
    <mergeCell ref="C15:H15"/>
    <mergeCell ref="C6:H6"/>
    <mergeCell ref="J34:O38"/>
    <mergeCell ref="C24:C25"/>
    <mergeCell ref="D24:D25"/>
    <mergeCell ref="E24:G24"/>
    <mergeCell ref="H24:H25"/>
    <mergeCell ref="C33:H33"/>
    <mergeCell ref="C34:H44"/>
    <mergeCell ref="J24:J25"/>
    <mergeCell ref="K24:K25"/>
    <mergeCell ref="L24:N24"/>
    <mergeCell ref="O24:O25"/>
    <mergeCell ref="J33:O3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2"/>
  <sheetViews>
    <sheetView tabSelected="1" topLeftCell="A37" zoomScale="85" zoomScaleNormal="85" workbookViewId="0">
      <selection activeCell="J38" sqref="J38"/>
    </sheetView>
  </sheetViews>
  <sheetFormatPr defaultRowHeight="15" x14ac:dyDescent="0.25"/>
  <cols>
    <col min="3" max="3" width="10.7109375" style="1" bestFit="1" customWidth="1"/>
    <col min="4" max="4" width="55.28515625" style="1" bestFit="1" customWidth="1"/>
    <col min="5" max="7" width="12" style="1" bestFit="1" customWidth="1"/>
    <col min="8" max="8" width="18.28515625" style="2" bestFit="1" customWidth="1"/>
    <col min="9" max="9" width="8.5703125" customWidth="1"/>
    <col min="10" max="10" width="11.28515625" bestFit="1" customWidth="1"/>
    <col min="11" max="11" width="35.42578125" bestFit="1" customWidth="1"/>
    <col min="12" max="12" width="9.42578125" customWidth="1"/>
    <col min="13" max="13" width="8.7109375" customWidth="1"/>
    <col min="14" max="14" width="9.5703125" customWidth="1"/>
    <col min="15" max="15" width="19.7109375" customWidth="1"/>
  </cols>
  <sheetData>
    <row r="2" spans="2:16" ht="15.75" thickBot="1" x14ac:dyDescent="0.3"/>
    <row r="3" spans="2:16" ht="24" thickBot="1" x14ac:dyDescent="0.4">
      <c r="D3" s="44" t="s">
        <v>45</v>
      </c>
      <c r="E3" s="45"/>
      <c r="F3" s="45"/>
      <c r="G3" s="45"/>
      <c r="H3" s="45"/>
      <c r="I3" s="45"/>
      <c r="J3" s="45"/>
      <c r="K3" s="45"/>
      <c r="L3" s="45"/>
      <c r="M3" s="45"/>
      <c r="N3" s="46"/>
      <c r="O3" s="4"/>
      <c r="P3" s="4"/>
    </row>
    <row r="5" spans="2:16" ht="15.75" thickBot="1" x14ac:dyDescent="0.3"/>
    <row r="6" spans="2:16" ht="16.5" thickBot="1" x14ac:dyDescent="0.3">
      <c r="B6" s="3"/>
      <c r="C6" s="32" t="s">
        <v>7</v>
      </c>
      <c r="D6" s="33"/>
      <c r="E6" s="33"/>
      <c r="F6" s="33"/>
      <c r="G6" s="33"/>
      <c r="H6" s="34"/>
    </row>
    <row r="7" spans="2:16" x14ac:dyDescent="0.25">
      <c r="C7" s="25" t="s">
        <v>1</v>
      </c>
      <c r="D7" s="27" t="s">
        <v>2</v>
      </c>
      <c r="E7" s="29" t="s">
        <v>3</v>
      </c>
      <c r="F7" s="29"/>
      <c r="G7" s="29"/>
      <c r="H7" s="30" t="s">
        <v>15</v>
      </c>
    </row>
    <row r="8" spans="2:16" ht="15.75" thickBot="1" x14ac:dyDescent="0.3">
      <c r="C8" s="26"/>
      <c r="D8" s="28"/>
      <c r="E8" s="8" t="s">
        <v>4</v>
      </c>
      <c r="F8" s="8" t="s">
        <v>5</v>
      </c>
      <c r="G8" s="8" t="s">
        <v>6</v>
      </c>
      <c r="H8" s="31"/>
    </row>
    <row r="9" spans="2:16" x14ac:dyDescent="0.25">
      <c r="C9" s="15" t="s">
        <v>11</v>
      </c>
      <c r="D9" s="16" t="s">
        <v>12</v>
      </c>
      <c r="E9" s="16">
        <v>3</v>
      </c>
      <c r="F9" s="16">
        <v>3.3</v>
      </c>
      <c r="G9" s="16">
        <v>5.5</v>
      </c>
      <c r="H9" s="6" t="s">
        <v>16</v>
      </c>
    </row>
    <row r="10" spans="2:16" x14ac:dyDescent="0.25">
      <c r="C10" s="10" t="s">
        <v>13</v>
      </c>
      <c r="D10" s="9" t="s">
        <v>14</v>
      </c>
      <c r="E10" s="9">
        <f>F10-8/100*F10</f>
        <v>202.4</v>
      </c>
      <c r="F10" s="9">
        <v>220</v>
      </c>
      <c r="G10" s="9">
        <f>F10+8/100*F10</f>
        <v>237.6</v>
      </c>
      <c r="H10" s="17" t="s">
        <v>17</v>
      </c>
    </row>
    <row r="11" spans="2:16" x14ac:dyDescent="0.25">
      <c r="C11" s="10" t="s">
        <v>49</v>
      </c>
      <c r="D11" s="9" t="s">
        <v>50</v>
      </c>
      <c r="E11" s="9">
        <f>F11-8/100*F11</f>
        <v>9.1999999999999993</v>
      </c>
      <c r="F11" s="9">
        <v>10</v>
      </c>
      <c r="G11" s="9">
        <f>F11+8/100*F11</f>
        <v>10.8</v>
      </c>
      <c r="H11" s="11" t="s">
        <v>30</v>
      </c>
    </row>
    <row r="12" spans="2:16" x14ac:dyDescent="0.25">
      <c r="C12" s="10" t="s">
        <v>51</v>
      </c>
      <c r="D12" s="9" t="s">
        <v>52</v>
      </c>
      <c r="E12" s="9">
        <f>F12-8/100*F12</f>
        <v>0.92</v>
      </c>
      <c r="F12" s="9">
        <v>1</v>
      </c>
      <c r="G12" s="9">
        <f>F12+8/100*F12</f>
        <v>1.08</v>
      </c>
      <c r="H12" s="11" t="s">
        <v>30</v>
      </c>
    </row>
    <row r="13" spans="2:16" x14ac:dyDescent="0.25">
      <c r="C13" s="50" t="s">
        <v>46</v>
      </c>
      <c r="D13" s="51" t="s">
        <v>29</v>
      </c>
      <c r="E13" s="9">
        <f>F13-8/100*F13</f>
        <v>9.1999999999999993</v>
      </c>
      <c r="F13" s="9">
        <v>10</v>
      </c>
      <c r="G13" s="9">
        <f>F13+8/100*F13</f>
        <v>10.8</v>
      </c>
      <c r="H13" s="52" t="s">
        <v>30</v>
      </c>
    </row>
    <row r="14" spans="2:16" ht="15.75" thickBot="1" x14ac:dyDescent="0.3">
      <c r="C14" s="12" t="s">
        <v>47</v>
      </c>
      <c r="D14" s="5" t="s">
        <v>48</v>
      </c>
      <c r="E14" s="5">
        <f>F14-8/100*F14</f>
        <v>0.92</v>
      </c>
      <c r="F14" s="5">
        <v>1</v>
      </c>
      <c r="G14" s="5">
        <f>F14+8/100*F14</f>
        <v>1.08</v>
      </c>
      <c r="H14" s="13" t="s">
        <v>30</v>
      </c>
    </row>
    <row r="16" spans="2:16" ht="15.75" thickBot="1" x14ac:dyDescent="0.3"/>
    <row r="17" spans="3:15" ht="16.5" thickBot="1" x14ac:dyDescent="0.3">
      <c r="C17" s="32" t="s">
        <v>8</v>
      </c>
      <c r="D17" s="33"/>
      <c r="E17" s="33"/>
      <c r="F17" s="33"/>
      <c r="G17" s="33"/>
      <c r="H17" s="34"/>
    </row>
    <row r="18" spans="3:15" x14ac:dyDescent="0.25">
      <c r="C18" s="25" t="s">
        <v>1</v>
      </c>
      <c r="D18" s="27" t="s">
        <v>2</v>
      </c>
      <c r="E18" s="29" t="s">
        <v>3</v>
      </c>
      <c r="F18" s="29"/>
      <c r="G18" s="29"/>
      <c r="H18" s="30" t="s">
        <v>15</v>
      </c>
    </row>
    <row r="19" spans="3:15" ht="15.75" thickBot="1" x14ac:dyDescent="0.3">
      <c r="C19" s="26"/>
      <c r="D19" s="28"/>
      <c r="E19" s="8" t="s">
        <v>4</v>
      </c>
      <c r="F19" s="8" t="s">
        <v>5</v>
      </c>
      <c r="G19" s="8" t="s">
        <v>6</v>
      </c>
      <c r="H19" s="31"/>
    </row>
    <row r="20" spans="3:15" x14ac:dyDescent="0.25">
      <c r="C20" s="15" t="s">
        <v>9</v>
      </c>
      <c r="D20" s="16" t="s">
        <v>10</v>
      </c>
      <c r="E20" s="16">
        <v>1.8</v>
      </c>
      <c r="F20" s="16">
        <v>2.1</v>
      </c>
      <c r="G20" s="16">
        <v>2.6</v>
      </c>
      <c r="H20" s="6" t="s">
        <v>16</v>
      </c>
    </row>
    <row r="21" spans="3:15" x14ac:dyDescent="0.25">
      <c r="C21" s="10" t="s">
        <v>53</v>
      </c>
      <c r="D21" s="9" t="s">
        <v>55</v>
      </c>
      <c r="E21" s="9">
        <v>25</v>
      </c>
      <c r="F21" s="9">
        <v>30</v>
      </c>
      <c r="G21" s="9">
        <v>40</v>
      </c>
      <c r="H21" s="11" t="s">
        <v>20</v>
      </c>
    </row>
    <row r="22" spans="3:15" x14ac:dyDescent="0.25">
      <c r="C22" s="10" t="s">
        <v>54</v>
      </c>
      <c r="D22" s="9" t="s">
        <v>56</v>
      </c>
      <c r="E22" s="9">
        <v>700</v>
      </c>
      <c r="F22" s="9">
        <v>750</v>
      </c>
      <c r="G22" s="9">
        <v>780</v>
      </c>
      <c r="H22" s="11" t="s">
        <v>20</v>
      </c>
    </row>
    <row r="23" spans="3:15" x14ac:dyDescent="0.25">
      <c r="C23" s="50" t="s">
        <v>59</v>
      </c>
      <c r="D23" s="51" t="s">
        <v>57</v>
      </c>
      <c r="E23" s="51">
        <v>40</v>
      </c>
      <c r="F23" s="51">
        <v>100</v>
      </c>
      <c r="G23" s="51">
        <v>180</v>
      </c>
      <c r="H23" s="52" t="s">
        <v>20</v>
      </c>
    </row>
    <row r="24" spans="3:15" ht="15.75" thickBot="1" x14ac:dyDescent="0.3">
      <c r="C24" s="12" t="s">
        <v>60</v>
      </c>
      <c r="D24" s="5" t="s">
        <v>58</v>
      </c>
      <c r="E24" s="5">
        <v>760</v>
      </c>
      <c r="F24" s="5">
        <v>840</v>
      </c>
      <c r="G24" s="5">
        <v>900</v>
      </c>
      <c r="H24" s="13" t="s">
        <v>20</v>
      </c>
    </row>
    <row r="26" spans="3:15" ht="15.75" thickBot="1" x14ac:dyDescent="0.3"/>
    <row r="27" spans="3:15" ht="16.5" thickBot="1" x14ac:dyDescent="0.3">
      <c r="C27" s="47" t="s">
        <v>18</v>
      </c>
      <c r="D27" s="48"/>
      <c r="E27" s="48"/>
      <c r="F27" s="48"/>
      <c r="G27" s="48"/>
      <c r="H27" s="49"/>
      <c r="J27" s="47" t="s">
        <v>40</v>
      </c>
      <c r="K27" s="48"/>
      <c r="L27" s="48"/>
      <c r="M27" s="48"/>
      <c r="N27" s="48"/>
      <c r="O27" s="49"/>
    </row>
    <row r="28" spans="3:15" x14ac:dyDescent="0.25">
      <c r="C28" s="25" t="s">
        <v>1</v>
      </c>
      <c r="D28" s="27" t="s">
        <v>2</v>
      </c>
      <c r="E28" s="29" t="s">
        <v>3</v>
      </c>
      <c r="F28" s="29"/>
      <c r="G28" s="29"/>
      <c r="H28" s="30" t="s">
        <v>15</v>
      </c>
      <c r="J28" s="25" t="s">
        <v>1</v>
      </c>
      <c r="K28" s="27" t="s">
        <v>2</v>
      </c>
      <c r="L28" s="29" t="s">
        <v>3</v>
      </c>
      <c r="M28" s="29"/>
      <c r="N28" s="29"/>
      <c r="O28" s="30" t="s">
        <v>15</v>
      </c>
    </row>
    <row r="29" spans="3:15" ht="15.75" thickBot="1" x14ac:dyDescent="0.3">
      <c r="C29" s="26"/>
      <c r="D29" s="28"/>
      <c r="E29" s="8" t="s">
        <v>4</v>
      </c>
      <c r="F29" s="8" t="s">
        <v>5</v>
      </c>
      <c r="G29" s="8" t="s">
        <v>6</v>
      </c>
      <c r="H29" s="31"/>
      <c r="J29" s="26"/>
      <c r="K29" s="28"/>
      <c r="L29" s="8" t="s">
        <v>4</v>
      </c>
      <c r="M29" s="8" t="s">
        <v>5</v>
      </c>
      <c r="N29" s="8" t="s">
        <v>6</v>
      </c>
      <c r="O29" s="31"/>
    </row>
    <row r="30" spans="3:15" x14ac:dyDescent="0.25">
      <c r="C30" s="15" t="s">
        <v>22</v>
      </c>
      <c r="D30" s="16" t="s">
        <v>23</v>
      </c>
      <c r="E30" s="18">
        <f>((E9-G23*10^-3-G20-G21*10^-3)/G10)*10^3</f>
        <v>0.75757575757575646</v>
      </c>
      <c r="F30" s="18">
        <f>((F9-F23*10^-3-F20-F21*10^-3)/F10)*10^3</f>
        <v>4.8636363636363615</v>
      </c>
      <c r="G30" s="18">
        <f>((G9-E23*10^-3-E20-E21*10^-3)/E10)*10^3</f>
        <v>17.959486166007906</v>
      </c>
      <c r="H30" s="6" t="s">
        <v>24</v>
      </c>
      <c r="J30" s="15" t="s">
        <v>35</v>
      </c>
      <c r="K30" s="16" t="s">
        <v>61</v>
      </c>
      <c r="L30" s="18">
        <f>((E9-G24*10^-3)/(G12*10^3)-G32*10^-6)*10^3</f>
        <v>1.8466183574879229</v>
      </c>
      <c r="M30" s="18">
        <f>((F9-F24*10^-3)/(F12*10^3)-F32*10^-6)*10^3</f>
        <v>2.3759999999999999</v>
      </c>
      <c r="N30" s="18">
        <f>((G9-E24*10^-3)/(E12*10^3)-E32*10^-6)*10^3</f>
        <v>5.081803542673109</v>
      </c>
      <c r="O30" s="6" t="s">
        <v>24</v>
      </c>
    </row>
    <row r="31" spans="3:15" x14ac:dyDescent="0.25">
      <c r="C31" s="10" t="s">
        <v>73</v>
      </c>
      <c r="D31" s="9" t="s">
        <v>74</v>
      </c>
      <c r="E31" s="19">
        <f>E30/10</f>
        <v>7.5757575757575649E-2</v>
      </c>
      <c r="F31" s="19">
        <f>F30/10</f>
        <v>0.48636363636363616</v>
      </c>
      <c r="G31" s="19">
        <f>G30/10</f>
        <v>1.7959486166007905</v>
      </c>
      <c r="H31" s="17" t="s">
        <v>24</v>
      </c>
      <c r="J31" s="53" t="s">
        <v>76</v>
      </c>
      <c r="K31" s="54" t="s">
        <v>75</v>
      </c>
      <c r="L31" s="55">
        <f>E30/N30</f>
        <v>0.14907615991334833</v>
      </c>
      <c r="M31" s="55">
        <f>F30/M30</f>
        <v>2.0469850015304552</v>
      </c>
      <c r="N31" s="55">
        <f>G30/L30</f>
        <v>9.7256079433973479</v>
      </c>
      <c r="O31" s="56" t="s">
        <v>44</v>
      </c>
    </row>
    <row r="32" spans="3:15" x14ac:dyDescent="0.25">
      <c r="C32" s="10" t="s">
        <v>62</v>
      </c>
      <c r="D32" s="9" t="s">
        <v>63</v>
      </c>
      <c r="E32" s="19">
        <f>E24*10^-3/(G11*10^3)*10^6</f>
        <v>70.370370370370367</v>
      </c>
      <c r="F32" s="19">
        <f>F24*10^-3/(F11*10^3)*10^6</f>
        <v>84</v>
      </c>
      <c r="G32" s="19">
        <f>G24*10^-3/(E11*10^3)*10^6</f>
        <v>97.826086956521749</v>
      </c>
      <c r="H32" s="17" t="s">
        <v>34</v>
      </c>
      <c r="J32" s="10" t="s">
        <v>33</v>
      </c>
      <c r="K32" s="9" t="s">
        <v>67</v>
      </c>
      <c r="L32" s="19">
        <f>((E9-G22*10^-3)/(G14*10^3)-G35*10^-6)*10^3</f>
        <v>1.9707729468599029</v>
      </c>
      <c r="M32" s="19">
        <f>((F9-F22*10^-3)/(F14*10^3)-F35*10^-6)*10^3</f>
        <v>2.4749999999999996</v>
      </c>
      <c r="N32" s="19">
        <f>((G9-E22*10^-3)/(E14*10^3)-E35*10^-6)*10^3</f>
        <v>5.1525764895330113</v>
      </c>
      <c r="O32" s="11" t="s">
        <v>24</v>
      </c>
    </row>
    <row r="33" spans="3:15" ht="15.75" thickBot="1" x14ac:dyDescent="0.3">
      <c r="C33" s="10" t="s">
        <v>64</v>
      </c>
      <c r="D33" s="9" t="s">
        <v>65</v>
      </c>
      <c r="E33" s="19">
        <f>(E32*10^-6+E31*10^-3)*10^3</f>
        <v>0.14612794612794602</v>
      </c>
      <c r="F33" s="19">
        <f>(F32*10^-6+F31*10^-3)*10^3</f>
        <v>0.57036363636363618</v>
      </c>
      <c r="G33" s="19">
        <f>(G32*10^-6+G31*10^-3)*10^3</f>
        <v>1.8937747035573123</v>
      </c>
      <c r="H33" s="17" t="s">
        <v>24</v>
      </c>
      <c r="J33" s="23" t="s">
        <v>77</v>
      </c>
      <c r="K33" s="5" t="s">
        <v>78</v>
      </c>
      <c r="L33" s="20">
        <f>E30/N32</f>
        <v>0.14702853205861233</v>
      </c>
      <c r="M33" s="20">
        <f>F30/M32</f>
        <v>1.9651056014692372</v>
      </c>
      <c r="N33" s="20">
        <f>G30/L32</f>
        <v>9.1129149071298876</v>
      </c>
      <c r="O33" s="24" t="s">
        <v>44</v>
      </c>
    </row>
    <row r="34" spans="3:15" x14ac:dyDescent="0.25">
      <c r="C34" s="10" t="s">
        <v>51</v>
      </c>
      <c r="D34" s="9" t="s">
        <v>66</v>
      </c>
      <c r="E34" s="19">
        <f>(E9-G24*10^-3)/(G33*10^-3)*10^-3</f>
        <v>1.1088964257761544</v>
      </c>
      <c r="F34" s="19">
        <f>(F9-F24*10^-3)/(F33*10^-3)*10^-3</f>
        <v>4.3130379343321659</v>
      </c>
      <c r="G34" s="19">
        <f>(G9-E24*10^-3)/(E33*10^-3)*10^-3</f>
        <v>32.437327188940117</v>
      </c>
      <c r="H34" s="11" t="s">
        <v>30</v>
      </c>
      <c r="J34" s="1"/>
      <c r="K34" s="1"/>
      <c r="L34" s="14"/>
      <c r="M34" s="14"/>
      <c r="N34" s="14"/>
      <c r="O34" s="2"/>
    </row>
    <row r="35" spans="3:15" x14ac:dyDescent="0.25">
      <c r="C35" s="10" t="s">
        <v>68</v>
      </c>
      <c r="D35" s="9" t="s">
        <v>69</v>
      </c>
      <c r="E35" s="19">
        <f>(E22*10^-3/(G13*10^3))*10^6</f>
        <v>64.81481481481481</v>
      </c>
      <c r="F35" s="19">
        <f>(F22*10^-3/(F13*10^3))*10^6</f>
        <v>75</v>
      </c>
      <c r="G35" s="19">
        <f>(G22*10^-3/(E13*10^3))*10^6</f>
        <v>84.782608695652186</v>
      </c>
      <c r="H35" s="17" t="s">
        <v>34</v>
      </c>
      <c r="J35" s="1"/>
      <c r="K35" s="1"/>
      <c r="L35" s="14"/>
      <c r="M35" s="14"/>
      <c r="N35" s="14"/>
      <c r="O35" s="2"/>
    </row>
    <row r="36" spans="3:15" x14ac:dyDescent="0.25">
      <c r="C36" s="10" t="s">
        <v>70</v>
      </c>
      <c r="D36" s="9" t="s">
        <v>71</v>
      </c>
      <c r="E36" s="19">
        <f>(E35*10^-6+E31*10^-3)*10^3</f>
        <v>0.14057239057239046</v>
      </c>
      <c r="F36" s="19">
        <f>(F35*10^-6+F31*10^-3)*10^3</f>
        <v>0.56136363636363618</v>
      </c>
      <c r="G36" s="19">
        <f>(G35*10^-6+G31*10^-3)*10^3</f>
        <v>1.8807312252964425</v>
      </c>
      <c r="H36" s="17" t="s">
        <v>24</v>
      </c>
      <c r="J36" s="1"/>
      <c r="K36" s="1"/>
      <c r="L36" s="14"/>
      <c r="M36" s="14"/>
      <c r="N36" s="14"/>
      <c r="O36" s="2"/>
    </row>
    <row r="37" spans="3:15" ht="15.75" thickBot="1" x14ac:dyDescent="0.3">
      <c r="C37" s="12" t="s">
        <v>47</v>
      </c>
      <c r="D37" s="5" t="s">
        <v>72</v>
      </c>
      <c r="E37" s="20">
        <f>(E9-G22*10^-3)/(G36*10^-3)*10^-3</f>
        <v>1.180391950822256</v>
      </c>
      <c r="F37" s="20">
        <f>(F9-F22*10^-3)/(F36*10^-3)*10^-3</f>
        <v>4.5425101214574903</v>
      </c>
      <c r="G37" s="20">
        <f>(G9-E22*10^-3)/(E36*10^-3)*10^-3</f>
        <v>34.146107784431166</v>
      </c>
      <c r="H37" s="13" t="s">
        <v>30</v>
      </c>
      <c r="J37" s="1"/>
      <c r="K37" s="1"/>
      <c r="L37" s="14"/>
      <c r="M37" s="14"/>
      <c r="N37" s="14"/>
      <c r="O37" s="2"/>
    </row>
    <row r="38" spans="3:15" x14ac:dyDescent="0.25">
      <c r="E38" s="14"/>
      <c r="F38" s="14"/>
      <c r="G38" s="14"/>
    </row>
    <row r="39" spans="3:15" ht="15.75" thickBot="1" x14ac:dyDescent="0.3"/>
    <row r="40" spans="3:15" ht="16.5" thickBot="1" x14ac:dyDescent="0.3">
      <c r="C40" s="32" t="s">
        <v>21</v>
      </c>
      <c r="D40" s="33"/>
      <c r="E40" s="33"/>
      <c r="F40" s="33"/>
      <c r="G40" s="33"/>
      <c r="H40" s="34"/>
      <c r="J40" s="32" t="s">
        <v>21</v>
      </c>
      <c r="K40" s="33"/>
      <c r="L40" s="33"/>
      <c r="M40" s="33"/>
      <c r="N40" s="33"/>
      <c r="O40" s="34"/>
    </row>
    <row r="41" spans="3:15" x14ac:dyDescent="0.25">
      <c r="C41" s="35"/>
      <c r="D41" s="36"/>
      <c r="E41" s="36"/>
      <c r="F41" s="36"/>
      <c r="G41" s="36"/>
      <c r="H41" s="37"/>
      <c r="J41" s="35"/>
      <c r="K41" s="36"/>
      <c r="L41" s="36"/>
      <c r="M41" s="36"/>
      <c r="N41" s="36"/>
      <c r="O41" s="37"/>
    </row>
    <row r="42" spans="3:15" x14ac:dyDescent="0.25">
      <c r="C42" s="38"/>
      <c r="D42" s="39"/>
      <c r="E42" s="39"/>
      <c r="F42" s="39"/>
      <c r="G42" s="39"/>
      <c r="H42" s="40"/>
      <c r="J42" s="38"/>
      <c r="K42" s="39"/>
      <c r="L42" s="39"/>
      <c r="M42" s="39"/>
      <c r="N42" s="39"/>
      <c r="O42" s="40"/>
    </row>
    <row r="43" spans="3:15" x14ac:dyDescent="0.25">
      <c r="C43" s="38"/>
      <c r="D43" s="39"/>
      <c r="E43" s="39"/>
      <c r="F43" s="39"/>
      <c r="G43" s="39"/>
      <c r="H43" s="40"/>
      <c r="J43" s="38"/>
      <c r="K43" s="39"/>
      <c r="L43" s="39"/>
      <c r="M43" s="39"/>
      <c r="N43" s="39"/>
      <c r="O43" s="40"/>
    </row>
    <row r="44" spans="3:15" x14ac:dyDescent="0.25">
      <c r="C44" s="38"/>
      <c r="D44" s="39"/>
      <c r="E44" s="39"/>
      <c r="F44" s="39"/>
      <c r="G44" s="39"/>
      <c r="H44" s="40"/>
      <c r="J44" s="38"/>
      <c r="K44" s="39"/>
      <c r="L44" s="39"/>
      <c r="M44" s="39"/>
      <c r="N44" s="39"/>
      <c r="O44" s="40"/>
    </row>
    <row r="45" spans="3:15" x14ac:dyDescent="0.25">
      <c r="C45" s="38"/>
      <c r="D45" s="39"/>
      <c r="E45" s="39"/>
      <c r="F45" s="39"/>
      <c r="G45" s="39"/>
      <c r="H45" s="40"/>
      <c r="J45" s="38"/>
      <c r="K45" s="39"/>
      <c r="L45" s="39"/>
      <c r="M45" s="39"/>
      <c r="N45" s="39"/>
      <c r="O45" s="40"/>
    </row>
    <row r="46" spans="3:15" x14ac:dyDescent="0.25">
      <c r="C46" s="38"/>
      <c r="D46" s="39"/>
      <c r="E46" s="39"/>
      <c r="F46" s="39"/>
      <c r="G46" s="39"/>
      <c r="H46" s="40"/>
      <c r="J46" s="38"/>
      <c r="K46" s="39"/>
      <c r="L46" s="39"/>
      <c r="M46" s="39"/>
      <c r="N46" s="39"/>
      <c r="O46" s="40"/>
    </row>
    <row r="47" spans="3:15" x14ac:dyDescent="0.25">
      <c r="C47" s="38"/>
      <c r="D47" s="39"/>
      <c r="E47" s="39"/>
      <c r="F47" s="39"/>
      <c r="G47" s="39"/>
      <c r="H47" s="40"/>
      <c r="J47" s="38"/>
      <c r="K47" s="39"/>
      <c r="L47" s="39"/>
      <c r="M47" s="39"/>
      <c r="N47" s="39"/>
      <c r="O47" s="40"/>
    </row>
    <row r="48" spans="3:15" ht="15.75" thickBot="1" x14ac:dyDescent="0.3">
      <c r="C48" s="38"/>
      <c r="D48" s="39"/>
      <c r="E48" s="39"/>
      <c r="F48" s="39"/>
      <c r="G48" s="39"/>
      <c r="H48" s="40"/>
      <c r="J48" s="41"/>
      <c r="K48" s="42"/>
      <c r="L48" s="42"/>
      <c r="M48" s="42"/>
      <c r="N48" s="42"/>
      <c r="O48" s="43"/>
    </row>
    <row r="49" spans="3:15" x14ac:dyDescent="0.25">
      <c r="C49" s="38"/>
      <c r="D49" s="39"/>
      <c r="E49" s="39"/>
      <c r="F49" s="39"/>
      <c r="G49" s="39"/>
      <c r="H49" s="40"/>
      <c r="J49" s="22"/>
      <c r="K49" s="22"/>
      <c r="L49" s="22"/>
      <c r="M49" s="22"/>
      <c r="N49" s="22"/>
      <c r="O49" s="22"/>
    </row>
    <row r="50" spans="3:15" x14ac:dyDescent="0.25">
      <c r="C50" s="38"/>
      <c r="D50" s="39"/>
      <c r="E50" s="39"/>
      <c r="F50" s="39"/>
      <c r="G50" s="39"/>
      <c r="H50" s="40"/>
      <c r="J50" s="21"/>
      <c r="K50" s="21"/>
      <c r="L50" s="21"/>
      <c r="M50" s="21"/>
      <c r="N50" s="21"/>
      <c r="O50" s="21"/>
    </row>
    <row r="51" spans="3:15" x14ac:dyDescent="0.25">
      <c r="C51" s="38"/>
      <c r="D51" s="39"/>
      <c r="E51" s="39"/>
      <c r="F51" s="39"/>
      <c r="G51" s="39"/>
      <c r="H51" s="40"/>
      <c r="J51" s="21"/>
      <c r="K51" s="21"/>
      <c r="L51" s="21"/>
      <c r="M51" s="21"/>
      <c r="N51" s="21"/>
      <c r="O51" s="21"/>
    </row>
    <row r="52" spans="3:15" x14ac:dyDescent="0.25">
      <c r="C52" s="38"/>
      <c r="D52" s="39"/>
      <c r="E52" s="39"/>
      <c r="F52" s="39"/>
      <c r="G52" s="39"/>
      <c r="H52" s="40"/>
      <c r="J52" s="21"/>
      <c r="K52" s="21"/>
      <c r="L52" s="21"/>
      <c r="M52" s="21"/>
      <c r="N52" s="21"/>
      <c r="O52" s="21"/>
    </row>
    <row r="53" spans="3:15" x14ac:dyDescent="0.25">
      <c r="C53" s="38"/>
      <c r="D53" s="39"/>
      <c r="E53" s="39"/>
      <c r="F53" s="39"/>
      <c r="G53" s="39"/>
      <c r="H53" s="40"/>
      <c r="J53" s="21"/>
      <c r="K53" s="21"/>
      <c r="L53" s="21"/>
      <c r="M53" s="21"/>
      <c r="N53" s="21"/>
      <c r="O53" s="21"/>
    </row>
    <row r="54" spans="3:15" x14ac:dyDescent="0.25">
      <c r="C54" s="38"/>
      <c r="D54" s="39"/>
      <c r="E54" s="39"/>
      <c r="F54" s="39"/>
      <c r="G54" s="39"/>
      <c r="H54" s="40"/>
      <c r="J54" s="21"/>
      <c r="K54" s="21"/>
      <c r="L54" s="21"/>
      <c r="M54" s="21"/>
      <c r="N54" s="21"/>
      <c r="O54" s="21"/>
    </row>
    <row r="55" spans="3:15" x14ac:dyDescent="0.25">
      <c r="C55" s="38"/>
      <c r="D55" s="39"/>
      <c r="E55" s="39"/>
      <c r="F55" s="39"/>
      <c r="G55" s="39"/>
      <c r="H55" s="40"/>
      <c r="J55" s="21"/>
      <c r="K55" s="21"/>
      <c r="L55" s="21"/>
      <c r="M55" s="21"/>
      <c r="N55" s="21"/>
      <c r="O55" s="21"/>
    </row>
    <row r="56" spans="3:15" x14ac:dyDescent="0.25">
      <c r="C56" s="38"/>
      <c r="D56" s="39"/>
      <c r="E56" s="39"/>
      <c r="F56" s="39"/>
      <c r="G56" s="39"/>
      <c r="H56" s="40"/>
      <c r="J56" s="21"/>
      <c r="K56" s="21"/>
      <c r="L56" s="21"/>
      <c r="M56" s="21"/>
      <c r="N56" s="21"/>
      <c r="O56" s="21"/>
    </row>
    <row r="57" spans="3:15" x14ac:dyDescent="0.25">
      <c r="C57" s="38"/>
      <c r="D57" s="39"/>
      <c r="E57" s="39"/>
      <c r="F57" s="39"/>
      <c r="G57" s="39"/>
      <c r="H57" s="40"/>
      <c r="J57" s="21"/>
      <c r="K57" s="21"/>
      <c r="L57" s="21"/>
      <c r="M57" s="21"/>
      <c r="N57" s="21"/>
      <c r="O57" s="21"/>
    </row>
    <row r="58" spans="3:15" ht="15.75" thickBot="1" x14ac:dyDescent="0.3">
      <c r="C58" s="41"/>
      <c r="D58" s="42"/>
      <c r="E58" s="42"/>
      <c r="F58" s="42"/>
      <c r="G58" s="42"/>
      <c r="H58" s="43"/>
      <c r="J58" s="21"/>
      <c r="K58" s="21"/>
      <c r="L58" s="21"/>
      <c r="M58" s="21"/>
      <c r="N58" s="21"/>
      <c r="O58" s="21"/>
    </row>
    <row r="59" spans="3:15" x14ac:dyDescent="0.25">
      <c r="C59" s="22"/>
      <c r="D59" s="22"/>
      <c r="E59" s="22"/>
      <c r="F59" s="22"/>
      <c r="G59" s="22"/>
      <c r="H59" s="22"/>
      <c r="J59" s="21"/>
      <c r="K59" s="21"/>
      <c r="L59" s="21"/>
      <c r="M59" s="21"/>
      <c r="N59" s="21"/>
      <c r="O59" s="21"/>
    </row>
    <row r="60" spans="3:15" x14ac:dyDescent="0.25">
      <c r="C60" s="21"/>
      <c r="D60" s="21"/>
      <c r="E60" s="21"/>
      <c r="F60" s="21"/>
      <c r="G60" s="21"/>
      <c r="H60" s="21"/>
      <c r="J60" s="21"/>
      <c r="K60" s="21"/>
      <c r="L60" s="21"/>
      <c r="M60" s="21"/>
      <c r="N60" s="21"/>
      <c r="O60" s="21"/>
    </row>
    <row r="61" spans="3:15" x14ac:dyDescent="0.25">
      <c r="C61" s="21"/>
      <c r="D61" s="21"/>
      <c r="E61" s="21"/>
      <c r="F61" s="21"/>
      <c r="G61" s="21"/>
      <c r="H61" s="21"/>
      <c r="J61" s="21"/>
      <c r="K61" s="21"/>
      <c r="L61" s="21"/>
      <c r="M61" s="21"/>
      <c r="N61" s="21"/>
      <c r="O61" s="21"/>
    </row>
    <row r="62" spans="3:15" x14ac:dyDescent="0.25">
      <c r="C62" s="21"/>
      <c r="D62" s="21"/>
      <c r="E62" s="21"/>
      <c r="F62" s="21"/>
      <c r="G62" s="21"/>
      <c r="H62" s="21"/>
      <c r="J62" s="21"/>
      <c r="K62" s="21"/>
      <c r="L62" s="21"/>
      <c r="M62" s="21"/>
      <c r="N62" s="21"/>
      <c r="O62" s="21"/>
    </row>
  </sheetData>
  <mergeCells count="25">
    <mergeCell ref="C40:H40"/>
    <mergeCell ref="J40:O40"/>
    <mergeCell ref="C41:H58"/>
    <mergeCell ref="J41:O48"/>
    <mergeCell ref="J27:O27"/>
    <mergeCell ref="C28:C29"/>
    <mergeCell ref="D28:D29"/>
    <mergeCell ref="E28:G28"/>
    <mergeCell ref="H28:H29"/>
    <mergeCell ref="J28:J29"/>
    <mergeCell ref="K28:K29"/>
    <mergeCell ref="L28:N28"/>
    <mergeCell ref="O28:O29"/>
    <mergeCell ref="C17:H17"/>
    <mergeCell ref="C18:C19"/>
    <mergeCell ref="D18:D19"/>
    <mergeCell ref="E18:G18"/>
    <mergeCell ref="H18:H19"/>
    <mergeCell ref="C27:H27"/>
    <mergeCell ref="D3:N3"/>
    <mergeCell ref="C6:H6"/>
    <mergeCell ref="C7:C8"/>
    <mergeCell ref="D7:D8"/>
    <mergeCell ref="E7:G7"/>
    <mergeCell ref="H7:H8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Comutarea LED-urilor</vt:lpstr>
      <vt:lpstr>Comutarea 7 segmentului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Elekes Norbert</dc:creator>
  <cp:lastModifiedBy>Elekes Norbert</cp:lastModifiedBy>
  <dcterms:created xsi:type="dcterms:W3CDTF">2019-10-30T14:04:39Z</dcterms:created>
  <dcterms:modified xsi:type="dcterms:W3CDTF">2019-11-02T13:36:57Z</dcterms:modified>
</cp:coreProperties>
</file>