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9405" activeTab="2"/>
  </bookViews>
  <sheets>
    <sheet name="Folha1" sheetId="1" r:id="rId1"/>
    <sheet name="Folha2" sheetId="2" r:id="rId2"/>
    <sheet name="Folha3" sheetId="3" r:id="rId3"/>
  </sheets>
  <calcPr calcId="144525" calcOnSave="0"/>
  <fileRecoveryPr repairLoad="1"/>
</workbook>
</file>

<file path=xl/calcChain.xml><?xml version="1.0" encoding="utf-8"?>
<calcChain xmlns="http://schemas.openxmlformats.org/spreadsheetml/2006/main">
  <c r="E18" i="2" l="1"/>
  <c r="D18" i="2"/>
  <c r="C18" i="2"/>
  <c r="B18" i="2"/>
  <c r="B33" i="2"/>
  <c r="C33" i="2"/>
  <c r="D33" i="2"/>
  <c r="E33" i="2"/>
  <c r="E43" i="2"/>
  <c r="D43" i="2"/>
  <c r="C43" i="2"/>
  <c r="B43" i="2"/>
  <c r="G55" i="1"/>
  <c r="E55" i="1"/>
  <c r="D55" i="1"/>
  <c r="B55" i="1"/>
  <c r="A23" i="3"/>
  <c r="A22" i="3"/>
  <c r="A21" i="3"/>
  <c r="A20" i="3"/>
  <c r="A19" i="3"/>
  <c r="S12" i="3"/>
  <c r="O12" i="3"/>
  <c r="M12" i="3"/>
  <c r="K12" i="3"/>
  <c r="J12" i="3"/>
  <c r="G12" i="3"/>
  <c r="E12" i="3"/>
  <c r="D12" i="3"/>
  <c r="S11" i="3"/>
  <c r="R11" i="3"/>
  <c r="P11" i="3"/>
  <c r="C11" i="3"/>
  <c r="H9" i="3"/>
  <c r="H12" i="3" s="1"/>
  <c r="F9" i="3"/>
  <c r="F12" i="3" s="1"/>
  <c r="C9" i="3"/>
  <c r="C12" i="3" s="1"/>
  <c r="F53" i="1"/>
  <c r="D53" i="1"/>
  <c r="B53" i="1"/>
  <c r="F52" i="1"/>
  <c r="D52" i="1"/>
  <c r="B52" i="1" s="1"/>
  <c r="F51" i="1"/>
  <c r="D51" i="1"/>
  <c r="B51" i="1"/>
  <c r="F50" i="1"/>
  <c r="D50" i="1"/>
  <c r="B50" i="1" s="1"/>
  <c r="F49" i="1"/>
  <c r="D49" i="1"/>
  <c r="B49" i="1"/>
  <c r="F48" i="1"/>
  <c r="D48" i="1"/>
  <c r="B48" i="1" s="1"/>
  <c r="F47" i="1"/>
  <c r="D47" i="1"/>
  <c r="B47" i="1"/>
  <c r="F46" i="1"/>
  <c r="D46" i="1"/>
  <c r="B46" i="1" s="1"/>
  <c r="F45" i="1"/>
  <c r="D45" i="1"/>
  <c r="B45" i="1"/>
  <c r="F44" i="1"/>
  <c r="D44" i="1"/>
  <c r="B44" i="1" s="1"/>
  <c r="F43" i="1"/>
  <c r="D43" i="1"/>
  <c r="B43" i="1"/>
  <c r="F42" i="1"/>
  <c r="D42" i="1"/>
  <c r="B42" i="1" s="1"/>
  <c r="F41" i="1"/>
  <c r="D41" i="1"/>
  <c r="B41" i="1"/>
  <c r="F40" i="1"/>
  <c r="D40" i="1"/>
  <c r="B40" i="1" s="1"/>
  <c r="F39" i="1"/>
  <c r="D39" i="1"/>
  <c r="B39" i="1"/>
  <c r="F38" i="1"/>
  <c r="D38" i="1"/>
  <c r="B38" i="1" s="1"/>
  <c r="F37" i="1"/>
  <c r="D37" i="1"/>
  <c r="B37" i="1"/>
  <c r="F36" i="1"/>
  <c r="D36" i="1"/>
  <c r="B36" i="1" s="1"/>
  <c r="F35" i="1"/>
  <c r="D35" i="1"/>
  <c r="B35" i="1"/>
  <c r="F34" i="1"/>
  <c r="D34" i="1"/>
  <c r="B34" i="1" s="1"/>
  <c r="F33" i="1"/>
  <c r="D33" i="1"/>
  <c r="B33" i="1"/>
  <c r="F32" i="1"/>
  <c r="D32" i="1"/>
  <c r="B32" i="1" s="1"/>
  <c r="F31" i="1"/>
  <c r="D31" i="1"/>
  <c r="B31" i="1"/>
  <c r="F30" i="1"/>
  <c r="D30" i="1"/>
  <c r="B30" i="1" s="1"/>
  <c r="F29" i="1"/>
  <c r="D29" i="1"/>
  <c r="B29" i="1"/>
  <c r="F28" i="1"/>
  <c r="D28" i="1"/>
  <c r="B28" i="1" s="1"/>
  <c r="F27" i="1"/>
  <c r="D27" i="1"/>
  <c r="B27" i="1"/>
  <c r="F26" i="1"/>
  <c r="D26" i="1"/>
  <c r="B26" i="1" s="1"/>
  <c r="F25" i="1"/>
  <c r="D25" i="1"/>
  <c r="B25" i="1"/>
  <c r="F24" i="1"/>
  <c r="D24" i="1"/>
  <c r="B24" i="1" s="1"/>
  <c r="F23" i="1"/>
  <c r="D23" i="1"/>
  <c r="B23" i="1"/>
  <c r="F22" i="1"/>
  <c r="D22" i="1"/>
  <c r="B22" i="1" s="1"/>
  <c r="F21" i="1"/>
  <c r="D21" i="1"/>
  <c r="B21" i="1"/>
  <c r="F20" i="1"/>
  <c r="D20" i="1"/>
  <c r="B20" i="1" s="1"/>
  <c r="F19" i="1"/>
  <c r="D19" i="1"/>
  <c r="B19" i="1"/>
  <c r="F18" i="1"/>
  <c r="D18" i="1"/>
  <c r="B18" i="1" s="1"/>
  <c r="F17" i="1"/>
  <c r="D17" i="1"/>
  <c r="B17" i="1"/>
  <c r="F16" i="1"/>
  <c r="D16" i="1"/>
  <c r="B16" i="1" s="1"/>
  <c r="F15" i="1"/>
  <c r="D15" i="1"/>
  <c r="B15" i="1"/>
  <c r="F14" i="1"/>
  <c r="D14" i="1"/>
  <c r="B14" i="1" s="1"/>
  <c r="F13" i="1"/>
  <c r="D13" i="1"/>
  <c r="B13" i="1"/>
  <c r="F12" i="1"/>
  <c r="D12" i="1"/>
  <c r="B12" i="1" s="1"/>
  <c r="F11" i="1"/>
  <c r="D11" i="1"/>
  <c r="B11" i="1"/>
  <c r="F10" i="1"/>
  <c r="D10" i="1"/>
  <c r="B10" i="1" s="1"/>
  <c r="F9" i="1"/>
  <c r="D9" i="1"/>
  <c r="B9" i="1"/>
  <c r="F8" i="1"/>
  <c r="D8" i="1"/>
  <c r="B8" i="1" s="1"/>
  <c r="F7" i="1"/>
  <c r="D7" i="1"/>
  <c r="B7" i="1"/>
  <c r="F6" i="1"/>
  <c r="D6" i="1"/>
  <c r="B6" i="1" s="1"/>
  <c r="F5" i="1"/>
  <c r="D5" i="1"/>
  <c r="B5" i="1"/>
  <c r="F4" i="1"/>
  <c r="D4" i="1"/>
  <c r="B4" i="1" s="1"/>
  <c r="F3" i="1"/>
  <c r="D3" i="1"/>
  <c r="B3" i="1"/>
  <c r="F5" i="2" l="1"/>
  <c r="B2" i="2"/>
  <c r="F43" i="2"/>
  <c r="F33" i="2"/>
  <c r="F18" i="2"/>
  <c r="F41" i="2"/>
  <c r="F39" i="2"/>
  <c r="F31" i="2"/>
  <c r="F28" i="2"/>
  <c r="F27" i="2"/>
  <c r="F10" i="2"/>
  <c r="D16" i="2"/>
  <c r="E16" i="2" s="1"/>
  <c r="D15" i="2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D6" i="2"/>
  <c r="E6" i="2" s="1"/>
  <c r="D5" i="2"/>
  <c r="E5" i="2" s="1"/>
  <c r="I9" i="3"/>
  <c r="I12" i="3" l="1"/>
  <c r="E7" i="2"/>
  <c r="D31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B21" i="2"/>
  <c r="E15" i="2"/>
  <c r="D41" i="2"/>
  <c r="E41" i="2" s="1"/>
  <c r="D40" i="2"/>
  <c r="E40" i="2" s="1"/>
  <c r="D39" i="2"/>
  <c r="E39" i="2" s="1"/>
  <c r="B36" i="2"/>
  <c r="N34" i="3"/>
  <c r="N32" i="3"/>
  <c r="N30" i="3"/>
  <c r="N28" i="3"/>
  <c r="N26" i="3"/>
  <c r="N24" i="3"/>
  <c r="N17" i="3"/>
  <c r="N15" i="3"/>
  <c r="N13" i="3"/>
  <c r="N11" i="3"/>
  <c r="N10" i="3"/>
  <c r="N33" i="3"/>
  <c r="N31" i="3"/>
  <c r="N29" i="3"/>
  <c r="N27" i="3"/>
  <c r="N25" i="3"/>
  <c r="N23" i="3"/>
  <c r="N22" i="3"/>
  <c r="N21" i="3"/>
  <c r="N20" i="3"/>
  <c r="N19" i="3"/>
  <c r="N18" i="3"/>
  <c r="N16" i="3"/>
  <c r="N14" i="3"/>
  <c r="N12" i="3"/>
  <c r="N9" i="3"/>
  <c r="N8" i="3"/>
  <c r="N7" i="3"/>
  <c r="N6" i="3"/>
  <c r="N5" i="3"/>
  <c r="N4" i="3"/>
  <c r="F40" i="2"/>
  <c r="F30" i="2"/>
  <c r="F29" i="2"/>
  <c r="F26" i="2"/>
  <c r="F25" i="2"/>
  <c r="F24" i="2"/>
  <c r="F9" i="2"/>
  <c r="F8" i="2"/>
  <c r="F7" i="2"/>
  <c r="F6" i="2"/>
  <c r="C16" i="2"/>
  <c r="C15" i="2"/>
  <c r="C14" i="2"/>
  <c r="C13" i="2"/>
  <c r="C12" i="2"/>
  <c r="C11" i="2"/>
  <c r="C6" i="3" s="1"/>
  <c r="C10" i="2"/>
  <c r="C9" i="2"/>
  <c r="C8" i="2"/>
  <c r="C7" i="2"/>
  <c r="C6" i="2"/>
  <c r="L9" i="3" s="1"/>
  <c r="L12" i="3" s="1"/>
  <c r="C5" i="2"/>
  <c r="C41" i="2" l="1"/>
  <c r="C8" i="3" s="1"/>
  <c r="C40" i="2"/>
  <c r="C7" i="3" s="1"/>
  <c r="C39" i="2"/>
  <c r="F16" i="2"/>
  <c r="F15" i="2"/>
  <c r="F14" i="2"/>
  <c r="F13" i="2"/>
  <c r="F12" i="2"/>
  <c r="F11" i="2"/>
  <c r="C5" i="3"/>
  <c r="E31" i="2"/>
  <c r="C31" i="2"/>
  <c r="C30" i="2"/>
  <c r="C29" i="2"/>
  <c r="C28" i="2"/>
  <c r="C27" i="2"/>
  <c r="C26" i="2"/>
  <c r="C25" i="2"/>
  <c r="C24" i="2"/>
</calcChain>
</file>

<file path=xl/sharedStrings.xml><?xml version="1.0" encoding="utf-8"?>
<sst xmlns="http://schemas.openxmlformats.org/spreadsheetml/2006/main" count="193" uniqueCount="166">
  <si>
    <t>Hora de Entrada</t>
  </si>
  <si>
    <t xml:space="preserve">Data da entrega </t>
  </si>
  <si>
    <t xml:space="preserve">Valor de entrega do Mês </t>
  </si>
  <si>
    <t>Motoqueiros</t>
  </si>
  <si>
    <t xml:space="preserve">Conta do Mês  </t>
  </si>
  <si>
    <t xml:space="preserve">Mês </t>
  </si>
  <si>
    <t>Estimativa</t>
  </si>
  <si>
    <t>Clientes diario</t>
  </si>
  <si>
    <t xml:space="preserve">Zonas  onde  se encontram as motas  em serviço de táxi </t>
  </si>
  <si>
    <t>Mota</t>
  </si>
  <si>
    <t>Endereço</t>
  </si>
  <si>
    <t>Angola,Luanda,  Viana Ponte Partida</t>
  </si>
  <si>
    <t>Dia da Semana de Serviço</t>
  </si>
  <si>
    <t>Hora de Saída</t>
  </si>
  <si>
    <t>Segunda - Feira</t>
  </si>
  <si>
    <t>Terça - Feira</t>
  </si>
  <si>
    <t>Quinta - Feira</t>
  </si>
  <si>
    <t>Quarta - Feira</t>
  </si>
  <si>
    <t>Sexta - Feira</t>
  </si>
  <si>
    <t>Horário De Serviço</t>
  </si>
  <si>
    <t>Angola,Luanda,Viana Bomzela</t>
  </si>
  <si>
    <t>Angola,Luanda,  Viana Bomzela</t>
  </si>
  <si>
    <t>Angola,Luanda,Viana Morro Da Areia</t>
  </si>
  <si>
    <t>Angola,Luanda,Viana Alimenta Angola</t>
  </si>
  <si>
    <t>Angola,Luanda, Viana Morro Da Areia</t>
  </si>
  <si>
    <t>14.04.2023</t>
  </si>
  <si>
    <t>14.05.2023</t>
  </si>
  <si>
    <t>14.06.2023</t>
  </si>
  <si>
    <t>14.07.2023</t>
  </si>
  <si>
    <t>14.08.2023</t>
  </si>
  <si>
    <t>14.09.2023</t>
  </si>
  <si>
    <t>14.10.2023</t>
  </si>
  <si>
    <t>14.11.2023</t>
  </si>
  <si>
    <t>14.12.2023</t>
  </si>
  <si>
    <t>14.01.2024</t>
  </si>
  <si>
    <t>14.02.2024</t>
  </si>
  <si>
    <t>14.03.2024</t>
  </si>
  <si>
    <t>14.04.2024</t>
  </si>
  <si>
    <t>14.05.2024</t>
  </si>
  <si>
    <t>14.06.2024</t>
  </si>
  <si>
    <t>14.07.2024</t>
  </si>
  <si>
    <t>14.08.2024</t>
  </si>
  <si>
    <t>14.09.2024</t>
  </si>
  <si>
    <t>14.10.2024</t>
  </si>
  <si>
    <t>14.11.2024</t>
  </si>
  <si>
    <t>14.12.2024</t>
  </si>
  <si>
    <t>14.01.2025</t>
  </si>
  <si>
    <t>14.02.2025</t>
  </si>
  <si>
    <t>14.03.2025</t>
  </si>
  <si>
    <t>14.04.2025</t>
  </si>
  <si>
    <t>14.05.2025</t>
  </si>
  <si>
    <t>14.06.2025</t>
  </si>
  <si>
    <t>14.07.2025</t>
  </si>
  <si>
    <t>14.08.2025</t>
  </si>
  <si>
    <t>14.09.2025</t>
  </si>
  <si>
    <t>14.10.2025</t>
  </si>
  <si>
    <t>14.11.2025</t>
  </si>
  <si>
    <t>14.12.2025</t>
  </si>
  <si>
    <t>14.01.2026</t>
  </si>
  <si>
    <t>14.02.2026</t>
  </si>
  <si>
    <t>14.03.2026</t>
  </si>
  <si>
    <t>14.04.2026</t>
  </si>
  <si>
    <t>14.05.2026</t>
  </si>
  <si>
    <t>14.06.2026</t>
  </si>
  <si>
    <t>14.07.2026</t>
  </si>
  <si>
    <t>14.08.2026</t>
  </si>
  <si>
    <t>14.09.2026</t>
  </si>
  <si>
    <t>14.10.2026</t>
  </si>
  <si>
    <t>14.11.2026</t>
  </si>
  <si>
    <t>14.12.2026</t>
  </si>
  <si>
    <t>14.01.2027</t>
  </si>
  <si>
    <t>14.02.2027</t>
  </si>
  <si>
    <t>14.03.2027</t>
  </si>
  <si>
    <t>14.04.2027</t>
  </si>
  <si>
    <t>14.05.2027</t>
  </si>
  <si>
    <t>14.06.2027</t>
  </si>
  <si>
    <t>Valor entrega Semanal</t>
  </si>
  <si>
    <t>Dias de Serviço da Semana</t>
  </si>
  <si>
    <t xml:space="preserve">Dias de serviço do mês </t>
  </si>
  <si>
    <t>Valor da receita:</t>
  </si>
  <si>
    <t>Conta</t>
  </si>
  <si>
    <t>Persentagem a receber da receita ( % )</t>
  </si>
  <si>
    <t>Iva</t>
  </si>
  <si>
    <t>Título a Paga</t>
  </si>
  <si>
    <t xml:space="preserve">Despesa Salário </t>
  </si>
  <si>
    <t>Despesa Telefonica</t>
  </si>
  <si>
    <t>Caixa</t>
  </si>
  <si>
    <t xml:space="preserve">Capital Social </t>
  </si>
  <si>
    <t>Segurança Social</t>
  </si>
  <si>
    <t>Reserva</t>
  </si>
  <si>
    <t>Máquinas e Equipamentos</t>
  </si>
  <si>
    <t xml:space="preserve">Móveis e Utensílios </t>
  </si>
  <si>
    <t>Veículos</t>
  </si>
  <si>
    <t xml:space="preserve">Imóvel </t>
  </si>
  <si>
    <t>Plano de Conta da Receita</t>
  </si>
  <si>
    <t>Total</t>
  </si>
  <si>
    <t xml:space="preserve">Plano da conta despesa salário </t>
  </si>
  <si>
    <t xml:space="preserve">Valor da despesa salário </t>
  </si>
  <si>
    <t>Presentagem a receber da despesa salário ( % )</t>
  </si>
  <si>
    <t>Valor mensal da conta</t>
  </si>
  <si>
    <t>Valor anual da conta</t>
  </si>
  <si>
    <t>Total do valor</t>
  </si>
  <si>
    <t xml:space="preserve"> Valor da conta mensal</t>
  </si>
  <si>
    <t xml:space="preserve"> Valor da conta anual</t>
  </si>
  <si>
    <t xml:space="preserve">Segurança Social </t>
  </si>
  <si>
    <t>Despesa Comida</t>
  </si>
  <si>
    <t xml:space="preserve">Máquinas e Equipamentos </t>
  </si>
  <si>
    <t xml:space="preserve">Reserva do Estágio </t>
  </si>
  <si>
    <t xml:space="preserve">Salário do Estágio </t>
  </si>
  <si>
    <t xml:space="preserve">Salário </t>
  </si>
  <si>
    <t xml:space="preserve">Total do Valor </t>
  </si>
  <si>
    <t xml:space="preserve">Plano de conta veículos </t>
  </si>
  <si>
    <t>Mês</t>
  </si>
  <si>
    <t xml:space="preserve">Valor do veículos </t>
  </si>
  <si>
    <t xml:space="preserve">Veículo </t>
  </si>
  <si>
    <t xml:space="preserve">Seguro do veículo </t>
  </si>
  <si>
    <t xml:space="preserve">Taxa de circulação do veículo </t>
  </si>
  <si>
    <t xml:space="preserve">Valor mensal da conta </t>
  </si>
  <si>
    <t>Valor da conta atual</t>
  </si>
  <si>
    <t>Persentagem a receber da despesa veículo ( % )</t>
  </si>
  <si>
    <t>Valor da conta diaria</t>
  </si>
  <si>
    <t xml:space="preserve">Valor da conta da comida diária </t>
  </si>
  <si>
    <t xml:space="preserve">Valor da conta do salário diário </t>
  </si>
  <si>
    <t xml:space="preserve">Valor da conta do combustível da mota diário </t>
  </si>
  <si>
    <t>Saldo</t>
  </si>
  <si>
    <t>Valor da Taxa do Credito</t>
  </si>
  <si>
    <t xml:space="preserve">Duração do Crédito </t>
  </si>
  <si>
    <t xml:space="preserve">Valor Pago Mensal do Crédito </t>
  </si>
  <si>
    <t xml:space="preserve">Valor Total a Pagar Pelo Crédito </t>
  </si>
  <si>
    <t>Valor do Crédito Pessoal</t>
  </si>
  <si>
    <t xml:space="preserve">Data de inicio do Crédito </t>
  </si>
  <si>
    <t xml:space="preserve">Data do final do Crédito </t>
  </si>
  <si>
    <t xml:space="preserve">Valor a ser pago pelo crédito </t>
  </si>
  <si>
    <t xml:space="preserve">Meses pago do Crédito </t>
  </si>
  <si>
    <t>AGT</t>
  </si>
  <si>
    <t>Meses de Serviço</t>
  </si>
  <si>
    <t>Data Criação da Conta</t>
  </si>
  <si>
    <t>Valor Transferido</t>
  </si>
  <si>
    <t>Transferir Valor</t>
  </si>
  <si>
    <t>Data Transferencia</t>
  </si>
  <si>
    <t>Motoqueiro 1</t>
  </si>
  <si>
    <t xml:space="preserve">Seguro de Automóvel </t>
  </si>
  <si>
    <t xml:space="preserve">Taxa de Circulação do Automóvel </t>
  </si>
  <si>
    <t>Nome da Conta do Cliente</t>
  </si>
  <si>
    <t>BFA</t>
  </si>
  <si>
    <t>Eduardo Luciano Lupossa</t>
  </si>
  <si>
    <t>Taxa do Crédito %</t>
  </si>
  <si>
    <t>14.03.2023</t>
  </si>
  <si>
    <t>Segurança Social do Eduardo Lupossa</t>
  </si>
  <si>
    <t>Segurança Social dos Funcionários do Eduardo Lupossa</t>
  </si>
  <si>
    <t>Transferido Pela Conta</t>
  </si>
  <si>
    <t>03.01.2023</t>
  </si>
  <si>
    <t>Guichê Único da Empresa</t>
  </si>
  <si>
    <t>Cartório  Notarial do  Gue</t>
  </si>
  <si>
    <t xml:space="preserve">Instituto Nacional De Estatística  </t>
  </si>
  <si>
    <t>Instituto De Segurança  Social</t>
  </si>
  <si>
    <t>Direcção  Nacional de Impostos</t>
  </si>
  <si>
    <t>Impressa Nacional</t>
  </si>
  <si>
    <t>Nome da Mota</t>
  </si>
  <si>
    <t>Rodas da Mota</t>
  </si>
  <si>
    <t xml:space="preserve">Kilometragem da Mota </t>
  </si>
  <si>
    <t>Propriedade da Mota</t>
  </si>
  <si>
    <t>Empresa de Motas Txio Kanawa ( Fornecidor de Motas )</t>
  </si>
  <si>
    <t>Lingkeni</t>
  </si>
  <si>
    <t>Duas</t>
  </si>
  <si>
    <t>0,00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</si>
</sst>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Calibri"/>
    </font>
    <font>
      <sz val="12"/>
      <name val="Calibri"/>
    </font>
    <font>
      <sz val="20"/>
      <color rgb="FF3366FF"/>
      <name val="Calibri"/>
    </font>
    <font>
      <sz val="20"/>
      <color rgb="FF0000FF"/>
      <name val="Calibri"/>
    </font>
    <font>
      <b/>
      <sz val="20"/>
      <name val="Calibri"/>
    </font>
    <font>
      <b/>
      <sz val="12"/>
      <name val="Calibri"/>
    </font>
    <font>
      <b/>
      <sz val="12"/>
      <color rgb="FF000000"/>
      <name val="Calibri"/>
    </font>
    <font>
      <b/>
      <sz val="20"/>
      <color rgb="FF000000"/>
      <name val="Calibri"/>
    </font>
    <font>
      <b/>
      <sz val="14"/>
      <color rgb="FF3366FF"/>
      <name val="Calibri"/>
    </font>
    <font>
      <b/>
      <sz val="14"/>
      <color rgb="FF000000"/>
      <name val="Calibri"/>
    </font>
    <font>
      <i/>
      <sz val="12"/>
      <name val="Calibri"/>
    </font>
    <font>
      <b/>
      <i/>
      <sz val="12"/>
      <color rgb="FF000000"/>
      <name val="Calibri"/>
    </font>
    <font>
      <sz val="12"/>
      <color rgb="FF000000"/>
      <name val="Calibri"/>
    </font>
    <font>
      <b/>
      <sz val="13"/>
      <color rgb="FFFF9900"/>
      <name val="Calibri"/>
    </font>
    <font>
      <b/>
      <sz val="14"/>
      <name val="Calibri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66FF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4" fontId="0" fillId="0" borderId="5" xfId="0" applyNumberFormat="1" applyBorder="1" applyAlignment="1">
      <alignment vertical="center"/>
    </xf>
    <xf numFmtId="4" fontId="1" fillId="0" borderId="6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6"/>
  <sheetViews>
    <sheetView topLeftCell="A30" zoomScale="80" zoomScaleNormal="80" workbookViewId="0">
      <selection activeCell="F57" sqref="F57"/>
    </sheetView>
  </sheetViews>
  <sheetFormatPr defaultRowHeight="12.75" x14ac:dyDescent="0.2"/>
  <cols>
    <col min="1" max="1" width="28.7109375" style="1" customWidth="1"/>
    <col min="2" max="2" width="31.42578125" customWidth="1"/>
    <col min="3" max="3" width="23.7109375" customWidth="1"/>
    <col min="4" max="4" width="32.85546875" customWidth="1"/>
    <col min="5" max="5" width="38.42578125" customWidth="1"/>
    <col min="6" max="6" width="26.140625" customWidth="1"/>
    <col min="9" max="9" width="36.140625" customWidth="1"/>
    <col min="10" max="10" width="41.7109375" customWidth="1"/>
    <col min="11" max="11" width="42.7109375" customWidth="1"/>
    <col min="12" max="12" width="48.140625" customWidth="1"/>
    <col min="13" max="13" width="19" customWidth="1"/>
    <col min="14" max="14" width="19.42578125" customWidth="1"/>
    <col min="15" max="15" width="24.140625" customWidth="1"/>
    <col min="16" max="16" width="25.85546875" customWidth="1"/>
    <col min="17" max="17" width="33.140625" customWidth="1"/>
  </cols>
  <sheetData>
    <row r="1" spans="1:18" ht="26.25" x14ac:dyDescent="0.2">
      <c r="A1" s="48" t="s">
        <v>4</v>
      </c>
      <c r="B1" s="49"/>
      <c r="C1" s="49"/>
      <c r="D1" s="49"/>
      <c r="E1" s="49"/>
      <c r="F1" s="49"/>
      <c r="G1" s="49"/>
      <c r="H1" s="1"/>
      <c r="I1" s="44" t="s">
        <v>6</v>
      </c>
      <c r="J1" s="44"/>
      <c r="K1" s="44"/>
      <c r="L1" s="44"/>
      <c r="M1" s="44"/>
      <c r="N1" s="44"/>
      <c r="O1" s="50" t="s">
        <v>161</v>
      </c>
      <c r="P1" s="50"/>
      <c r="Q1" s="50"/>
    </row>
    <row r="2" spans="1:18" ht="18.75" x14ac:dyDescent="0.2">
      <c r="A2" s="34" t="s">
        <v>78</v>
      </c>
      <c r="B2" s="35" t="s">
        <v>2</v>
      </c>
      <c r="C2" s="34" t="s">
        <v>1</v>
      </c>
      <c r="D2" s="34" t="s">
        <v>76</v>
      </c>
      <c r="E2" s="34" t="s">
        <v>77</v>
      </c>
      <c r="F2" s="34" t="s">
        <v>3</v>
      </c>
      <c r="G2" s="34" t="s">
        <v>5</v>
      </c>
      <c r="H2" s="1"/>
      <c r="I2" s="6" t="s">
        <v>120</v>
      </c>
      <c r="J2" s="6" t="s">
        <v>121</v>
      </c>
      <c r="K2" s="6" t="s">
        <v>122</v>
      </c>
      <c r="L2" s="6" t="s">
        <v>123</v>
      </c>
      <c r="M2" s="6" t="s">
        <v>7</v>
      </c>
      <c r="N2" s="33" t="s">
        <v>3</v>
      </c>
      <c r="O2" s="43" t="s">
        <v>158</v>
      </c>
      <c r="P2" s="43" t="s">
        <v>159</v>
      </c>
      <c r="Q2" s="43" t="s">
        <v>160</v>
      </c>
      <c r="R2" s="42"/>
    </row>
    <row r="3" spans="1:18" ht="15.75" x14ac:dyDescent="0.2">
      <c r="A3" s="6">
        <v>20</v>
      </c>
      <c r="B3" s="39">
        <f t="shared" ref="B3:B34" si="0">A3*D3*G3</f>
        <v>48000</v>
      </c>
      <c r="C3" s="6" t="s">
        <v>25</v>
      </c>
      <c r="D3" s="30">
        <f>I3+I4+I5+I6+I7+I8+I9+I10+I11+I10</f>
        <v>2400</v>
      </c>
      <c r="E3" s="6">
        <v>5</v>
      </c>
      <c r="F3" s="6">
        <f>J16+J17+J18+J19+J20+J21+J22+J23+J24+J25</f>
        <v>1</v>
      </c>
      <c r="G3" s="6">
        <v>1</v>
      </c>
      <c r="H3" s="1"/>
      <c r="I3" s="31">
        <v>2400</v>
      </c>
      <c r="J3" s="30">
        <v>1400</v>
      </c>
      <c r="K3" s="30">
        <v>1000</v>
      </c>
      <c r="L3" s="30">
        <v>1650</v>
      </c>
      <c r="M3" s="6">
        <v>43</v>
      </c>
      <c r="N3" s="33">
        <v>1</v>
      </c>
      <c r="O3" s="67" t="s">
        <v>163</v>
      </c>
      <c r="P3" s="67" t="s">
        <v>164</v>
      </c>
      <c r="Q3" s="67" t="s">
        <v>165</v>
      </c>
      <c r="R3" s="9"/>
    </row>
    <row r="4" spans="1:18" ht="15.75" x14ac:dyDescent="0.2">
      <c r="A4" s="6">
        <v>20</v>
      </c>
      <c r="B4" s="39">
        <f t="shared" si="0"/>
        <v>48000</v>
      </c>
      <c r="C4" s="6" t="s">
        <v>26</v>
      </c>
      <c r="D4" s="30">
        <f>I3+I4+I5+I6+I7+I8+I9+I10+I11+I10</f>
        <v>2400</v>
      </c>
      <c r="E4" s="6">
        <v>5</v>
      </c>
      <c r="F4" s="6">
        <f>J16+J17+J18+J19+J20+J21+J22+J23+J24+J25</f>
        <v>1</v>
      </c>
      <c r="G4" s="6">
        <v>1</v>
      </c>
      <c r="H4" s="1"/>
      <c r="I4" s="30"/>
      <c r="J4" s="30">
        <v>1400</v>
      </c>
      <c r="K4" s="30">
        <v>1000</v>
      </c>
      <c r="L4" s="30">
        <v>1650</v>
      </c>
      <c r="M4" s="6">
        <v>43</v>
      </c>
      <c r="N4" s="33">
        <v>2</v>
      </c>
      <c r="O4" s="67"/>
      <c r="P4" s="67"/>
      <c r="Q4" s="67"/>
      <c r="R4" s="9"/>
    </row>
    <row r="5" spans="1:18" ht="15.75" x14ac:dyDescent="0.2">
      <c r="A5" s="6">
        <v>20</v>
      </c>
      <c r="B5" s="39">
        <f t="shared" si="0"/>
        <v>48000</v>
      </c>
      <c r="C5" s="6" t="s">
        <v>27</v>
      </c>
      <c r="D5" s="30">
        <f>I3+I4+I5+I6+I7+I8+I9+I10+I11+I10</f>
        <v>2400</v>
      </c>
      <c r="E5" s="6">
        <v>5</v>
      </c>
      <c r="F5" s="6">
        <f>J16+J17+J18+J19+J20+J21+J22+J23+J24+J25</f>
        <v>1</v>
      </c>
      <c r="G5" s="6">
        <v>1</v>
      </c>
      <c r="H5" s="1"/>
      <c r="I5" s="30"/>
      <c r="J5" s="30">
        <v>1400</v>
      </c>
      <c r="K5" s="30">
        <v>1000</v>
      </c>
      <c r="L5" s="30">
        <v>1650</v>
      </c>
      <c r="M5" s="6">
        <v>43</v>
      </c>
      <c r="N5" s="33">
        <v>3</v>
      </c>
      <c r="O5" s="67"/>
      <c r="P5" s="67"/>
      <c r="Q5" s="67"/>
      <c r="R5" s="9"/>
    </row>
    <row r="6" spans="1:18" ht="15.75" x14ac:dyDescent="0.2">
      <c r="A6" s="6">
        <v>20</v>
      </c>
      <c r="B6" s="39">
        <f t="shared" si="0"/>
        <v>48000</v>
      </c>
      <c r="C6" s="6" t="s">
        <v>28</v>
      </c>
      <c r="D6" s="30">
        <f>I3+I4+I5+I6+I7+I8+I9+I10+I11+I10</f>
        <v>2400</v>
      </c>
      <c r="E6" s="6">
        <v>5</v>
      </c>
      <c r="F6" s="6">
        <f>J16+J17+J18+J19+J20+J21+J22+J23+J24+J25</f>
        <v>1</v>
      </c>
      <c r="G6" s="6">
        <v>1</v>
      </c>
      <c r="H6" s="1"/>
      <c r="I6" s="30"/>
      <c r="J6" s="30">
        <v>1400</v>
      </c>
      <c r="K6" s="30">
        <v>1000</v>
      </c>
      <c r="L6" s="30">
        <v>1650</v>
      </c>
      <c r="M6" s="6">
        <v>43</v>
      </c>
      <c r="N6" s="33">
        <v>4</v>
      </c>
      <c r="O6" s="67"/>
      <c r="P6" s="67"/>
      <c r="Q6" s="67"/>
      <c r="R6" s="9"/>
    </row>
    <row r="7" spans="1:18" ht="15.75" x14ac:dyDescent="0.2">
      <c r="A7" s="6">
        <v>20</v>
      </c>
      <c r="B7" s="39">
        <f t="shared" si="0"/>
        <v>48000</v>
      </c>
      <c r="C7" s="6" t="s">
        <v>29</v>
      </c>
      <c r="D7" s="30">
        <f>I3+I4+I5+I6+I7+I8+I9+I10+I11+I10</f>
        <v>2400</v>
      </c>
      <c r="E7" s="6">
        <v>5</v>
      </c>
      <c r="F7" s="6">
        <f>J16+J17+J18+J19+J20+J21+J22+J23+J24+J25</f>
        <v>1</v>
      </c>
      <c r="G7" s="6">
        <v>1</v>
      </c>
      <c r="H7" s="1"/>
      <c r="I7" s="30"/>
      <c r="J7" s="30">
        <v>1400</v>
      </c>
      <c r="K7" s="30">
        <v>1000</v>
      </c>
      <c r="L7" s="30">
        <v>1650</v>
      </c>
      <c r="M7" s="6">
        <v>43</v>
      </c>
      <c r="N7" s="33">
        <v>5</v>
      </c>
      <c r="O7" s="67"/>
      <c r="P7" s="67"/>
      <c r="Q7" s="67"/>
      <c r="R7" s="9"/>
    </row>
    <row r="8" spans="1:18" ht="15.75" x14ac:dyDescent="0.2">
      <c r="A8" s="6">
        <v>20</v>
      </c>
      <c r="B8" s="39">
        <f t="shared" si="0"/>
        <v>48000</v>
      </c>
      <c r="C8" s="6" t="s">
        <v>30</v>
      </c>
      <c r="D8" s="30">
        <f>I3+I4+I5+I6+I7+I8+I9+I10+I11+I10</f>
        <v>2400</v>
      </c>
      <c r="E8" s="6">
        <v>5</v>
      </c>
      <c r="F8" s="6">
        <f>J16+J17+J18+J19+J20+J21+J22+J23+J24+J25</f>
        <v>1</v>
      </c>
      <c r="G8" s="6">
        <v>1</v>
      </c>
      <c r="H8" s="1"/>
      <c r="I8" s="30"/>
      <c r="J8" s="30">
        <v>1400</v>
      </c>
      <c r="K8" s="30">
        <v>1000</v>
      </c>
      <c r="L8" s="30">
        <v>1650</v>
      </c>
      <c r="M8" s="6">
        <v>43</v>
      </c>
      <c r="N8" s="33">
        <v>6</v>
      </c>
      <c r="O8" s="67"/>
      <c r="P8" s="67"/>
      <c r="Q8" s="67"/>
      <c r="R8" s="9"/>
    </row>
    <row r="9" spans="1:18" ht="15.75" x14ac:dyDescent="0.2">
      <c r="A9" s="6">
        <v>20</v>
      </c>
      <c r="B9" s="39">
        <f t="shared" si="0"/>
        <v>48000</v>
      </c>
      <c r="C9" s="6" t="s">
        <v>31</v>
      </c>
      <c r="D9" s="30">
        <f>I3+I4+I5+I6+I7+I8+I9+I10+I11+I10</f>
        <v>2400</v>
      </c>
      <c r="E9" s="6">
        <v>5</v>
      </c>
      <c r="F9" s="6">
        <f>J16+J17+J18+J19+J20+J21+J22+J23+J24+J25</f>
        <v>1</v>
      </c>
      <c r="G9" s="6">
        <v>1</v>
      </c>
      <c r="H9" s="1"/>
      <c r="I9" s="30"/>
      <c r="J9" s="30">
        <v>1400</v>
      </c>
      <c r="K9" s="30">
        <v>1000</v>
      </c>
      <c r="L9" s="30">
        <v>1650</v>
      </c>
      <c r="M9" s="6">
        <v>43</v>
      </c>
      <c r="N9" s="33">
        <v>7</v>
      </c>
      <c r="O9" s="67"/>
      <c r="P9" s="67"/>
      <c r="Q9" s="67"/>
      <c r="R9" s="9"/>
    </row>
    <row r="10" spans="1:18" ht="15.75" x14ac:dyDescent="0.2">
      <c r="A10" s="6">
        <v>20</v>
      </c>
      <c r="B10" s="39">
        <f t="shared" si="0"/>
        <v>48000</v>
      </c>
      <c r="C10" s="6" t="s">
        <v>32</v>
      </c>
      <c r="D10" s="30">
        <f>I3+I4+I5+I6+I7+I8+I9+I10+I11+I10</f>
        <v>2400</v>
      </c>
      <c r="E10" s="6">
        <v>5</v>
      </c>
      <c r="F10" s="6">
        <f>J16+J17+J18+J19+J20+J21+J22+J23+J24+J25</f>
        <v>1</v>
      </c>
      <c r="G10" s="6">
        <v>1</v>
      </c>
      <c r="H10" s="1"/>
      <c r="I10" s="30"/>
      <c r="J10" s="30">
        <v>1400</v>
      </c>
      <c r="K10" s="30">
        <v>1000</v>
      </c>
      <c r="L10" s="30">
        <v>1650</v>
      </c>
      <c r="M10" s="6">
        <v>43</v>
      </c>
      <c r="N10" s="33">
        <v>8</v>
      </c>
      <c r="O10" s="67"/>
      <c r="P10" s="67"/>
      <c r="Q10" s="67"/>
      <c r="R10" s="9"/>
    </row>
    <row r="11" spans="1:18" ht="15.75" x14ac:dyDescent="0.2">
      <c r="A11" s="6">
        <v>20</v>
      </c>
      <c r="B11" s="39">
        <f t="shared" si="0"/>
        <v>48000</v>
      </c>
      <c r="C11" s="6" t="s">
        <v>33</v>
      </c>
      <c r="D11" s="30">
        <f>I3+I4+I5+I6+I7+I8+I9+I10+I11+I10</f>
        <v>2400</v>
      </c>
      <c r="E11" s="6">
        <v>5</v>
      </c>
      <c r="F11" s="6">
        <f>J16+J17+J18+J19+J20+J21+J22+J23+J24+J25</f>
        <v>1</v>
      </c>
      <c r="G11" s="6">
        <v>1</v>
      </c>
      <c r="H11" s="1"/>
      <c r="I11" s="30"/>
      <c r="J11" s="30">
        <v>1400</v>
      </c>
      <c r="K11" s="30">
        <v>1000</v>
      </c>
      <c r="L11" s="30">
        <v>1650</v>
      </c>
      <c r="M11" s="6">
        <v>43</v>
      </c>
      <c r="N11" s="33">
        <v>9</v>
      </c>
      <c r="O11" s="67"/>
      <c r="P11" s="67"/>
      <c r="Q11" s="67"/>
      <c r="R11" s="9"/>
    </row>
    <row r="12" spans="1:18" ht="15.75" x14ac:dyDescent="0.2">
      <c r="A12" s="6">
        <v>20</v>
      </c>
      <c r="B12" s="39">
        <f t="shared" si="0"/>
        <v>48000</v>
      </c>
      <c r="C12" s="6" t="s">
        <v>34</v>
      </c>
      <c r="D12" s="30">
        <f>I3+I4+I5+I6+I7+I8+I9+I10+I11+I10</f>
        <v>2400</v>
      </c>
      <c r="E12" s="6">
        <v>5</v>
      </c>
      <c r="F12" s="6">
        <f>J16+J17+J18+J19+J20+J21+J22+J23+J24+J25</f>
        <v>1</v>
      </c>
      <c r="G12" s="6">
        <v>1</v>
      </c>
      <c r="H12" s="1"/>
      <c r="I12" s="30"/>
      <c r="J12" s="30">
        <v>1400</v>
      </c>
      <c r="K12" s="30">
        <v>1000</v>
      </c>
      <c r="L12" s="30">
        <v>1650</v>
      </c>
      <c r="M12" s="6">
        <v>43</v>
      </c>
      <c r="N12" s="33">
        <v>10</v>
      </c>
      <c r="O12" s="67"/>
      <c r="P12" s="67"/>
      <c r="Q12" s="67"/>
      <c r="R12" s="9"/>
    </row>
    <row r="13" spans="1:18" ht="15.75" x14ac:dyDescent="0.2">
      <c r="A13" s="6">
        <v>20</v>
      </c>
      <c r="B13" s="39">
        <f t="shared" si="0"/>
        <v>48000</v>
      </c>
      <c r="C13" s="6" t="s">
        <v>35</v>
      </c>
      <c r="D13" s="30">
        <f>I3+I4+I5+I6+I7+I8+I9+I10+I11+I10</f>
        <v>2400</v>
      </c>
      <c r="E13" s="6">
        <v>5</v>
      </c>
      <c r="F13" s="6">
        <f>J16+J17+J18+J19+J20+J21+J22+J23+J24+J25</f>
        <v>1</v>
      </c>
      <c r="G13" s="6">
        <v>1</v>
      </c>
      <c r="H13" s="1"/>
      <c r="I13" s="1"/>
      <c r="J13" s="1"/>
      <c r="K13" s="1"/>
      <c r="L13" s="1"/>
      <c r="M13" s="1"/>
      <c r="N13" s="9"/>
      <c r="O13" s="51"/>
      <c r="P13" s="52"/>
      <c r="Q13" s="52"/>
      <c r="R13" s="9"/>
    </row>
    <row r="14" spans="1:18" ht="15.75" x14ac:dyDescent="0.2">
      <c r="A14" s="6">
        <v>20</v>
      </c>
      <c r="B14" s="39">
        <f t="shared" si="0"/>
        <v>48000</v>
      </c>
      <c r="C14" s="6" t="s">
        <v>36</v>
      </c>
      <c r="D14" s="30">
        <f>I3+I4+I5+I6+I7+I8+I9+I10+I11+I10</f>
        <v>2400</v>
      </c>
      <c r="E14" s="6">
        <v>5</v>
      </c>
      <c r="F14" s="6">
        <f>J16+J17+J18+J19+J20+J21+J22+J23+J24+J25</f>
        <v>1</v>
      </c>
      <c r="G14" s="6">
        <v>1</v>
      </c>
      <c r="H14" s="1"/>
      <c r="I14" s="45" t="s">
        <v>8</v>
      </c>
      <c r="J14" s="45"/>
      <c r="K14" s="45"/>
      <c r="L14" s="46" t="s">
        <v>19</v>
      </c>
      <c r="M14" s="47"/>
      <c r="N14" s="47"/>
      <c r="O14" s="9"/>
      <c r="P14" s="9"/>
      <c r="Q14" s="9"/>
    </row>
    <row r="15" spans="1:18" ht="15.75" x14ac:dyDescent="0.2">
      <c r="A15" s="6">
        <v>20</v>
      </c>
      <c r="B15" s="39">
        <f t="shared" si="0"/>
        <v>48000</v>
      </c>
      <c r="C15" s="6" t="s">
        <v>37</v>
      </c>
      <c r="D15" s="30">
        <f>I3+I4+I5+I6+I7+I8+I9+I10+I11+I10</f>
        <v>2400</v>
      </c>
      <c r="E15" s="6">
        <v>5</v>
      </c>
      <c r="F15" s="6">
        <f>J16+J17+J18+J19+J20+J21+J22+J23+J24+J25</f>
        <v>1</v>
      </c>
      <c r="G15" s="6">
        <v>1</v>
      </c>
      <c r="H15" s="1"/>
      <c r="I15" s="6" t="s">
        <v>3</v>
      </c>
      <c r="J15" s="6" t="s">
        <v>9</v>
      </c>
      <c r="K15" s="6" t="s">
        <v>10</v>
      </c>
      <c r="L15" s="5" t="s">
        <v>12</v>
      </c>
      <c r="M15" s="3" t="s">
        <v>0</v>
      </c>
      <c r="N15" s="3" t="s">
        <v>13</v>
      </c>
      <c r="O15" s="1"/>
    </row>
    <row r="16" spans="1:18" ht="15.75" x14ac:dyDescent="0.2">
      <c r="A16" s="6">
        <v>20</v>
      </c>
      <c r="B16" s="39">
        <f t="shared" si="0"/>
        <v>48000</v>
      </c>
      <c r="C16" s="6" t="s">
        <v>38</v>
      </c>
      <c r="D16" s="30">
        <f>I3+I4+I5+I6+I7+I8+I9+I10+I11+I10</f>
        <v>2400</v>
      </c>
      <c r="E16" s="6">
        <v>5</v>
      </c>
      <c r="F16" s="6">
        <f>J16+J17+J18+J19+J20+J21+J22+J23+J24+J25</f>
        <v>1</v>
      </c>
      <c r="G16" s="6">
        <v>1</v>
      </c>
      <c r="H16" s="1"/>
      <c r="I16" s="6">
        <v>1</v>
      </c>
      <c r="J16" s="6">
        <v>1</v>
      </c>
      <c r="K16" s="6" t="s">
        <v>11</v>
      </c>
      <c r="L16" s="5" t="s">
        <v>14</v>
      </c>
      <c r="M16" s="4">
        <v>0.25</v>
      </c>
      <c r="N16" s="4">
        <v>0.83333333333333337</v>
      </c>
      <c r="O16" s="1"/>
    </row>
    <row r="17" spans="1:15" ht="15.75" x14ac:dyDescent="0.2">
      <c r="A17" s="6">
        <v>20</v>
      </c>
      <c r="B17" s="39">
        <f t="shared" si="0"/>
        <v>48000</v>
      </c>
      <c r="C17" s="6" t="s">
        <v>39</v>
      </c>
      <c r="D17" s="30">
        <f>I3+I4+I5+I6+I7+I8+I9+I10+I11+I10</f>
        <v>2400</v>
      </c>
      <c r="E17" s="6">
        <v>5</v>
      </c>
      <c r="F17" s="6">
        <f>J16+J17+J18+J19+J20+J21+J22+J23+J24+J25</f>
        <v>1</v>
      </c>
      <c r="G17" s="6">
        <v>1</v>
      </c>
      <c r="H17" s="1"/>
      <c r="I17" s="6">
        <v>2</v>
      </c>
      <c r="J17" s="6"/>
      <c r="K17" s="6" t="s">
        <v>11</v>
      </c>
      <c r="L17" s="5" t="s">
        <v>15</v>
      </c>
      <c r="M17" s="4">
        <v>0.25</v>
      </c>
      <c r="N17" s="4">
        <v>0.83333333333333337</v>
      </c>
      <c r="O17" s="1"/>
    </row>
    <row r="18" spans="1:15" ht="15.75" x14ac:dyDescent="0.2">
      <c r="A18" s="6">
        <v>20</v>
      </c>
      <c r="B18" s="39">
        <f t="shared" si="0"/>
        <v>48000</v>
      </c>
      <c r="C18" s="6" t="s">
        <v>40</v>
      </c>
      <c r="D18" s="30">
        <f>I3+I4+I5+I6+I7+I8+I9+I10+I11+I10</f>
        <v>2400</v>
      </c>
      <c r="E18" s="6">
        <v>5</v>
      </c>
      <c r="F18" s="6">
        <f>J16+J17+J18+J19+J20+J21+J22+J23+J24+J25</f>
        <v>1</v>
      </c>
      <c r="G18" s="6">
        <v>1</v>
      </c>
      <c r="H18" s="1"/>
      <c r="I18" s="6">
        <v>3</v>
      </c>
      <c r="J18" s="6"/>
      <c r="K18" s="6" t="s">
        <v>11</v>
      </c>
      <c r="L18" s="5" t="s">
        <v>17</v>
      </c>
      <c r="M18" s="4">
        <v>0.25</v>
      </c>
      <c r="N18" s="4">
        <v>0.83333333333333337</v>
      </c>
      <c r="O18" s="1"/>
    </row>
    <row r="19" spans="1:15" ht="15.75" x14ac:dyDescent="0.2">
      <c r="A19" s="6">
        <v>20</v>
      </c>
      <c r="B19" s="39">
        <f t="shared" si="0"/>
        <v>48000</v>
      </c>
      <c r="C19" s="6" t="s">
        <v>41</v>
      </c>
      <c r="D19" s="30">
        <f>I3+I4+I5+I6+I7+I8+I9+I10+I11+I10</f>
        <v>2400</v>
      </c>
      <c r="E19" s="6">
        <v>5</v>
      </c>
      <c r="F19" s="6">
        <f>J16+J17+J18+J19+J20+J21+J22+J23+J24+J25</f>
        <v>1</v>
      </c>
      <c r="G19" s="6">
        <v>1</v>
      </c>
      <c r="H19" s="1"/>
      <c r="I19" s="6">
        <v>4</v>
      </c>
      <c r="J19" s="6"/>
      <c r="K19" s="6" t="s">
        <v>20</v>
      </c>
      <c r="L19" s="5" t="s">
        <v>16</v>
      </c>
      <c r="M19" s="4">
        <v>0.25</v>
      </c>
      <c r="N19" s="4">
        <v>0.83333333333333337</v>
      </c>
      <c r="O19" s="1"/>
    </row>
    <row r="20" spans="1:15" ht="15.75" x14ac:dyDescent="0.2">
      <c r="A20" s="6">
        <v>20</v>
      </c>
      <c r="B20" s="39">
        <f t="shared" si="0"/>
        <v>48000</v>
      </c>
      <c r="C20" s="6" t="s">
        <v>42</v>
      </c>
      <c r="D20" s="30">
        <f>I3+I4+I5+I6+I7+I8+I9+I10+I11+I10</f>
        <v>2400</v>
      </c>
      <c r="E20" s="6">
        <v>5</v>
      </c>
      <c r="F20" s="6">
        <f>J16+J17+J18+J19+J20+J21+J22+J23+J24+J25</f>
        <v>1</v>
      </c>
      <c r="G20" s="6">
        <v>1</v>
      </c>
      <c r="H20" s="1"/>
      <c r="I20" s="6">
        <v>5</v>
      </c>
      <c r="J20" s="6"/>
      <c r="K20" s="6" t="s">
        <v>21</v>
      </c>
      <c r="L20" s="5" t="s">
        <v>18</v>
      </c>
      <c r="M20" s="4">
        <v>0.25</v>
      </c>
      <c r="N20" s="4">
        <v>0.83333333333333337</v>
      </c>
      <c r="O20" s="1"/>
    </row>
    <row r="21" spans="1:15" ht="15.75" x14ac:dyDescent="0.2">
      <c r="A21" s="6">
        <v>20</v>
      </c>
      <c r="B21" s="39">
        <f t="shared" si="0"/>
        <v>48000</v>
      </c>
      <c r="C21" s="6" t="s">
        <v>43</v>
      </c>
      <c r="D21" s="30">
        <f>I3+I4+I5+I6+I7+I8+I9+I10+I11+I10</f>
        <v>2400</v>
      </c>
      <c r="E21" s="6">
        <v>5</v>
      </c>
      <c r="F21" s="6">
        <f>J16+J17+J18+J19+J20+J21+J22+J23+J24+J25</f>
        <v>1</v>
      </c>
      <c r="G21" s="6">
        <v>1</v>
      </c>
      <c r="H21" s="1"/>
      <c r="I21" s="6">
        <v>6</v>
      </c>
      <c r="J21" s="6"/>
      <c r="K21" s="6" t="s">
        <v>22</v>
      </c>
      <c r="L21" s="1"/>
      <c r="M21" s="1"/>
      <c r="N21" s="1"/>
    </row>
    <row r="22" spans="1:15" ht="15.75" x14ac:dyDescent="0.2">
      <c r="A22" s="6">
        <v>20</v>
      </c>
      <c r="B22" s="39">
        <f t="shared" si="0"/>
        <v>48000</v>
      </c>
      <c r="C22" s="6" t="s">
        <v>44</v>
      </c>
      <c r="D22" s="30">
        <f>I3+I4+I5+I6+I7+I8+I9+I10+I11+I10</f>
        <v>2400</v>
      </c>
      <c r="E22" s="6">
        <v>5</v>
      </c>
      <c r="F22" s="6">
        <f>J16+J17+J18+J19+J20+J21+J22+J23+J24+J25</f>
        <v>1</v>
      </c>
      <c r="G22" s="6">
        <v>1</v>
      </c>
      <c r="H22" s="1"/>
      <c r="I22" s="6">
        <v>7</v>
      </c>
      <c r="J22" s="6"/>
      <c r="K22" s="6" t="s">
        <v>23</v>
      </c>
      <c r="L22" s="1"/>
    </row>
    <row r="23" spans="1:15" ht="15.75" x14ac:dyDescent="0.2">
      <c r="A23" s="6">
        <v>20</v>
      </c>
      <c r="B23" s="39">
        <f t="shared" si="0"/>
        <v>48000</v>
      </c>
      <c r="C23" s="6" t="s">
        <v>45</v>
      </c>
      <c r="D23" s="30">
        <f>I3+I4+I5+I6+I7+I8+I9+I10+I11+I10</f>
        <v>2400</v>
      </c>
      <c r="E23" s="6">
        <v>5</v>
      </c>
      <c r="F23" s="6">
        <f>J16+J17+J18+J19+J20+J21+J22+J23+J24+J25</f>
        <v>1</v>
      </c>
      <c r="G23" s="6">
        <v>1</v>
      </c>
      <c r="H23" s="1"/>
      <c r="I23" s="6">
        <v>8</v>
      </c>
      <c r="J23" s="6"/>
      <c r="K23" s="6" t="s">
        <v>23</v>
      </c>
      <c r="L23" s="1"/>
    </row>
    <row r="24" spans="1:15" ht="15.75" x14ac:dyDescent="0.2">
      <c r="A24" s="6">
        <v>20</v>
      </c>
      <c r="B24" s="39">
        <f t="shared" si="0"/>
        <v>48000</v>
      </c>
      <c r="C24" s="6" t="s">
        <v>46</v>
      </c>
      <c r="D24" s="30">
        <f>I3+I4+I5+I6+I7+I8+I9+I10+I11+I10</f>
        <v>2400</v>
      </c>
      <c r="E24" s="6">
        <v>5</v>
      </c>
      <c r="F24" s="6">
        <f>J16+J17+J18+J19+J20+J21+J22+J23+J24+J25</f>
        <v>1</v>
      </c>
      <c r="G24" s="6">
        <v>1</v>
      </c>
      <c r="H24" s="1"/>
      <c r="I24" s="6">
        <v>9</v>
      </c>
      <c r="J24" s="6"/>
      <c r="K24" s="6" t="s">
        <v>23</v>
      </c>
      <c r="L24" s="1"/>
    </row>
    <row r="25" spans="1:15" ht="15.75" x14ac:dyDescent="0.2">
      <c r="A25" s="6">
        <v>20</v>
      </c>
      <c r="B25" s="39">
        <f t="shared" si="0"/>
        <v>48000</v>
      </c>
      <c r="C25" s="6" t="s">
        <v>47</v>
      </c>
      <c r="D25" s="30">
        <f>I3+I4+I5+I6+I7+I8+I9+I10+I11+I10</f>
        <v>2400</v>
      </c>
      <c r="E25" s="6">
        <v>5</v>
      </c>
      <c r="F25" s="6">
        <f>J16+J17+J18+J19+J20+J21+J22+J23+J24+J25</f>
        <v>1</v>
      </c>
      <c r="G25" s="6">
        <v>1</v>
      </c>
      <c r="H25" s="1"/>
      <c r="I25" s="6">
        <v>10</v>
      </c>
      <c r="J25" s="6"/>
      <c r="K25" s="6" t="s">
        <v>24</v>
      </c>
      <c r="L25" s="1"/>
    </row>
    <row r="26" spans="1:15" ht="15.75" x14ac:dyDescent="0.2">
      <c r="A26" s="6">
        <v>20</v>
      </c>
      <c r="B26" s="39">
        <f t="shared" si="0"/>
        <v>48000</v>
      </c>
      <c r="C26" s="6" t="s">
        <v>48</v>
      </c>
      <c r="D26" s="30">
        <f>I3+I4+I5+I6+I7+I8+I9+I10+I11+I10</f>
        <v>2400</v>
      </c>
      <c r="E26" s="6">
        <v>5</v>
      </c>
      <c r="F26" s="6">
        <f>J16+J17+J18+J19+J20+J21+J22+J23+J24+J25</f>
        <v>1</v>
      </c>
      <c r="G26" s="6">
        <v>1</v>
      </c>
      <c r="H26" s="1"/>
      <c r="I26" s="10"/>
      <c r="J26" s="10"/>
      <c r="K26" s="10"/>
    </row>
    <row r="27" spans="1:15" ht="15.75" x14ac:dyDescent="0.2">
      <c r="A27" s="6">
        <v>20</v>
      </c>
      <c r="B27" s="39">
        <f t="shared" si="0"/>
        <v>48000</v>
      </c>
      <c r="C27" s="6" t="s">
        <v>49</v>
      </c>
      <c r="D27" s="30">
        <f>I3+I4+I5+I6+I7+I8+I9+I10+I11+I10</f>
        <v>2400</v>
      </c>
      <c r="E27" s="6">
        <v>5</v>
      </c>
      <c r="F27" s="6">
        <f>J16+J17+J18+J19+J20+J21+J22+J23+J24+J25</f>
        <v>1</v>
      </c>
      <c r="G27" s="6">
        <v>1</v>
      </c>
      <c r="H27" s="1"/>
    </row>
    <row r="28" spans="1:15" ht="15.75" x14ac:dyDescent="0.2">
      <c r="A28" s="6">
        <v>20</v>
      </c>
      <c r="B28" s="39">
        <f t="shared" si="0"/>
        <v>48000</v>
      </c>
      <c r="C28" s="6" t="s">
        <v>50</v>
      </c>
      <c r="D28" s="30">
        <f>I3+I4+I5+I6+I7+I8+I9+I10+I11+I10</f>
        <v>2400</v>
      </c>
      <c r="E28" s="6">
        <v>5</v>
      </c>
      <c r="F28" s="6">
        <f>J16+J17+J18+J19+J20+J21+J22+J23+J24+J25</f>
        <v>1</v>
      </c>
      <c r="G28" s="6">
        <v>1</v>
      </c>
      <c r="H28" s="1"/>
    </row>
    <row r="29" spans="1:15" ht="15.75" x14ac:dyDescent="0.2">
      <c r="A29" s="6">
        <v>20</v>
      </c>
      <c r="B29" s="39">
        <f t="shared" si="0"/>
        <v>48000</v>
      </c>
      <c r="C29" s="6" t="s">
        <v>51</v>
      </c>
      <c r="D29" s="30">
        <f>I3+I4+I5+I6+I7+I8+I9+I10+I11+I10</f>
        <v>2400</v>
      </c>
      <c r="E29" s="6">
        <v>5</v>
      </c>
      <c r="F29" s="6">
        <f>J16+J17+J18+J19+J20+J21+J22+J23+J24+J25</f>
        <v>1</v>
      </c>
      <c r="G29" s="6">
        <v>1</v>
      </c>
      <c r="H29" s="1"/>
    </row>
    <row r="30" spans="1:15" ht="15.75" x14ac:dyDescent="0.2">
      <c r="A30" s="6">
        <v>20</v>
      </c>
      <c r="B30" s="39">
        <f t="shared" si="0"/>
        <v>48000</v>
      </c>
      <c r="C30" s="6" t="s">
        <v>52</v>
      </c>
      <c r="D30" s="30">
        <f>I3+I4+I5+I6+I7+I8+I9+I10+I11+I10</f>
        <v>2400</v>
      </c>
      <c r="E30" s="6">
        <v>5</v>
      </c>
      <c r="F30" s="6">
        <f>J16+J17+J18+J19+J20+J21+J22+J23+J24+J25</f>
        <v>1</v>
      </c>
      <c r="G30" s="6">
        <v>1</v>
      </c>
      <c r="H30" s="1"/>
    </row>
    <row r="31" spans="1:15" ht="15.75" x14ac:dyDescent="0.2">
      <c r="A31" s="6">
        <v>20</v>
      </c>
      <c r="B31" s="39">
        <f t="shared" si="0"/>
        <v>48000</v>
      </c>
      <c r="C31" s="6" t="s">
        <v>53</v>
      </c>
      <c r="D31" s="30">
        <f>I3+I4+I5+I6+I7+I8+I9+I10+I11+I10</f>
        <v>2400</v>
      </c>
      <c r="E31" s="6">
        <v>5</v>
      </c>
      <c r="F31" s="6">
        <f>J16+J17+J18+J19+J20+J21+J22+J23+J24+J25</f>
        <v>1</v>
      </c>
      <c r="G31" s="6">
        <v>1</v>
      </c>
      <c r="H31" s="1"/>
    </row>
    <row r="32" spans="1:15" ht="15.75" x14ac:dyDescent="0.2">
      <c r="A32" s="6">
        <v>20</v>
      </c>
      <c r="B32" s="39">
        <f t="shared" si="0"/>
        <v>48000</v>
      </c>
      <c r="C32" s="6" t="s">
        <v>54</v>
      </c>
      <c r="D32" s="30">
        <f>I3+I4+I5+I6+I7+I8+I9+I10+I11+I10</f>
        <v>2400</v>
      </c>
      <c r="E32" s="6">
        <v>5</v>
      </c>
      <c r="F32" s="6">
        <f>J16+J17+J18+J19+J20+J21+J22+J23+J24+J25</f>
        <v>1</v>
      </c>
      <c r="G32" s="6">
        <v>1</v>
      </c>
      <c r="H32" s="1"/>
    </row>
    <row r="33" spans="1:8" ht="15.75" x14ac:dyDescent="0.2">
      <c r="A33" s="6">
        <v>20</v>
      </c>
      <c r="B33" s="39">
        <f t="shared" si="0"/>
        <v>48000</v>
      </c>
      <c r="C33" s="6" t="s">
        <v>55</v>
      </c>
      <c r="D33" s="30">
        <f>I3+I4+I5+I6+I7+I8+I9+I10+I11+I10</f>
        <v>2400</v>
      </c>
      <c r="E33" s="6">
        <v>5</v>
      </c>
      <c r="F33" s="6">
        <f>J16+J17+J18+J19+J20+J21+J22+J23+J24+J25</f>
        <v>1</v>
      </c>
      <c r="G33" s="6">
        <v>1</v>
      </c>
      <c r="H33" s="1"/>
    </row>
    <row r="34" spans="1:8" ht="15.75" x14ac:dyDescent="0.2">
      <c r="A34" s="6">
        <v>20</v>
      </c>
      <c r="B34" s="39">
        <f t="shared" si="0"/>
        <v>48000</v>
      </c>
      <c r="C34" s="6" t="s">
        <v>56</v>
      </c>
      <c r="D34" s="30">
        <f>I3+I4+I5+I6+I7+I8+I9+I10+I11+I10</f>
        <v>2400</v>
      </c>
      <c r="E34" s="6">
        <v>5</v>
      </c>
      <c r="F34" s="6">
        <f>J16+J17+J18+J19+J20+J21+J22+J23+J24+J25</f>
        <v>1</v>
      </c>
      <c r="G34" s="6">
        <v>1</v>
      </c>
      <c r="H34" s="1"/>
    </row>
    <row r="35" spans="1:8" ht="15.75" x14ac:dyDescent="0.2">
      <c r="A35" s="6">
        <v>20</v>
      </c>
      <c r="B35" s="39">
        <f t="shared" ref="B35:B66" si="1">A35*D35*G35</f>
        <v>48000</v>
      </c>
      <c r="C35" s="6" t="s">
        <v>57</v>
      </c>
      <c r="D35" s="30">
        <f>I3+I4+I5+I6+I7+I8+I9+I10+I11+I10</f>
        <v>2400</v>
      </c>
      <c r="E35" s="6">
        <v>5</v>
      </c>
      <c r="F35" s="6">
        <f>J16+J17+J18+J19+J20+J21+J22+J23+J24+J25</f>
        <v>1</v>
      </c>
      <c r="G35" s="6">
        <v>1</v>
      </c>
      <c r="H35" s="1"/>
    </row>
    <row r="36" spans="1:8" ht="15.75" x14ac:dyDescent="0.2">
      <c r="A36" s="6">
        <v>20</v>
      </c>
      <c r="B36" s="39">
        <f t="shared" si="1"/>
        <v>0</v>
      </c>
      <c r="C36" s="6" t="s">
        <v>58</v>
      </c>
      <c r="D36" s="30">
        <f>I3+I4+I5+I6+I7+I8+I9+I10+I11+I10</f>
        <v>2400</v>
      </c>
      <c r="E36" s="6">
        <v>5</v>
      </c>
      <c r="F36" s="6">
        <f>J16+J17+J18+J19+J20+J21+J22+J23+J24+J25</f>
        <v>1</v>
      </c>
      <c r="G36" s="6"/>
      <c r="H36" s="1"/>
    </row>
    <row r="37" spans="1:8" ht="15.75" x14ac:dyDescent="0.2">
      <c r="A37" s="6">
        <v>20</v>
      </c>
      <c r="B37" s="39">
        <f t="shared" si="1"/>
        <v>0</v>
      </c>
      <c r="C37" s="6" t="s">
        <v>59</v>
      </c>
      <c r="D37" s="30">
        <f>I3+I4+I5+I6+I7+I8+I9+I10+I11+I10</f>
        <v>2400</v>
      </c>
      <c r="E37" s="6">
        <v>5</v>
      </c>
      <c r="F37" s="6">
        <f>J16+J17+J18+J19+J20+J21+J22+J23+J24+J25</f>
        <v>1</v>
      </c>
      <c r="G37" s="6"/>
      <c r="H37" s="1"/>
    </row>
    <row r="38" spans="1:8" ht="15.75" x14ac:dyDescent="0.2">
      <c r="A38" s="6">
        <v>20</v>
      </c>
      <c r="B38" s="39">
        <f t="shared" si="1"/>
        <v>0</v>
      </c>
      <c r="C38" s="6" t="s">
        <v>60</v>
      </c>
      <c r="D38" s="30">
        <f>I3+I4+I5+I6+I7+I8+I9+I10+I11+I10</f>
        <v>2400</v>
      </c>
      <c r="E38" s="6">
        <v>5</v>
      </c>
      <c r="F38" s="6">
        <f>J16+J17+J18+J19+J20+J21+J22+J23+J24+J25</f>
        <v>1</v>
      </c>
      <c r="G38" s="6"/>
      <c r="H38" s="1"/>
    </row>
    <row r="39" spans="1:8" ht="15.75" x14ac:dyDescent="0.2">
      <c r="A39" s="6">
        <v>20</v>
      </c>
      <c r="B39" s="39">
        <f t="shared" si="1"/>
        <v>0</v>
      </c>
      <c r="C39" s="6" t="s">
        <v>61</v>
      </c>
      <c r="D39" s="30">
        <f>I3+I4+I5+I6+I7+I8+I9+I10+I11+I10</f>
        <v>2400</v>
      </c>
      <c r="E39" s="6">
        <v>5</v>
      </c>
      <c r="F39" s="6">
        <f>J16+J17+J18+J19+J20+J21+J22+J23+J24+J25</f>
        <v>1</v>
      </c>
      <c r="G39" s="6"/>
      <c r="H39" s="1"/>
    </row>
    <row r="40" spans="1:8" ht="15.75" x14ac:dyDescent="0.2">
      <c r="A40" s="6">
        <v>20</v>
      </c>
      <c r="B40" s="39">
        <f t="shared" si="1"/>
        <v>0</v>
      </c>
      <c r="C40" s="6" t="s">
        <v>62</v>
      </c>
      <c r="D40" s="30">
        <f>I3+I4+I5+I6+I7+I8+I9+I10+I11+I10</f>
        <v>2400</v>
      </c>
      <c r="E40" s="6">
        <v>5</v>
      </c>
      <c r="F40" s="6">
        <f>J16+J17+J18+J19+J20+J21+J22+J23+J24+J25</f>
        <v>1</v>
      </c>
      <c r="G40" s="6"/>
      <c r="H40" s="1"/>
    </row>
    <row r="41" spans="1:8" ht="15.75" x14ac:dyDescent="0.2">
      <c r="A41" s="6">
        <v>20</v>
      </c>
      <c r="B41" s="39">
        <f t="shared" si="1"/>
        <v>0</v>
      </c>
      <c r="C41" s="6" t="s">
        <v>63</v>
      </c>
      <c r="D41" s="30">
        <f>I3+I4+I5+I6+I7+I8+I9+I10+I11+I10</f>
        <v>2400</v>
      </c>
      <c r="E41" s="6">
        <v>5</v>
      </c>
      <c r="F41" s="6">
        <f>J16+J17+J18+J19+J20+J21+J22+J23+J24+J25</f>
        <v>1</v>
      </c>
      <c r="G41" s="6"/>
      <c r="H41" s="1"/>
    </row>
    <row r="42" spans="1:8" ht="15.75" x14ac:dyDescent="0.2">
      <c r="A42" s="6">
        <v>20</v>
      </c>
      <c r="B42" s="39">
        <f t="shared" si="1"/>
        <v>0</v>
      </c>
      <c r="C42" s="6" t="s">
        <v>64</v>
      </c>
      <c r="D42" s="30">
        <f>I3+I4+I5+I6+I7+I8+I9+I10+I11+I10</f>
        <v>2400</v>
      </c>
      <c r="E42" s="6">
        <v>5</v>
      </c>
      <c r="F42" s="6">
        <f>J16+J17+J18+J19+J20+J21+J22+J23+J24+J25</f>
        <v>1</v>
      </c>
      <c r="G42" s="6"/>
      <c r="H42" s="1"/>
    </row>
    <row r="43" spans="1:8" ht="15.75" x14ac:dyDescent="0.2">
      <c r="A43" s="6">
        <v>20</v>
      </c>
      <c r="B43" s="39">
        <f t="shared" si="1"/>
        <v>0</v>
      </c>
      <c r="C43" s="6" t="s">
        <v>65</v>
      </c>
      <c r="D43" s="30">
        <f>I3+I4+I5+I6+I7+I8+I9+I10+I11+I10</f>
        <v>2400</v>
      </c>
      <c r="E43" s="6">
        <v>5</v>
      </c>
      <c r="F43" s="6">
        <f>J16+J17+J18+J19+J20+J21+J22+J23+J24+J25</f>
        <v>1</v>
      </c>
      <c r="G43" s="6"/>
      <c r="H43" s="1"/>
    </row>
    <row r="44" spans="1:8" ht="15.75" x14ac:dyDescent="0.2">
      <c r="A44" s="6">
        <v>20</v>
      </c>
      <c r="B44" s="39">
        <f t="shared" si="1"/>
        <v>0</v>
      </c>
      <c r="C44" s="6" t="s">
        <v>66</v>
      </c>
      <c r="D44" s="30">
        <f>I3+I4+I5+I6+I7+I8+I9+I10+I11+I10</f>
        <v>2400</v>
      </c>
      <c r="E44" s="6">
        <v>5</v>
      </c>
      <c r="F44" s="6">
        <f>J16+J17+J18+J19+J20+J21+J22+J23+J24+J25</f>
        <v>1</v>
      </c>
      <c r="G44" s="6"/>
      <c r="H44" s="1"/>
    </row>
    <row r="45" spans="1:8" ht="15.75" x14ac:dyDescent="0.2">
      <c r="A45" s="6">
        <v>20</v>
      </c>
      <c r="B45" s="39">
        <f t="shared" si="1"/>
        <v>0</v>
      </c>
      <c r="C45" s="6" t="s">
        <v>67</v>
      </c>
      <c r="D45" s="30">
        <f>I3+I4+I5+I6+I7+I8+I9+I10+I11+I10</f>
        <v>2400</v>
      </c>
      <c r="E45" s="6">
        <v>5</v>
      </c>
      <c r="F45" s="6">
        <f>J16+J17+J18+J19+J20+J21+J22+J23+J24+J25</f>
        <v>1</v>
      </c>
      <c r="G45" s="6"/>
      <c r="H45" s="1"/>
    </row>
    <row r="46" spans="1:8" ht="15.75" x14ac:dyDescent="0.2">
      <c r="A46" s="6">
        <v>20</v>
      </c>
      <c r="B46" s="39">
        <f t="shared" si="1"/>
        <v>0</v>
      </c>
      <c r="C46" s="6" t="s">
        <v>68</v>
      </c>
      <c r="D46" s="30">
        <f>I3+I4+I5+I6+I7+I8+I9+I10+I11+I10</f>
        <v>2400</v>
      </c>
      <c r="E46" s="6">
        <v>5</v>
      </c>
      <c r="F46" s="6">
        <f>J16+J17+J18+J19+J20+J21+J22+J23+J24+J25</f>
        <v>1</v>
      </c>
      <c r="G46" s="6"/>
      <c r="H46" s="1"/>
    </row>
    <row r="47" spans="1:8" ht="15.75" x14ac:dyDescent="0.2">
      <c r="A47" s="6">
        <v>20</v>
      </c>
      <c r="B47" s="39">
        <f t="shared" si="1"/>
        <v>0</v>
      </c>
      <c r="C47" s="6" t="s">
        <v>69</v>
      </c>
      <c r="D47" s="30">
        <f>I3+I4+I5+I6+I7+I8+I9+I10+I11+I10</f>
        <v>2400</v>
      </c>
      <c r="E47" s="6">
        <v>5</v>
      </c>
      <c r="F47" s="6">
        <f>J16+J17+J18+J19+J20+J21+J22+J23+J24+J25</f>
        <v>1</v>
      </c>
      <c r="G47" s="6"/>
      <c r="H47" s="1"/>
    </row>
    <row r="48" spans="1:8" ht="15.75" x14ac:dyDescent="0.2">
      <c r="A48" s="6">
        <v>20</v>
      </c>
      <c r="B48" s="39">
        <f t="shared" si="1"/>
        <v>0</v>
      </c>
      <c r="C48" s="6" t="s">
        <v>70</v>
      </c>
      <c r="D48" s="30">
        <f>I3+I4+I5+I6+I7+I8+I9+I10+I11+I10</f>
        <v>2400</v>
      </c>
      <c r="E48" s="6">
        <v>5</v>
      </c>
      <c r="F48" s="6">
        <f>J16+J17+J18+J19+J20+J21+J22+J23+J24+J25</f>
        <v>1</v>
      </c>
      <c r="G48" s="6"/>
      <c r="H48" s="1"/>
    </row>
    <row r="49" spans="1:8" ht="15.75" x14ac:dyDescent="0.2">
      <c r="A49" s="6">
        <v>20</v>
      </c>
      <c r="B49" s="39">
        <f t="shared" si="1"/>
        <v>0</v>
      </c>
      <c r="C49" s="6" t="s">
        <v>71</v>
      </c>
      <c r="D49" s="30">
        <f>I3+I4+I5+I6+I7+I8+I9+I10+I11+I10</f>
        <v>2400</v>
      </c>
      <c r="E49" s="6">
        <v>5</v>
      </c>
      <c r="F49" s="6">
        <f>J16+J17+J18+J19+J20+J21+J22+J23+J24+J25</f>
        <v>1</v>
      </c>
      <c r="G49" s="6"/>
      <c r="H49" s="1"/>
    </row>
    <row r="50" spans="1:8" ht="15.75" x14ac:dyDescent="0.2">
      <c r="A50" s="6">
        <v>20</v>
      </c>
      <c r="B50" s="39">
        <f t="shared" si="1"/>
        <v>0</v>
      </c>
      <c r="C50" s="6" t="s">
        <v>72</v>
      </c>
      <c r="D50" s="30">
        <f>I3+I4+I5+I6+I7+I8+I9+I10+I11+I10</f>
        <v>2400</v>
      </c>
      <c r="E50" s="6">
        <v>5</v>
      </c>
      <c r="F50" s="6">
        <f>J16+J17+J18+J19+J20+J21+J22+J23+J24+J25</f>
        <v>1</v>
      </c>
      <c r="G50" s="6"/>
      <c r="H50" s="1"/>
    </row>
    <row r="51" spans="1:8" ht="15.75" x14ac:dyDescent="0.2">
      <c r="A51" s="6">
        <v>20</v>
      </c>
      <c r="B51" s="39">
        <f t="shared" si="1"/>
        <v>0</v>
      </c>
      <c r="C51" s="6" t="s">
        <v>73</v>
      </c>
      <c r="D51" s="30">
        <f>I3+I4+I5+I6+I7+I8+I9+I10+I11+I10</f>
        <v>2400</v>
      </c>
      <c r="E51" s="6">
        <v>5</v>
      </c>
      <c r="F51" s="6">
        <f>J16+J17+J18+J19+J20+J21+J22+J23+J24+J25</f>
        <v>1</v>
      </c>
      <c r="G51" s="6"/>
      <c r="H51" s="1"/>
    </row>
    <row r="52" spans="1:8" ht="15.75" x14ac:dyDescent="0.2">
      <c r="A52" s="6">
        <v>20</v>
      </c>
      <c r="B52" s="39">
        <f t="shared" si="1"/>
        <v>0</v>
      </c>
      <c r="C52" s="6" t="s">
        <v>74</v>
      </c>
      <c r="D52" s="30">
        <f>I3+I4+I5+I6+I7+I8+I9+I10+I11+I10</f>
        <v>2400</v>
      </c>
      <c r="E52" s="6">
        <v>5</v>
      </c>
      <c r="F52" s="6">
        <f>J16+J17+J18+J19+J20+J21+J22+J23+J24+J25</f>
        <v>1</v>
      </c>
      <c r="G52" s="6"/>
      <c r="H52" s="1"/>
    </row>
    <row r="53" spans="1:8" ht="15.75" x14ac:dyDescent="0.2">
      <c r="A53" s="25">
        <v>20</v>
      </c>
      <c r="B53" s="38">
        <f t="shared" si="1"/>
        <v>0</v>
      </c>
      <c r="C53" s="25" t="s">
        <v>75</v>
      </c>
      <c r="D53" s="37">
        <f>I3+I4+I5+I6+I7+I8+I9+I10+I11+I10</f>
        <v>2400</v>
      </c>
      <c r="E53" s="25">
        <v>5</v>
      </c>
      <c r="F53" s="25">
        <f>J16+J17+J18+J19+J20+J21+J22+J23+J24+J25</f>
        <v>1</v>
      </c>
      <c r="G53" s="25"/>
      <c r="H53" s="1"/>
    </row>
    <row r="54" spans="1:8" x14ac:dyDescent="0.2">
      <c r="A54" s="51"/>
      <c r="B54" s="52"/>
      <c r="C54" s="52"/>
      <c r="D54" s="52"/>
      <c r="E54" s="52"/>
      <c r="F54" s="52"/>
      <c r="G54" s="52"/>
      <c r="H54" s="9"/>
    </row>
    <row r="55" spans="1:8" x14ac:dyDescent="0.2">
      <c r="A55" s="32" t="s">
        <v>101</v>
      </c>
      <c r="B55" s="36">
        <f>SUM(B3:B53)</f>
        <v>1584000</v>
      </c>
      <c r="C55" s="32"/>
      <c r="D55" s="36">
        <f>SUM(D3:D53 )</f>
        <v>122400</v>
      </c>
      <c r="E55" s="32">
        <f>SUM(E3:E53)</f>
        <v>255</v>
      </c>
      <c r="F55" s="32"/>
      <c r="G55" s="32">
        <f>SUM(G3:G53)</f>
        <v>33</v>
      </c>
      <c r="H55" s="9"/>
    </row>
    <row r="56" spans="1:8" x14ac:dyDescent="0.2">
      <c r="A56" s="9"/>
      <c r="B56" s="9"/>
      <c r="C56" s="9"/>
      <c r="D56" s="9"/>
      <c r="E56" s="9"/>
      <c r="F56" s="9"/>
      <c r="G56" s="9"/>
    </row>
  </sheetData>
  <mergeCells count="7">
    <mergeCell ref="A54:G54"/>
    <mergeCell ref="I1:N1"/>
    <mergeCell ref="I14:K14"/>
    <mergeCell ref="L14:N14"/>
    <mergeCell ref="A1:G1"/>
    <mergeCell ref="O1:Q1"/>
    <mergeCell ref="O13:Q13"/>
  </mergeCells>
  <pageMargins left="0.6194849104895902" right="0.6194849104895902" top="0.81511172432840817" bottom="0.81511172432840817" header="0.42385809665077206" footer="0.4238580966507720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5"/>
  <sheetViews>
    <sheetView topLeftCell="A29" zoomScale="106" zoomScaleNormal="106" workbookViewId="0">
      <selection activeCell="B19" sqref="B19:E19"/>
    </sheetView>
  </sheetViews>
  <sheetFormatPr defaultRowHeight="12.75" x14ac:dyDescent="0.2"/>
  <cols>
    <col min="1" max="1" width="41.42578125" customWidth="1"/>
    <col min="2" max="2" width="55.5703125" customWidth="1"/>
    <col min="3" max="3" width="22.42578125" customWidth="1"/>
    <col min="4" max="4" width="30.7109375" customWidth="1"/>
    <col min="5" max="5" width="29.5703125" customWidth="1"/>
    <col min="6" max="6" width="12.5703125" customWidth="1"/>
  </cols>
  <sheetData>
    <row r="1" spans="1:7" ht="26.25" x14ac:dyDescent="0.2">
      <c r="A1" s="64" t="s">
        <v>94</v>
      </c>
      <c r="B1" s="65"/>
      <c r="C1" s="65"/>
      <c r="D1" s="65"/>
      <c r="E1" s="65"/>
      <c r="F1" s="65"/>
      <c r="G1" s="1"/>
    </row>
    <row r="2" spans="1:7" x14ac:dyDescent="0.2">
      <c r="A2" s="41" t="s">
        <v>79</v>
      </c>
      <c r="B2" s="54">
        <f>Folha1!B55</f>
        <v>1584000</v>
      </c>
      <c r="C2" s="54"/>
      <c r="D2" s="54"/>
      <c r="E2" s="54"/>
      <c r="F2" s="3"/>
      <c r="G2" s="1"/>
    </row>
    <row r="3" spans="1:7" x14ac:dyDescent="0.2">
      <c r="A3" s="53"/>
      <c r="B3" s="53"/>
      <c r="C3" s="53"/>
      <c r="D3" s="53"/>
      <c r="E3" s="53"/>
      <c r="F3" s="3"/>
      <c r="G3" s="1"/>
    </row>
    <row r="4" spans="1:7" ht="17.25" x14ac:dyDescent="0.2">
      <c r="A4" s="28" t="s">
        <v>80</v>
      </c>
      <c r="B4" s="12" t="s">
        <v>81</v>
      </c>
      <c r="C4" s="12" t="s">
        <v>118</v>
      </c>
      <c r="D4" s="12" t="s">
        <v>102</v>
      </c>
      <c r="E4" s="12" t="s">
        <v>103</v>
      </c>
      <c r="F4" s="12" t="s">
        <v>112</v>
      </c>
      <c r="G4" s="1"/>
    </row>
    <row r="5" spans="1:7" ht="15.75" x14ac:dyDescent="0.2">
      <c r="A5" s="27" t="s">
        <v>82</v>
      </c>
      <c r="B5" s="12">
        <v>0.14000000000000001</v>
      </c>
      <c r="C5" s="13">
        <f>B2*B5</f>
        <v>221760.00000000003</v>
      </c>
      <c r="D5" s="13">
        <f>Folha1!B3*B5</f>
        <v>6720.0000000000009</v>
      </c>
      <c r="E5" s="13">
        <f t="shared" ref="E5:E16" si="0">D5*12</f>
        <v>80640.000000000015</v>
      </c>
      <c r="F5" s="12">
        <f>Folha1!G55</f>
        <v>33</v>
      </c>
      <c r="G5" s="1"/>
    </row>
    <row r="6" spans="1:7" ht="15.75" x14ac:dyDescent="0.2">
      <c r="A6" s="27" t="s">
        <v>83</v>
      </c>
      <c r="B6" s="12">
        <v>0.36</v>
      </c>
      <c r="C6" s="13">
        <f>B2*B6</f>
        <v>570240</v>
      </c>
      <c r="D6" s="13">
        <f>Folha1!B3*B6</f>
        <v>17280</v>
      </c>
      <c r="E6" s="13">
        <f t="shared" si="0"/>
        <v>207360</v>
      </c>
      <c r="F6" s="12">
        <f>F5</f>
        <v>33</v>
      </c>
      <c r="G6" s="1"/>
    </row>
    <row r="7" spans="1:7" ht="15.75" x14ac:dyDescent="0.2">
      <c r="A7" s="27" t="s">
        <v>84</v>
      </c>
      <c r="B7" s="12">
        <v>0.03</v>
      </c>
      <c r="C7" s="13">
        <f>B2*B7</f>
        <v>47520</v>
      </c>
      <c r="D7" s="13">
        <f>Folha1!B3*B7</f>
        <v>1440</v>
      </c>
      <c r="E7" s="13">
        <f t="shared" si="0"/>
        <v>17280</v>
      </c>
      <c r="F7" s="12">
        <f>F5</f>
        <v>33</v>
      </c>
      <c r="G7" s="1"/>
    </row>
    <row r="8" spans="1:7" ht="15.75" x14ac:dyDescent="0.2">
      <c r="A8" s="27" t="s">
        <v>85</v>
      </c>
      <c r="B8" s="12">
        <v>0.03</v>
      </c>
      <c r="C8" s="13">
        <f>B2*B8</f>
        <v>47520</v>
      </c>
      <c r="D8" s="13">
        <f>Folha1!B3*B8</f>
        <v>1440</v>
      </c>
      <c r="E8" s="13">
        <f t="shared" si="0"/>
        <v>17280</v>
      </c>
      <c r="F8" s="12">
        <f>F5</f>
        <v>33</v>
      </c>
      <c r="G8" s="1"/>
    </row>
    <row r="9" spans="1:7" ht="15.75" x14ac:dyDescent="0.2">
      <c r="A9" s="27" t="s">
        <v>86</v>
      </c>
      <c r="B9" s="12">
        <v>0.02</v>
      </c>
      <c r="C9" s="13">
        <f>B2*B9</f>
        <v>31680</v>
      </c>
      <c r="D9" s="13">
        <f>Folha1!B3*B9</f>
        <v>960</v>
      </c>
      <c r="E9" s="13">
        <f t="shared" si="0"/>
        <v>11520</v>
      </c>
      <c r="F9" s="12">
        <f>F5</f>
        <v>33</v>
      </c>
      <c r="G9" s="1"/>
    </row>
    <row r="10" spans="1:7" ht="15.75" x14ac:dyDescent="0.2">
      <c r="A10" s="27" t="s">
        <v>87</v>
      </c>
      <c r="B10" s="12">
        <v>0.08</v>
      </c>
      <c r="C10" s="13">
        <f>B2*B10</f>
        <v>126720</v>
      </c>
      <c r="D10" s="13">
        <f>Folha1!B3*B10</f>
        <v>3840</v>
      </c>
      <c r="E10" s="13">
        <f t="shared" si="0"/>
        <v>46080</v>
      </c>
      <c r="F10" s="12">
        <f>Folha1!G55</f>
        <v>33</v>
      </c>
      <c r="G10" s="1"/>
    </row>
    <row r="11" spans="1:7" ht="15.75" x14ac:dyDescent="0.2">
      <c r="A11" s="27" t="s">
        <v>88</v>
      </c>
      <c r="B11" s="12">
        <v>0.02</v>
      </c>
      <c r="C11" s="13">
        <f>B2*B11</f>
        <v>31680</v>
      </c>
      <c r="D11" s="13">
        <f>Folha1!B3*B11</f>
        <v>960</v>
      </c>
      <c r="E11" s="13">
        <f t="shared" si="0"/>
        <v>11520</v>
      </c>
      <c r="F11" s="12">
        <f>F6</f>
        <v>33</v>
      </c>
      <c r="G11" s="1"/>
    </row>
    <row r="12" spans="1:7" ht="15.75" x14ac:dyDescent="0.2">
      <c r="A12" s="27" t="s">
        <v>89</v>
      </c>
      <c r="B12" s="12">
        <v>0.05</v>
      </c>
      <c r="C12" s="13">
        <f>B2*B12</f>
        <v>79200</v>
      </c>
      <c r="D12" s="13">
        <f>Folha1!B3*B12</f>
        <v>2400</v>
      </c>
      <c r="E12" s="13">
        <f t="shared" si="0"/>
        <v>28800</v>
      </c>
      <c r="F12" s="12">
        <f>F6</f>
        <v>33</v>
      </c>
      <c r="G12" s="1"/>
    </row>
    <row r="13" spans="1:7" ht="15.75" x14ac:dyDescent="0.2">
      <c r="A13" s="27" t="s">
        <v>90</v>
      </c>
      <c r="B13" s="12">
        <v>0.03</v>
      </c>
      <c r="C13" s="13">
        <f>B2*B13</f>
        <v>47520</v>
      </c>
      <c r="D13" s="13">
        <f>Folha1!B3*B13</f>
        <v>1440</v>
      </c>
      <c r="E13" s="13">
        <f t="shared" si="0"/>
        <v>17280</v>
      </c>
      <c r="F13" s="12">
        <f>F6</f>
        <v>33</v>
      </c>
      <c r="G13" s="1"/>
    </row>
    <row r="14" spans="1:7" ht="15.75" x14ac:dyDescent="0.2">
      <c r="A14" s="27" t="s">
        <v>91</v>
      </c>
      <c r="B14" s="12">
        <v>0.02</v>
      </c>
      <c r="C14" s="13">
        <f>B2*B14</f>
        <v>31680</v>
      </c>
      <c r="D14" s="13">
        <f>Folha1!B3*B14</f>
        <v>960</v>
      </c>
      <c r="E14" s="13">
        <f t="shared" si="0"/>
        <v>11520</v>
      </c>
      <c r="F14" s="12">
        <f>F6</f>
        <v>33</v>
      </c>
      <c r="G14" s="1"/>
    </row>
    <row r="15" spans="1:7" ht="15.75" x14ac:dyDescent="0.2">
      <c r="A15" s="27" t="s">
        <v>92</v>
      </c>
      <c r="B15" s="12">
        <v>0.17</v>
      </c>
      <c r="C15" s="13">
        <f>B2*B15</f>
        <v>269280</v>
      </c>
      <c r="D15" s="13">
        <f>Folha1!B3*B15</f>
        <v>8160.0000000000009</v>
      </c>
      <c r="E15" s="13">
        <f t="shared" si="0"/>
        <v>97920.000000000015</v>
      </c>
      <c r="F15" s="12">
        <f>F6</f>
        <v>33</v>
      </c>
      <c r="G15" s="1"/>
    </row>
    <row r="16" spans="1:7" ht="15.75" x14ac:dyDescent="0.2">
      <c r="A16" s="26" t="s">
        <v>93</v>
      </c>
      <c r="B16" s="23">
        <v>0.05</v>
      </c>
      <c r="C16" s="24">
        <f>B2*B16</f>
        <v>79200</v>
      </c>
      <c r="D16" s="24">
        <f>Folha1!B3*B16</f>
        <v>2400</v>
      </c>
      <c r="E16" s="24">
        <f t="shared" si="0"/>
        <v>28800</v>
      </c>
      <c r="F16" s="23">
        <f>F6</f>
        <v>33</v>
      </c>
      <c r="G16" s="1"/>
    </row>
    <row r="17" spans="1:7" x14ac:dyDescent="0.2">
      <c r="A17" s="15"/>
      <c r="B17" s="52"/>
      <c r="C17" s="52"/>
      <c r="D17" s="52"/>
      <c r="E17" s="52"/>
      <c r="F17" s="15"/>
      <c r="G17" s="2"/>
    </row>
    <row r="18" spans="1:7" x14ac:dyDescent="0.2">
      <c r="A18" s="15" t="s">
        <v>95</v>
      </c>
      <c r="B18" s="15">
        <f>SUM(B5:B16)</f>
        <v>1.0000000000000002</v>
      </c>
      <c r="C18" s="14">
        <f>SUM(C5:C16)</f>
        <v>1584000</v>
      </c>
      <c r="D18" s="14">
        <f>SUM(D5:D16)</f>
        <v>48000</v>
      </c>
      <c r="E18" s="14">
        <f>SUM(E5:E16)</f>
        <v>576000</v>
      </c>
      <c r="F18" s="15">
        <f>Folha1!G55</f>
        <v>33</v>
      </c>
      <c r="G18" s="2"/>
    </row>
    <row r="19" spans="1:7" x14ac:dyDescent="0.2">
      <c r="A19" s="15"/>
      <c r="B19" s="51"/>
      <c r="C19" s="52"/>
      <c r="D19" s="52"/>
      <c r="E19" s="52"/>
      <c r="F19" s="15"/>
      <c r="G19" s="2"/>
    </row>
    <row r="20" spans="1:7" ht="18.75" x14ac:dyDescent="0.2">
      <c r="A20" s="56" t="s">
        <v>96</v>
      </c>
      <c r="B20" s="57"/>
      <c r="C20" s="57"/>
      <c r="D20" s="57"/>
      <c r="E20" s="57"/>
      <c r="F20" s="57"/>
      <c r="G20" s="2"/>
    </row>
    <row r="21" spans="1:7" x14ac:dyDescent="0.2">
      <c r="A21" s="40" t="s">
        <v>97</v>
      </c>
      <c r="B21" s="55">
        <f>D7</f>
        <v>1440</v>
      </c>
      <c r="C21" s="55"/>
      <c r="D21" s="55"/>
      <c r="E21" s="55"/>
      <c r="F21" s="8"/>
      <c r="G21" s="2"/>
    </row>
    <row r="22" spans="1:7" x14ac:dyDescent="0.2">
      <c r="A22" s="8"/>
      <c r="B22" s="8"/>
      <c r="C22" s="8"/>
      <c r="D22" s="8"/>
      <c r="E22" s="8"/>
      <c r="F22" s="8"/>
      <c r="G22" s="2"/>
    </row>
    <row r="23" spans="1:7" ht="15.75" x14ac:dyDescent="0.2">
      <c r="A23" s="22" t="s">
        <v>80</v>
      </c>
      <c r="B23" s="22" t="s">
        <v>98</v>
      </c>
      <c r="C23" s="22" t="s">
        <v>118</v>
      </c>
      <c r="D23" s="22" t="s">
        <v>99</v>
      </c>
      <c r="E23" s="22" t="s">
        <v>100</v>
      </c>
      <c r="F23" s="22" t="s">
        <v>5</v>
      </c>
      <c r="G23" s="2"/>
    </row>
    <row r="24" spans="1:7" ht="15.75" x14ac:dyDescent="0.2">
      <c r="A24" s="19" t="s">
        <v>104</v>
      </c>
      <c r="B24" s="19">
        <v>0.12</v>
      </c>
      <c r="C24" s="20">
        <f>C7*B24</f>
        <v>5702.4</v>
      </c>
      <c r="D24" s="20">
        <f>D7*B24</f>
        <v>172.79999999999998</v>
      </c>
      <c r="E24" s="20">
        <f t="shared" ref="E24:E31" si="1">D24*12</f>
        <v>2073.6</v>
      </c>
      <c r="F24" s="19">
        <f>F5</f>
        <v>33</v>
      </c>
      <c r="G24" s="2"/>
    </row>
    <row r="25" spans="1:7" ht="15.75" x14ac:dyDescent="0.2">
      <c r="A25" s="19" t="s">
        <v>105</v>
      </c>
      <c r="B25" s="19">
        <v>0.25</v>
      </c>
      <c r="C25" s="20">
        <f>C7*B25</f>
        <v>11880</v>
      </c>
      <c r="D25" s="20">
        <f>D7*B25</f>
        <v>360</v>
      </c>
      <c r="E25" s="21">
        <f t="shared" si="1"/>
        <v>4320</v>
      </c>
      <c r="F25" s="19">
        <f>F5</f>
        <v>33</v>
      </c>
      <c r="G25" s="2"/>
    </row>
    <row r="26" spans="1:7" ht="15.75" x14ac:dyDescent="0.2">
      <c r="A26" s="19" t="s">
        <v>91</v>
      </c>
      <c r="B26" s="19">
        <v>0.03</v>
      </c>
      <c r="C26" s="20">
        <f>C7*B26</f>
        <v>1425.6</v>
      </c>
      <c r="D26" s="20">
        <f>D7*B26</f>
        <v>43.199999999999996</v>
      </c>
      <c r="E26" s="21">
        <f t="shared" si="1"/>
        <v>518.4</v>
      </c>
      <c r="F26" s="19">
        <f>F5</f>
        <v>33</v>
      </c>
      <c r="G26" s="2"/>
    </row>
    <row r="27" spans="1:7" ht="15.75" x14ac:dyDescent="0.2">
      <c r="A27" s="19" t="s">
        <v>106</v>
      </c>
      <c r="B27" s="19">
        <v>0.1</v>
      </c>
      <c r="C27" s="20">
        <f>C7*B27</f>
        <v>4752</v>
      </c>
      <c r="D27" s="20">
        <f>D7*B27</f>
        <v>144</v>
      </c>
      <c r="E27" s="21">
        <f t="shared" si="1"/>
        <v>1728</v>
      </c>
      <c r="F27" s="19">
        <f>Folha1!G55</f>
        <v>33</v>
      </c>
      <c r="G27" s="2"/>
    </row>
    <row r="28" spans="1:7" ht="15.75" x14ac:dyDescent="0.2">
      <c r="A28" s="19" t="s">
        <v>89</v>
      </c>
      <c r="B28" s="19">
        <v>0.05</v>
      </c>
      <c r="C28" s="20">
        <f>C7*B28</f>
        <v>2376</v>
      </c>
      <c r="D28" s="20">
        <f>D7*B28</f>
        <v>72</v>
      </c>
      <c r="E28" s="21">
        <f t="shared" si="1"/>
        <v>864</v>
      </c>
      <c r="F28" s="19">
        <f>Folha1!G55</f>
        <v>33</v>
      </c>
      <c r="G28" s="2"/>
    </row>
    <row r="29" spans="1:7" ht="15.75" x14ac:dyDescent="0.2">
      <c r="A29" s="19" t="s">
        <v>107</v>
      </c>
      <c r="B29" s="19">
        <v>0.05</v>
      </c>
      <c r="C29" s="20">
        <f>C7*B29</f>
        <v>2376</v>
      </c>
      <c r="D29" s="20">
        <f>D7*B29</f>
        <v>72</v>
      </c>
      <c r="E29" s="21">
        <f t="shared" si="1"/>
        <v>864</v>
      </c>
      <c r="F29" s="19">
        <f>F5</f>
        <v>33</v>
      </c>
      <c r="G29" s="2"/>
    </row>
    <row r="30" spans="1:7" ht="15.75" x14ac:dyDescent="0.2">
      <c r="A30" s="19" t="s">
        <v>108</v>
      </c>
      <c r="B30" s="19">
        <v>0.1</v>
      </c>
      <c r="C30" s="20">
        <f>C7*B30</f>
        <v>4752</v>
      </c>
      <c r="D30" s="20">
        <f>D7*B30</f>
        <v>144</v>
      </c>
      <c r="E30" s="21">
        <f t="shared" si="1"/>
        <v>1728</v>
      </c>
      <c r="F30" s="19">
        <f>F5</f>
        <v>33</v>
      </c>
      <c r="G30" s="2"/>
    </row>
    <row r="31" spans="1:7" ht="15.75" x14ac:dyDescent="0.2">
      <c r="A31" s="19" t="s">
        <v>109</v>
      </c>
      <c r="B31" s="19">
        <v>0.3</v>
      </c>
      <c r="C31" s="20">
        <f>C7*B31</f>
        <v>14256</v>
      </c>
      <c r="D31" s="20">
        <f>D7*B31</f>
        <v>432</v>
      </c>
      <c r="E31" s="21">
        <f t="shared" si="1"/>
        <v>5184</v>
      </c>
      <c r="F31" s="19">
        <f>Folha1!G55</f>
        <v>33</v>
      </c>
      <c r="G31" s="2"/>
    </row>
    <row r="32" spans="1:7" ht="15.75" x14ac:dyDescent="0.2">
      <c r="A32" s="19"/>
      <c r="B32" s="19"/>
      <c r="C32" s="20"/>
      <c r="D32" s="19"/>
      <c r="E32" s="19"/>
      <c r="F32" s="19"/>
      <c r="G32" s="2"/>
    </row>
    <row r="33" spans="1:7" ht="15.75" x14ac:dyDescent="0.2">
      <c r="A33" s="19" t="s">
        <v>110</v>
      </c>
      <c r="B33" s="19">
        <f>SUM(B24:B31)</f>
        <v>1</v>
      </c>
      <c r="C33" s="21">
        <f>SUM(C24:C31)</f>
        <v>47520</v>
      </c>
      <c r="D33" s="21">
        <f>SUM(D24:D31)</f>
        <v>1440</v>
      </c>
      <c r="E33" s="21">
        <f>SUM(E24:E31)</f>
        <v>17280</v>
      </c>
      <c r="F33" s="19">
        <f>Folha1!G55</f>
        <v>33</v>
      </c>
      <c r="G33" s="2"/>
    </row>
    <row r="34" spans="1:7" ht="15.75" x14ac:dyDescent="0.2">
      <c r="A34" s="19"/>
      <c r="B34" s="58"/>
      <c r="C34" s="59"/>
      <c r="D34" s="59"/>
      <c r="E34" s="59"/>
      <c r="F34" s="19"/>
      <c r="G34" s="2"/>
    </row>
    <row r="35" spans="1:7" ht="15.75" x14ac:dyDescent="0.2">
      <c r="A35" s="60" t="s">
        <v>111</v>
      </c>
      <c r="B35" s="61"/>
      <c r="C35" s="61"/>
      <c r="D35" s="61"/>
      <c r="E35" s="61"/>
      <c r="F35" s="61"/>
      <c r="G35" s="2"/>
    </row>
    <row r="36" spans="1:7" ht="15.75" x14ac:dyDescent="0.2">
      <c r="A36" s="19" t="s">
        <v>113</v>
      </c>
      <c r="B36" s="62">
        <f>D15</f>
        <v>8160.0000000000009</v>
      </c>
      <c r="C36" s="63"/>
      <c r="D36" s="63"/>
      <c r="E36" s="63"/>
      <c r="F36" s="19"/>
      <c r="G36" s="2"/>
    </row>
    <row r="37" spans="1:7" ht="15.75" x14ac:dyDescent="0.2">
      <c r="A37" s="19"/>
      <c r="B37" s="19"/>
      <c r="C37" s="19"/>
      <c r="D37" s="19"/>
      <c r="E37" s="19"/>
      <c r="F37" s="19"/>
      <c r="G37" s="2"/>
    </row>
    <row r="38" spans="1:7" ht="15.75" x14ac:dyDescent="0.2">
      <c r="A38" s="19" t="s">
        <v>80</v>
      </c>
      <c r="B38" s="19" t="s">
        <v>119</v>
      </c>
      <c r="C38" s="19" t="s">
        <v>118</v>
      </c>
      <c r="D38" s="19" t="s">
        <v>117</v>
      </c>
      <c r="E38" s="19" t="s">
        <v>100</v>
      </c>
      <c r="F38" s="19" t="s">
        <v>5</v>
      </c>
      <c r="G38" s="2"/>
    </row>
    <row r="39" spans="1:7" ht="15.75" x14ac:dyDescent="0.2">
      <c r="A39" s="19" t="s">
        <v>114</v>
      </c>
      <c r="B39" s="19">
        <v>0.29399999999999998</v>
      </c>
      <c r="C39" s="20">
        <f>C15*B39</f>
        <v>79168.319999999992</v>
      </c>
      <c r="D39" s="20">
        <f>D15*B39</f>
        <v>2399.04</v>
      </c>
      <c r="E39" s="29">
        <f>D39*12</f>
        <v>28788.48</v>
      </c>
      <c r="F39" s="19">
        <f>Folha1!G55</f>
        <v>33</v>
      </c>
      <c r="G39" s="2"/>
    </row>
    <row r="40" spans="1:7" ht="15.75" x14ac:dyDescent="0.2">
      <c r="A40" s="19" t="s">
        <v>115</v>
      </c>
      <c r="B40" s="19">
        <v>0.35299999999999998</v>
      </c>
      <c r="C40" s="20">
        <f>C15*B40</f>
        <v>95055.84</v>
      </c>
      <c r="D40" s="20">
        <f>D15*B40</f>
        <v>2880.48</v>
      </c>
      <c r="E40" s="29">
        <f>D40*12</f>
        <v>34565.760000000002</v>
      </c>
      <c r="F40" s="19">
        <f>F5</f>
        <v>33</v>
      </c>
      <c r="G40" s="2"/>
    </row>
    <row r="41" spans="1:7" ht="15.75" x14ac:dyDescent="0.2">
      <c r="A41" s="19" t="s">
        <v>116</v>
      </c>
      <c r="B41" s="19">
        <v>0.35299999999999998</v>
      </c>
      <c r="C41" s="20">
        <f>C15*B41</f>
        <v>95055.84</v>
      </c>
      <c r="D41" s="20">
        <f>D15*B41</f>
        <v>2880.48</v>
      </c>
      <c r="E41" s="29">
        <f>D41*12</f>
        <v>34565.760000000002</v>
      </c>
      <c r="F41" s="19">
        <f>Folha1!G55</f>
        <v>33</v>
      </c>
      <c r="G41" s="2"/>
    </row>
    <row r="42" spans="1:7" ht="15.75" x14ac:dyDescent="0.2">
      <c r="A42" s="19"/>
      <c r="B42" s="58"/>
      <c r="C42" s="59"/>
      <c r="D42" s="59"/>
      <c r="E42" s="59"/>
      <c r="F42" s="19"/>
      <c r="G42" s="2"/>
    </row>
    <row r="43" spans="1:7" ht="15.75" x14ac:dyDescent="0.2">
      <c r="A43" s="19" t="s">
        <v>101</v>
      </c>
      <c r="B43" s="19">
        <f>SUM(B39:B41)</f>
        <v>1</v>
      </c>
      <c r="C43" s="20">
        <f>SUM(C39:C41)</f>
        <v>269280</v>
      </c>
      <c r="D43" s="29">
        <f>SUM(D39:D41)</f>
        <v>8160</v>
      </c>
      <c r="E43" s="29">
        <f>SUM(E39:E41)</f>
        <v>97920</v>
      </c>
      <c r="F43" s="19">
        <f>Folha1!G55</f>
        <v>33</v>
      </c>
      <c r="G43" s="2"/>
    </row>
    <row r="44" spans="1:7" ht="15.75" x14ac:dyDescent="0.2">
      <c r="A44" s="58"/>
      <c r="B44" s="59"/>
      <c r="C44" s="59"/>
      <c r="D44" s="59"/>
      <c r="E44" s="59"/>
      <c r="F44" s="59"/>
      <c r="G44" s="2"/>
    </row>
    <row r="45" spans="1:7" x14ac:dyDescent="0.2">
      <c r="A45" s="2"/>
      <c r="B45" s="2"/>
      <c r="C45" s="2"/>
      <c r="D45" s="2"/>
      <c r="E45" s="2"/>
      <c r="F45" s="2"/>
    </row>
  </sheetData>
  <mergeCells count="12">
    <mergeCell ref="A44:F44"/>
    <mergeCell ref="B34:E34"/>
    <mergeCell ref="A35:F35"/>
    <mergeCell ref="B36:E36"/>
    <mergeCell ref="B42:E42"/>
    <mergeCell ref="A1:F1"/>
    <mergeCell ref="A3:E3"/>
    <mergeCell ref="B2:E2"/>
    <mergeCell ref="B21:E21"/>
    <mergeCell ref="B17:E17"/>
    <mergeCell ref="B19:E19"/>
    <mergeCell ref="A20:F20"/>
  </mergeCells>
  <pageMargins left="0.6194849104895902" right="0.6194849104895902" top="0.81511172432840817" bottom="0.81511172432840817" header="0.42385809665077206" footer="0.42385809665077206"/>
  <pageSetup paperSize="9"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5"/>
  <sheetViews>
    <sheetView tabSelected="1" topLeftCell="A10" zoomScale="95" zoomScaleNormal="95" workbookViewId="0">
      <selection activeCell="C19" sqref="C19"/>
    </sheetView>
  </sheetViews>
  <sheetFormatPr defaultRowHeight="12.75" x14ac:dyDescent="0.2"/>
  <cols>
    <col min="1" max="1" width="68" customWidth="1"/>
    <col min="2" max="2" width="15.28515625" customWidth="1"/>
    <col min="3" max="3" width="25.85546875" customWidth="1"/>
    <col min="4" max="4" width="36.28515625" customWidth="1"/>
    <col min="5" max="5" width="28" customWidth="1"/>
    <col min="6" max="6" width="33.85546875" customWidth="1"/>
    <col min="7" max="7" width="29.85546875" customWidth="1"/>
    <col min="8" max="8" width="39.140625" customWidth="1"/>
    <col min="9" max="9" width="42" customWidth="1"/>
    <col min="10" max="10" width="32.85546875" customWidth="1"/>
    <col min="11" max="11" width="34.28515625" customWidth="1"/>
    <col min="12" max="12" width="41.42578125" customWidth="1"/>
    <col min="13" max="13" width="33.140625" customWidth="1"/>
    <col min="14" max="14" width="29.85546875" customWidth="1"/>
    <col min="15" max="15" width="31.28515625" customWidth="1"/>
    <col min="16" max="16" width="26" customWidth="1"/>
    <col min="17" max="17" width="27" customWidth="1"/>
    <col min="18" max="18" width="28.85546875" customWidth="1"/>
    <col min="19" max="19" width="62.140625" customWidth="1"/>
  </cols>
  <sheetData>
    <row r="1" spans="1:20" s="7" customFormat="1" ht="26.25" x14ac:dyDescent="0.2">
      <c r="A1" s="66" t="s">
        <v>144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20" ht="12.9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7"/>
    </row>
    <row r="3" spans="1:20" ht="18.75" x14ac:dyDescent="0.2">
      <c r="A3" s="16" t="s">
        <v>143</v>
      </c>
      <c r="B3" s="16" t="s">
        <v>80</v>
      </c>
      <c r="C3" s="16" t="s">
        <v>124</v>
      </c>
      <c r="D3" s="16" t="s">
        <v>129</v>
      </c>
      <c r="E3" s="16" t="s">
        <v>146</v>
      </c>
      <c r="F3" s="16" t="s">
        <v>125</v>
      </c>
      <c r="G3" s="16" t="s">
        <v>126</v>
      </c>
      <c r="H3" s="16" t="s">
        <v>127</v>
      </c>
      <c r="I3" s="16" t="s">
        <v>128</v>
      </c>
      <c r="J3" s="16" t="s">
        <v>130</v>
      </c>
      <c r="K3" s="16" t="s">
        <v>131</v>
      </c>
      <c r="L3" s="16" t="s">
        <v>132</v>
      </c>
      <c r="M3" s="16" t="s">
        <v>133</v>
      </c>
      <c r="N3" s="16" t="s">
        <v>135</v>
      </c>
      <c r="O3" s="16" t="s">
        <v>136</v>
      </c>
      <c r="P3" s="16" t="s">
        <v>137</v>
      </c>
      <c r="Q3" s="16" t="s">
        <v>138</v>
      </c>
      <c r="R3" s="16" t="s">
        <v>139</v>
      </c>
      <c r="S3" s="16" t="s">
        <v>150</v>
      </c>
      <c r="T3" s="7"/>
    </row>
    <row r="4" spans="1:20" ht="15.75" x14ac:dyDescent="0.2">
      <c r="A4" s="17" t="s">
        <v>134</v>
      </c>
      <c r="B4" s="17">
        <v>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>
        <f>Folha2!F5</f>
        <v>33</v>
      </c>
      <c r="O4" s="17"/>
      <c r="P4" s="17"/>
      <c r="Q4" s="18">
        <v>24490</v>
      </c>
      <c r="R4" s="17" t="s">
        <v>28</v>
      </c>
      <c r="S4" s="17"/>
      <c r="T4" s="10"/>
    </row>
    <row r="5" spans="1:20" ht="15.75" x14ac:dyDescent="0.2">
      <c r="A5" s="17" t="s">
        <v>140</v>
      </c>
      <c r="B5" s="17">
        <v>2</v>
      </c>
      <c r="C5" s="18">
        <f>Folha2!D31*N5</f>
        <v>14256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>
        <f>Folha2!F5</f>
        <v>33</v>
      </c>
      <c r="O5" s="17"/>
      <c r="P5" s="17"/>
      <c r="Q5" s="17"/>
      <c r="R5" s="17"/>
      <c r="S5" s="17"/>
      <c r="T5" s="10"/>
    </row>
    <row r="6" spans="1:20" ht="15.75" x14ac:dyDescent="0.2">
      <c r="A6" s="17" t="s">
        <v>148</v>
      </c>
      <c r="B6" s="17">
        <v>3</v>
      </c>
      <c r="C6" s="18">
        <f>Folha2!C11</f>
        <v>31680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>
        <f>Folha2!F5</f>
        <v>33</v>
      </c>
      <c r="O6" s="17"/>
      <c r="P6" s="17"/>
      <c r="Q6" s="17"/>
      <c r="R6" s="17"/>
      <c r="S6" s="17"/>
      <c r="T6" s="10"/>
    </row>
    <row r="7" spans="1:20" ht="15.75" x14ac:dyDescent="0.2">
      <c r="A7" s="17" t="s">
        <v>141</v>
      </c>
      <c r="B7" s="17">
        <v>4</v>
      </c>
      <c r="C7" s="18">
        <f>Folha2!C40</f>
        <v>95055.84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>
        <f>Folha2!F5</f>
        <v>33</v>
      </c>
      <c r="O7" s="17"/>
      <c r="P7" s="17"/>
      <c r="Q7" s="17"/>
      <c r="R7" s="17"/>
      <c r="S7" s="17"/>
      <c r="T7" s="10"/>
    </row>
    <row r="8" spans="1:20" ht="15.75" x14ac:dyDescent="0.2">
      <c r="A8" s="17" t="s">
        <v>142</v>
      </c>
      <c r="B8" s="17">
        <v>5</v>
      </c>
      <c r="C8" s="18">
        <f>Folha2!C41</f>
        <v>95055.84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>
        <f>Folha2!F5</f>
        <v>33</v>
      </c>
      <c r="O8" s="17"/>
      <c r="P8" s="17"/>
      <c r="Q8" s="17"/>
      <c r="R8" s="17"/>
      <c r="S8" s="17"/>
      <c r="T8" s="10"/>
    </row>
    <row r="9" spans="1:20" ht="15.75" x14ac:dyDescent="0.2">
      <c r="A9" s="17" t="s">
        <v>145</v>
      </c>
      <c r="B9" s="17">
        <v>6</v>
      </c>
      <c r="C9" s="18">
        <f>D9</f>
        <v>400575</v>
      </c>
      <c r="D9" s="18">
        <v>400575</v>
      </c>
      <c r="E9" s="17">
        <v>0.35</v>
      </c>
      <c r="F9" s="18">
        <f>D9*E9</f>
        <v>140201.25</v>
      </c>
      <c r="G9" s="17">
        <v>36</v>
      </c>
      <c r="H9" s="18">
        <f>(D9+F9)/G9</f>
        <v>15021.5625</v>
      </c>
      <c r="I9" s="18">
        <f>D9+F9</f>
        <v>540776.25</v>
      </c>
      <c r="J9" s="17" t="s">
        <v>147</v>
      </c>
      <c r="K9" s="17" t="s">
        <v>60</v>
      </c>
      <c r="L9" s="18">
        <f>I9-Folha2!C6</f>
        <v>-29463.75</v>
      </c>
      <c r="M9" s="17">
        <v>36</v>
      </c>
      <c r="N9" s="17">
        <f>Folha2!F5</f>
        <v>33</v>
      </c>
      <c r="O9" s="17" t="s">
        <v>151</v>
      </c>
      <c r="P9" s="17"/>
      <c r="Q9" s="17"/>
      <c r="R9" s="17"/>
      <c r="S9" s="17"/>
      <c r="T9" s="10"/>
    </row>
    <row r="10" spans="1:20" ht="15.75" x14ac:dyDescent="0.2">
      <c r="A10" s="17" t="s">
        <v>149</v>
      </c>
      <c r="B10" s="17">
        <v>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f>Folha2!F5</f>
        <v>33</v>
      </c>
      <c r="O10" s="17"/>
      <c r="P10" s="17"/>
      <c r="Q10" s="17"/>
      <c r="R10" s="17"/>
      <c r="S10" s="17"/>
      <c r="T10" s="10"/>
    </row>
    <row r="11" spans="1:20" ht="15.75" x14ac:dyDescent="0.2">
      <c r="A11" s="17" t="s">
        <v>162</v>
      </c>
      <c r="B11" s="17">
        <v>8</v>
      </c>
      <c r="C11" s="18">
        <f>P11</f>
        <v>250000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>
        <f>Folha2!F5</f>
        <v>33</v>
      </c>
      <c r="O11" s="17"/>
      <c r="P11" s="18">
        <f>Q12</f>
        <v>250000</v>
      </c>
      <c r="Q11" s="17"/>
      <c r="R11" s="17" t="str">
        <f>R12</f>
        <v>14.03.2023</v>
      </c>
      <c r="S11" s="17" t="str">
        <f>A12</f>
        <v>Eduardo Luciano Lupossa</v>
      </c>
      <c r="T11" s="10"/>
    </row>
    <row r="12" spans="1:20" ht="15.75" x14ac:dyDescent="0.2">
      <c r="A12" s="17" t="s">
        <v>145</v>
      </c>
      <c r="B12" s="17">
        <v>6</v>
      </c>
      <c r="C12" s="18">
        <f>C9-Q12</f>
        <v>150575</v>
      </c>
      <c r="D12" s="18">
        <f t="shared" ref="D12:M12" si="0">D9</f>
        <v>400575</v>
      </c>
      <c r="E12" s="17">
        <f t="shared" si="0"/>
        <v>0.35</v>
      </c>
      <c r="F12" s="18">
        <f t="shared" si="0"/>
        <v>140201.25</v>
      </c>
      <c r="G12" s="17">
        <f t="shared" si="0"/>
        <v>36</v>
      </c>
      <c r="H12" s="18">
        <f t="shared" si="0"/>
        <v>15021.5625</v>
      </c>
      <c r="I12" s="18">
        <f t="shared" si="0"/>
        <v>540776.25</v>
      </c>
      <c r="J12" s="17" t="str">
        <f t="shared" si="0"/>
        <v>14.03.2023</v>
      </c>
      <c r="K12" s="17" t="str">
        <f t="shared" si="0"/>
        <v>14.03.2026</v>
      </c>
      <c r="L12" s="18">
        <f t="shared" si="0"/>
        <v>-29463.75</v>
      </c>
      <c r="M12" s="17">
        <f t="shared" si="0"/>
        <v>36</v>
      </c>
      <c r="N12" s="17">
        <f>Folha2!F5</f>
        <v>33</v>
      </c>
      <c r="O12" s="17" t="str">
        <f>O9</f>
        <v>03.01.2023</v>
      </c>
      <c r="P12" s="17"/>
      <c r="Q12" s="18">
        <v>250000</v>
      </c>
      <c r="R12" s="17" t="s">
        <v>147</v>
      </c>
      <c r="S12" s="17" t="str">
        <f>A11</f>
        <v>Empresa de Motas Txio Kanawa ( Fornecidor de Motas )</v>
      </c>
      <c r="T12" s="10"/>
    </row>
    <row r="13" spans="1:20" ht="15.75" x14ac:dyDescent="0.2">
      <c r="A13" s="17" t="s">
        <v>152</v>
      </c>
      <c r="B13" s="17">
        <v>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>
        <f>Folha2!F5</f>
        <v>33</v>
      </c>
      <c r="O13" s="17"/>
      <c r="P13" s="17"/>
      <c r="Q13" s="18">
        <v>30300</v>
      </c>
      <c r="R13" s="17" t="s">
        <v>28</v>
      </c>
      <c r="S13" s="17"/>
      <c r="T13" s="10"/>
    </row>
    <row r="14" spans="1:20" ht="15.75" x14ac:dyDescent="0.2">
      <c r="A14" s="17" t="s">
        <v>153</v>
      </c>
      <c r="B14" s="17">
        <v>10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>
        <f>Folha2!F5</f>
        <v>33</v>
      </c>
      <c r="O14" s="17"/>
      <c r="P14" s="17"/>
      <c r="Q14" s="18">
        <v>9000</v>
      </c>
      <c r="R14" s="17" t="s">
        <v>28</v>
      </c>
      <c r="S14" s="17"/>
      <c r="T14" s="10"/>
    </row>
    <row r="15" spans="1:20" ht="15.75" x14ac:dyDescent="0.2">
      <c r="A15" s="17" t="s">
        <v>154</v>
      </c>
      <c r="B15" s="17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f>Folha2!F5</f>
        <v>33</v>
      </c>
      <c r="O15" s="17"/>
      <c r="P15" s="17"/>
      <c r="Q15" s="18">
        <v>8000</v>
      </c>
      <c r="R15" s="17" t="s">
        <v>28</v>
      </c>
      <c r="S15" s="17"/>
      <c r="T15" s="10"/>
    </row>
    <row r="16" spans="1:20" ht="15.75" x14ac:dyDescent="0.2">
      <c r="A16" s="17" t="s">
        <v>155</v>
      </c>
      <c r="B16" s="17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f>Folha2!F5</f>
        <v>33</v>
      </c>
      <c r="O16" s="17"/>
      <c r="P16" s="17"/>
      <c r="Q16" s="17">
        <v>10</v>
      </c>
      <c r="R16" s="17" t="s">
        <v>28</v>
      </c>
      <c r="S16" s="17"/>
      <c r="T16" s="10"/>
    </row>
    <row r="17" spans="1:20" ht="15.75" x14ac:dyDescent="0.2">
      <c r="A17" s="17" t="s">
        <v>156</v>
      </c>
      <c r="B17" s="17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f>Folha2!F5</f>
        <v>33</v>
      </c>
      <c r="O17" s="17"/>
      <c r="P17" s="17"/>
      <c r="Q17" s="17"/>
      <c r="R17" s="17" t="s">
        <v>28</v>
      </c>
      <c r="S17" s="17"/>
      <c r="T17" s="10"/>
    </row>
    <row r="18" spans="1:20" ht="15.75" x14ac:dyDescent="0.2">
      <c r="A18" s="17" t="s">
        <v>157</v>
      </c>
      <c r="B18" s="17">
        <v>14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>
        <f>Folha2!F5</f>
        <v>33</v>
      </c>
      <c r="O18" s="17"/>
      <c r="P18" s="17"/>
      <c r="Q18" s="18">
        <v>20000</v>
      </c>
      <c r="R18" s="17" t="s">
        <v>28</v>
      </c>
      <c r="S18" s="17"/>
      <c r="T18" s="10"/>
    </row>
    <row r="19" spans="1:20" ht="15.75" x14ac:dyDescent="0.2">
      <c r="A19" s="17" t="str">
        <f>A9</f>
        <v>Eduardo Luciano Lupossa</v>
      </c>
      <c r="B19" s="17">
        <v>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>
        <f>Folha2!F5</f>
        <v>33</v>
      </c>
      <c r="O19" s="17"/>
      <c r="P19" s="17"/>
      <c r="Q19" s="17"/>
      <c r="R19" s="18"/>
      <c r="S19" s="17"/>
      <c r="T19" s="10"/>
    </row>
    <row r="20" spans="1:20" ht="15.75" x14ac:dyDescent="0.2">
      <c r="A20" s="17" t="str">
        <f>A9</f>
        <v>Eduardo Luciano Lupossa</v>
      </c>
      <c r="B20" s="17">
        <v>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>
        <f>Folha2!F5</f>
        <v>33</v>
      </c>
      <c r="O20" s="17"/>
      <c r="P20" s="17"/>
      <c r="Q20" s="17"/>
      <c r="R20" s="17"/>
      <c r="S20" s="17"/>
      <c r="T20" s="10"/>
    </row>
    <row r="21" spans="1:20" ht="15.75" x14ac:dyDescent="0.2">
      <c r="A21" s="17" t="str">
        <f>A9</f>
        <v>Eduardo Luciano Lupossa</v>
      </c>
      <c r="B21" s="17">
        <v>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>
        <f>Folha2!F5</f>
        <v>33</v>
      </c>
      <c r="O21" s="17"/>
      <c r="P21" s="17"/>
      <c r="Q21" s="17"/>
      <c r="R21" s="17"/>
      <c r="S21" s="17"/>
      <c r="T21" s="10"/>
    </row>
    <row r="22" spans="1:20" ht="15.75" x14ac:dyDescent="0.2">
      <c r="A22" s="17" t="str">
        <f>A9</f>
        <v>Eduardo Luciano Lupossa</v>
      </c>
      <c r="B22" s="17">
        <v>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f>Folha2!F5</f>
        <v>33</v>
      </c>
      <c r="O22" s="17"/>
      <c r="P22" s="17"/>
      <c r="Q22" s="17"/>
      <c r="R22" s="17"/>
      <c r="S22" s="17"/>
      <c r="T22" s="10"/>
    </row>
    <row r="23" spans="1:20" ht="15.75" x14ac:dyDescent="0.2">
      <c r="A23" s="17" t="str">
        <f>A9</f>
        <v>Eduardo Luciano Lupossa</v>
      </c>
      <c r="B23" s="17">
        <v>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>
        <f>Folha2!F5</f>
        <v>33</v>
      </c>
      <c r="O23" s="17"/>
      <c r="P23" s="17"/>
      <c r="Q23" s="17"/>
      <c r="R23" s="17"/>
      <c r="S23" s="17"/>
      <c r="T23" s="10"/>
    </row>
    <row r="24" spans="1:20" ht="15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f>Folha2!F5</f>
        <v>33</v>
      </c>
      <c r="O24" s="17"/>
      <c r="P24" s="17"/>
      <c r="Q24" s="17"/>
      <c r="R24" s="17"/>
      <c r="S24" s="17"/>
      <c r="T24" s="10"/>
    </row>
    <row r="25" spans="1:20" ht="15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>
        <f>Folha2!F5</f>
        <v>33</v>
      </c>
      <c r="O25" s="17"/>
      <c r="P25" s="17"/>
      <c r="Q25" s="17"/>
      <c r="R25" s="17"/>
      <c r="S25" s="17"/>
      <c r="T25" s="10"/>
    </row>
    <row r="26" spans="1:20" ht="15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>
        <f>Folha2!F5</f>
        <v>33</v>
      </c>
      <c r="O26" s="17"/>
      <c r="P26" s="17"/>
      <c r="Q26" s="17"/>
      <c r="R26" s="17"/>
      <c r="S26" s="17"/>
      <c r="T26" s="10"/>
    </row>
    <row r="27" spans="1:20" ht="15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>
        <f>Folha2!F5</f>
        <v>33</v>
      </c>
      <c r="O27" s="17"/>
      <c r="P27" s="17"/>
      <c r="Q27" s="17"/>
      <c r="R27" s="17"/>
      <c r="S27" s="17"/>
      <c r="T27" s="10"/>
    </row>
    <row r="28" spans="1:20" ht="15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>
        <f>Folha2!F5</f>
        <v>33</v>
      </c>
      <c r="O28" s="17"/>
      <c r="P28" s="17"/>
      <c r="Q28" s="17"/>
      <c r="R28" s="17"/>
      <c r="S28" s="17"/>
      <c r="T28" s="10"/>
    </row>
    <row r="29" spans="1:20" ht="15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>
        <f>Folha2!F5</f>
        <v>33</v>
      </c>
      <c r="O29" s="17"/>
      <c r="P29" s="17"/>
      <c r="Q29" s="17"/>
      <c r="R29" s="17"/>
      <c r="S29" s="17"/>
      <c r="T29" s="10"/>
    </row>
    <row r="30" spans="1:20" ht="15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>
        <f>Folha2!F5</f>
        <v>33</v>
      </c>
      <c r="O30" s="17"/>
      <c r="P30" s="17"/>
      <c r="Q30" s="17"/>
      <c r="R30" s="17"/>
      <c r="S30" s="17"/>
      <c r="T30" s="10"/>
    </row>
    <row r="31" spans="1:20" ht="15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f>Folha2!F5</f>
        <v>33</v>
      </c>
      <c r="O31" s="17"/>
      <c r="P31" s="17"/>
      <c r="Q31" s="17"/>
      <c r="R31" s="17"/>
      <c r="S31" s="17"/>
      <c r="T31" s="10"/>
    </row>
    <row r="32" spans="1:20" ht="15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>
        <f>Folha2!F5</f>
        <v>33</v>
      </c>
      <c r="O32" s="17"/>
      <c r="P32" s="17"/>
      <c r="Q32" s="17"/>
      <c r="R32" s="17"/>
      <c r="S32" s="17"/>
      <c r="T32" s="10"/>
    </row>
    <row r="33" spans="1:20" ht="15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>
        <f>Folha2!F5</f>
        <v>33</v>
      </c>
      <c r="O33" s="17"/>
      <c r="P33" s="17"/>
      <c r="Q33" s="17"/>
      <c r="R33" s="17"/>
      <c r="S33" s="17"/>
      <c r="T33" s="10"/>
    </row>
    <row r="34" spans="1:20" ht="15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>
        <f>Folha2!F5</f>
        <v>33</v>
      </c>
      <c r="O34" s="17"/>
      <c r="P34" s="17"/>
      <c r="Q34" s="17"/>
      <c r="R34" s="17"/>
      <c r="S34" s="17"/>
      <c r="T34" s="10"/>
    </row>
    <row r="35" spans="1:20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</sheetData>
  <mergeCells count="1">
    <mergeCell ref="A1:S1"/>
  </mergeCells>
  <pageMargins left="0.6194849104895902" right="0.6194849104895902" top="0.81511172432840817" bottom="0.81511172432840817" header="0.42385809665077206" footer="0.4238580966507720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</dc:creator>
  <cp:lastModifiedBy>Eliane</cp:lastModifiedBy>
  <cp:revision>93</cp:revision>
  <dcterms:created xsi:type="dcterms:W3CDTF">2023-03-20T13:37:48Z</dcterms:created>
  <dcterms:modified xsi:type="dcterms:W3CDTF">2023-03-20T13:42:03Z</dcterms:modified>
</cp:coreProperties>
</file>