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D:\Users\isabella.vasconcelos\Desktop\"/>
    </mc:Choice>
  </mc:AlternateContent>
  <xr:revisionPtr revIDLastSave="0" documentId="8_{06B325DA-EA6B-4AE0-86D2-1D99CEE40A58}" xr6:coauthVersionLast="47" xr6:coauthVersionMax="47" xr10:uidLastSave="{00000000-0000-0000-0000-000000000000}"/>
  <bookViews>
    <workbookView xWindow="-120" yWindow="-120" windowWidth="29040" windowHeight="15840" xr2:uid="{00000000-000D-0000-FFFF-FFFF00000000}"/>
  </bookViews>
  <sheets>
    <sheet name="Planilha1" sheetId="1" r:id="rId1"/>
    <sheet name="Planilha2" sheetId="2" r:id="rId2"/>
  </sheets>
  <externalReferences>
    <externalReference r:id="rId3"/>
    <externalReference r:id="rId4"/>
  </externalReferences>
  <definedNames>
    <definedName name="_xlnm._FilterDatabase" localSheetId="0" hidden="1">Planilha1!$A$1:$O$658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5" i="1" l="1"/>
  <c r="K311" i="1"/>
  <c r="L256" i="1"/>
  <c r="M256" i="1" s="1"/>
  <c r="K180" i="1"/>
  <c r="K179" i="1"/>
  <c r="K178" i="1"/>
  <c r="K177" i="1"/>
  <c r="K176" i="1"/>
  <c r="K175" i="1"/>
  <c r="K174" i="1"/>
  <c r="K173" i="1"/>
  <c r="K172" i="1"/>
  <c r="K565" i="1"/>
  <c r="L565" i="1" s="1"/>
  <c r="M564" i="1"/>
  <c r="L564" i="1"/>
  <c r="K150" i="1"/>
  <c r="K151" i="1"/>
  <c r="M574" i="1"/>
  <c r="L574" i="1"/>
  <c r="K145" i="1"/>
  <c r="K600" i="1"/>
  <c r="L600" i="1" s="1"/>
  <c r="K84" i="1"/>
  <c r="K59" i="1"/>
  <c r="K10" i="1"/>
  <c r="M479" i="1"/>
  <c r="L479" i="1"/>
  <c r="M478" i="1"/>
  <c r="L478" i="1"/>
  <c r="M477" i="1"/>
  <c r="L477" i="1"/>
  <c r="M476" i="1"/>
  <c r="L476" i="1"/>
  <c r="M475" i="1"/>
  <c r="L475" i="1"/>
  <c r="M180" i="1"/>
  <c r="L180" i="1"/>
  <c r="M179" i="1"/>
  <c r="L179" i="1"/>
  <c r="M178" i="1"/>
  <c r="L178" i="1"/>
  <c r="M177" i="1"/>
  <c r="L177" i="1"/>
  <c r="M176" i="1"/>
  <c r="L176" i="1"/>
  <c r="M175" i="1"/>
  <c r="L175" i="1"/>
  <c r="M174" i="1"/>
  <c r="L174" i="1"/>
  <c r="M173" i="1"/>
  <c r="L173" i="1"/>
  <c r="M59" i="1"/>
  <c r="L59" i="1"/>
  <c r="M58" i="1"/>
  <c r="L58" i="1"/>
  <c r="M57" i="1"/>
  <c r="L57" i="1"/>
  <c r="M56" i="1"/>
  <c r="L56" i="1"/>
  <c r="M593" i="1"/>
  <c r="L593" i="1"/>
  <c r="M494" i="1"/>
  <c r="L494" i="1"/>
  <c r="M480" i="1"/>
  <c r="L480" i="1"/>
  <c r="M488" i="1"/>
  <c r="L488" i="1"/>
  <c r="M487" i="1"/>
  <c r="L487" i="1"/>
  <c r="M486" i="1"/>
  <c r="L486" i="1"/>
  <c r="M485" i="1"/>
  <c r="L485" i="1"/>
  <c r="M484" i="1"/>
  <c r="L484" i="1"/>
  <c r="M483" i="1"/>
  <c r="L483" i="1"/>
  <c r="M482" i="1"/>
  <c r="L482" i="1"/>
  <c r="M473" i="1"/>
  <c r="L473" i="1"/>
  <c r="M472" i="1"/>
  <c r="L472" i="1"/>
  <c r="M471" i="1"/>
  <c r="L471" i="1"/>
  <c r="M470" i="1"/>
  <c r="L470" i="1"/>
  <c r="M468" i="1"/>
  <c r="L468" i="1"/>
  <c r="M467" i="1"/>
  <c r="L467" i="1"/>
  <c r="M466" i="1"/>
  <c r="L466" i="1"/>
  <c r="M465" i="1"/>
  <c r="L465" i="1"/>
  <c r="M464" i="1"/>
  <c r="L464" i="1"/>
  <c r="M463" i="1"/>
  <c r="L463" i="1"/>
  <c r="M462" i="1"/>
  <c r="L462" i="1"/>
  <c r="M459" i="1"/>
  <c r="L459" i="1"/>
  <c r="M458" i="1"/>
  <c r="L458" i="1"/>
  <c r="M457" i="1"/>
  <c r="L457" i="1"/>
  <c r="M456" i="1"/>
  <c r="L456" i="1"/>
  <c r="M455" i="1"/>
  <c r="L455" i="1"/>
  <c r="M454" i="1"/>
  <c r="L454" i="1"/>
  <c r="M453" i="1"/>
  <c r="L453" i="1"/>
  <c r="M452" i="1"/>
  <c r="L452" i="1"/>
  <c r="M451" i="1"/>
  <c r="L451" i="1"/>
  <c r="M460" i="1"/>
  <c r="L460" i="1"/>
  <c r="M450" i="1"/>
  <c r="L450" i="1"/>
  <c r="M449" i="1"/>
  <c r="L449" i="1"/>
  <c r="M448" i="1"/>
  <c r="L448" i="1"/>
  <c r="M447" i="1"/>
  <c r="L447" i="1"/>
  <c r="M446" i="1"/>
  <c r="L446" i="1"/>
  <c r="M445" i="1"/>
  <c r="L445" i="1"/>
  <c r="M444" i="1"/>
  <c r="L444" i="1"/>
  <c r="M443" i="1"/>
  <c r="L443" i="1"/>
  <c r="M442" i="1"/>
  <c r="L442" i="1"/>
  <c r="M441" i="1"/>
  <c r="L441" i="1"/>
  <c r="M439" i="1"/>
  <c r="L439" i="1"/>
  <c r="M438" i="1"/>
  <c r="L438" i="1"/>
  <c r="M437" i="1"/>
  <c r="L437" i="1"/>
  <c r="M436" i="1"/>
  <c r="L436" i="1"/>
  <c r="M435" i="1"/>
  <c r="L435" i="1"/>
  <c r="M434" i="1"/>
  <c r="L434" i="1"/>
  <c r="M433" i="1"/>
  <c r="L433" i="1"/>
  <c r="M432" i="1"/>
  <c r="L432" i="1"/>
  <c r="M431" i="1"/>
  <c r="L431" i="1"/>
  <c r="M429" i="1"/>
  <c r="L429" i="1"/>
  <c r="K425" i="1"/>
  <c r="M427" i="1"/>
  <c r="L427" i="1"/>
  <c r="M426" i="1"/>
  <c r="L426" i="1"/>
  <c r="M425" i="1"/>
  <c r="L425" i="1"/>
  <c r="M422" i="1"/>
  <c r="L422" i="1"/>
  <c r="M421" i="1"/>
  <c r="L421" i="1"/>
  <c r="M423" i="1"/>
  <c r="L423" i="1"/>
  <c r="M420" i="1"/>
  <c r="L420" i="1"/>
  <c r="L419" i="1"/>
  <c r="M418" i="1"/>
  <c r="L418" i="1"/>
  <c r="M417" i="1"/>
  <c r="L417" i="1"/>
  <c r="M342" i="1"/>
  <c r="L342" i="1"/>
  <c r="M341" i="1"/>
  <c r="L341" i="1"/>
  <c r="M340" i="1"/>
  <c r="L340" i="1"/>
  <c r="M339" i="1"/>
  <c r="L339" i="1"/>
  <c r="M338" i="1"/>
  <c r="L338" i="1"/>
  <c r="M337" i="1"/>
  <c r="L337" i="1"/>
  <c r="M335" i="1"/>
  <c r="L335" i="1"/>
  <c r="M334" i="1"/>
  <c r="L334" i="1"/>
  <c r="M332" i="1"/>
  <c r="L332" i="1"/>
  <c r="M330" i="1"/>
  <c r="L330" i="1"/>
  <c r="M329" i="1"/>
  <c r="L329" i="1"/>
  <c r="M327" i="1"/>
  <c r="L327" i="1"/>
  <c r="M326" i="1"/>
  <c r="L326" i="1"/>
  <c r="M325" i="1"/>
  <c r="L325" i="1"/>
  <c r="M324" i="1"/>
  <c r="L324" i="1"/>
  <c r="M322" i="1"/>
  <c r="L322" i="1"/>
  <c r="M321" i="1"/>
  <c r="L321" i="1"/>
  <c r="M320" i="1"/>
  <c r="L320" i="1"/>
  <c r="M319" i="1"/>
  <c r="L319" i="1"/>
  <c r="M318" i="1"/>
  <c r="L318" i="1"/>
  <c r="M316" i="1"/>
  <c r="L316" i="1"/>
  <c r="M315" i="1"/>
  <c r="L315" i="1"/>
  <c r="M314" i="1"/>
  <c r="L314" i="1"/>
  <c r="M313" i="1"/>
  <c r="M312" i="1"/>
  <c r="L312" i="1"/>
  <c r="M310" i="1"/>
  <c r="L310" i="1"/>
  <c r="M309" i="1"/>
  <c r="L309" i="1"/>
  <c r="M308" i="1"/>
  <c r="L308" i="1"/>
  <c r="M307" i="1"/>
  <c r="L307" i="1"/>
  <c r="M306" i="1"/>
  <c r="L306" i="1"/>
  <c r="M304" i="1"/>
  <c r="L304" i="1"/>
  <c r="M303" i="1"/>
  <c r="L303" i="1"/>
  <c r="M300" i="1"/>
  <c r="L300" i="1"/>
  <c r="M299" i="1"/>
  <c r="L299" i="1"/>
  <c r="M298" i="1"/>
  <c r="L298" i="1"/>
  <c r="M283" i="1"/>
  <c r="L283" i="1"/>
  <c r="M271" i="1"/>
  <c r="L271" i="1"/>
  <c r="K269" i="1"/>
  <c r="M270" i="1"/>
  <c r="L270" i="1"/>
  <c r="M261" i="1"/>
  <c r="L261" i="1"/>
  <c r="M197" i="1"/>
  <c r="L197" i="1"/>
  <c r="M196" i="1"/>
  <c r="L196" i="1"/>
  <c r="M195" i="1"/>
  <c r="L195" i="1"/>
  <c r="M182" i="1"/>
  <c r="L182" i="1"/>
  <c r="M183" i="1"/>
  <c r="L183" i="1"/>
  <c r="M171" i="1"/>
  <c r="L171" i="1"/>
  <c r="M169" i="1"/>
  <c r="L169" i="1"/>
  <c r="M168" i="1"/>
  <c r="L168" i="1"/>
  <c r="M166" i="1"/>
  <c r="L166" i="1"/>
  <c r="M164" i="1"/>
  <c r="L164" i="1"/>
  <c r="M162" i="1"/>
  <c r="L162" i="1"/>
  <c r="M161" i="1"/>
  <c r="L161" i="1"/>
  <c r="M160" i="1"/>
  <c r="M158" i="1"/>
  <c r="L158" i="1"/>
  <c r="M156" i="1"/>
  <c r="L156" i="1"/>
  <c r="M154" i="1"/>
  <c r="L154" i="1"/>
  <c r="M153" i="1"/>
  <c r="L153" i="1"/>
  <c r="M151" i="1"/>
  <c r="L151" i="1"/>
  <c r="M148" i="1"/>
  <c r="L148" i="1"/>
  <c r="M149" i="1"/>
  <c r="L149" i="1"/>
  <c r="M147" i="1"/>
  <c r="L147" i="1"/>
  <c r="M146" i="1"/>
  <c r="L146" i="1"/>
  <c r="M143" i="1"/>
  <c r="L143" i="1"/>
  <c r="M144" i="1"/>
  <c r="L144" i="1"/>
  <c r="M142" i="1"/>
  <c r="L142" i="1"/>
  <c r="M141" i="1"/>
  <c r="L141" i="1"/>
  <c r="M139" i="1"/>
  <c r="L139" i="1"/>
  <c r="M138" i="1"/>
  <c r="L138" i="1"/>
  <c r="M137" i="1"/>
  <c r="L137" i="1"/>
  <c r="M136" i="1"/>
  <c r="L136" i="1"/>
  <c r="M135" i="1"/>
  <c r="L135" i="1"/>
  <c r="L134" i="1"/>
  <c r="M123" i="1"/>
  <c r="L123" i="1"/>
  <c r="M121" i="1"/>
  <c r="L121" i="1"/>
  <c r="M106" i="1"/>
  <c r="L106" i="1"/>
  <c r="M96" i="1"/>
  <c r="L96" i="1"/>
  <c r="M86" i="1"/>
  <c r="L86" i="1"/>
  <c r="M85" i="1"/>
  <c r="L85" i="1"/>
  <c r="M76" i="1"/>
  <c r="L76" i="1"/>
  <c r="M65" i="1"/>
  <c r="L65" i="1"/>
  <c r="M64" i="1"/>
  <c r="L64" i="1"/>
  <c r="M63" i="1"/>
  <c r="L63" i="1"/>
  <c r="L62" i="1"/>
  <c r="M61" i="1"/>
  <c r="M54" i="1"/>
  <c r="L54" i="1"/>
  <c r="M53" i="1"/>
  <c r="L53" i="1"/>
  <c r="M18" i="1"/>
  <c r="L18" i="1"/>
  <c r="M17" i="1"/>
  <c r="L17" i="1"/>
  <c r="M16" i="1"/>
  <c r="L16" i="1"/>
  <c r="M14" i="1"/>
  <c r="L14" i="1"/>
  <c r="M12" i="1"/>
  <c r="L12" i="1"/>
  <c r="M10" i="1"/>
  <c r="L10" i="1"/>
  <c r="M7" i="1"/>
  <c r="L7" i="1"/>
  <c r="M8" i="1"/>
  <c r="L8" i="1"/>
  <c r="L6" i="1"/>
  <c r="M4" i="1"/>
  <c r="L4" i="1"/>
  <c r="L3" i="1"/>
  <c r="M545" i="1"/>
  <c r="L545" i="1"/>
  <c r="M533" i="1"/>
  <c r="L533" i="1"/>
  <c r="M580" i="1"/>
  <c r="L580" i="1"/>
  <c r="L570" i="1"/>
  <c r="M570" i="1"/>
  <c r="M657" i="1"/>
  <c r="L657" i="1"/>
  <c r="M3" i="1" l="1"/>
  <c r="L152" i="1"/>
  <c r="L302" i="1"/>
  <c r="L305" i="1"/>
  <c r="L333" i="1"/>
  <c r="L336" i="1"/>
  <c r="L416" i="1"/>
  <c r="L430" i="1"/>
  <c r="M6" i="1"/>
  <c r="L61" i="1"/>
  <c r="M62" i="1"/>
  <c r="M134" i="1"/>
  <c r="M152" i="1"/>
  <c r="L160" i="1"/>
  <c r="M302" i="1"/>
  <c r="M305" i="1"/>
  <c r="L313" i="1"/>
  <c r="M333" i="1"/>
  <c r="M336" i="1"/>
  <c r="M416" i="1"/>
  <c r="M419" i="1"/>
  <c r="M430" i="1"/>
  <c r="M60" i="1"/>
  <c r="L60" i="1"/>
  <c r="M655" i="1"/>
  <c r="L655" i="1"/>
  <c r="M276" i="1" l="1"/>
  <c r="L276" i="1"/>
  <c r="M167" i="1"/>
  <c r="L167" i="1"/>
  <c r="M130" i="1" l="1"/>
  <c r="L130" i="1"/>
  <c r="M367" i="1" l="1"/>
  <c r="L367" i="1"/>
  <c r="M279" i="1"/>
  <c r="L279" i="1"/>
  <c r="M278" i="1"/>
  <c r="L278" i="1"/>
  <c r="M170" i="1" l="1"/>
  <c r="L170" i="1"/>
  <c r="M290" i="1"/>
  <c r="L290" i="1"/>
  <c r="M73" i="1" l="1"/>
  <c r="L73" i="1"/>
  <c r="M92" i="1"/>
  <c r="L92" i="1"/>
  <c r="M550" i="1" l="1"/>
  <c r="L550" i="1"/>
  <c r="M658" i="1" l="1"/>
  <c r="L658" i="1"/>
  <c r="M90" i="1" l="1"/>
  <c r="L90" i="1"/>
  <c r="M72" i="1"/>
  <c r="L72" i="1"/>
  <c r="M67" i="1"/>
  <c r="L67" i="1"/>
  <c r="M117" i="1"/>
  <c r="L117" i="1"/>
  <c r="M181" i="1" l="1"/>
  <c r="L181" i="1"/>
  <c r="M29" i="1" l="1"/>
  <c r="L29" i="1"/>
  <c r="M503" i="1"/>
  <c r="L503" i="1"/>
  <c r="M241" i="1" l="1"/>
  <c r="L241" i="1"/>
  <c r="M282" i="1" l="1"/>
  <c r="L282" i="1"/>
  <c r="M133" i="1"/>
  <c r="L133" i="1"/>
  <c r="M234" i="1"/>
  <c r="L234" i="1"/>
  <c r="M2" i="1" l="1"/>
  <c r="L2" i="1"/>
  <c r="M415" i="1"/>
  <c r="L415" i="1"/>
  <c r="M424" i="1"/>
  <c r="L424" i="1"/>
  <c r="M331" i="1" l="1"/>
  <c r="L331" i="1"/>
  <c r="M150" i="1"/>
  <c r="L150" i="1"/>
  <c r="M194" i="1"/>
  <c r="L194" i="1"/>
  <c r="M159" i="1"/>
  <c r="L159" i="1"/>
  <c r="M269" i="1"/>
  <c r="L269" i="1"/>
  <c r="L115" i="1" l="1"/>
  <c r="M114" i="1"/>
  <c r="L114" i="1"/>
  <c r="M301" i="1"/>
  <c r="L301" i="1"/>
  <c r="M311" i="1"/>
  <c r="L311" i="1"/>
  <c r="M5" i="1" l="1"/>
  <c r="L5" i="1"/>
  <c r="M140" i="1"/>
  <c r="L140" i="1"/>
  <c r="M95" i="1"/>
  <c r="L95" i="1"/>
  <c r="M105" i="1"/>
  <c r="L105" i="1"/>
  <c r="M84" i="1"/>
  <c r="L84" i="1"/>
  <c r="M75" i="1"/>
  <c r="L75" i="1"/>
  <c r="M122" i="1"/>
  <c r="L122" i="1"/>
  <c r="M145" i="1" l="1"/>
  <c r="L145" i="1"/>
  <c r="M428" i="1"/>
  <c r="L428" i="1"/>
  <c r="M9" i="1"/>
  <c r="L9" i="1"/>
  <c r="M243" i="1" l="1"/>
  <c r="L243" i="1"/>
  <c r="M381" i="1" l="1"/>
  <c r="L381" i="1"/>
  <c r="M645" i="1"/>
  <c r="L645" i="1"/>
  <c r="M602" i="1" l="1"/>
  <c r="L602" i="1"/>
  <c r="M287" i="1" l="1"/>
  <c r="L287" i="1"/>
  <c r="M353" i="1" l="1"/>
  <c r="L353" i="1"/>
  <c r="L440" i="1" l="1"/>
  <c r="M440" i="1"/>
  <c r="M653" i="1" l="1"/>
  <c r="L653" i="1"/>
  <c r="L23" i="1" l="1"/>
  <c r="M23" i="1"/>
  <c r="L493" i="1"/>
  <c r="M493" i="1"/>
  <c r="M489" i="1"/>
  <c r="L489" i="1"/>
  <c r="M656" i="1" l="1"/>
  <c r="L656" i="1"/>
  <c r="M40" i="1" l="1"/>
  <c r="L40" i="1"/>
  <c r="M647" i="1" l="1"/>
  <c r="M646" i="1"/>
  <c r="L647" i="1"/>
  <c r="L646" i="1" l="1"/>
  <c r="M648" i="1" l="1"/>
  <c r="L648" i="1"/>
  <c r="M649" i="1"/>
  <c r="L649" i="1"/>
  <c r="M539" i="1"/>
  <c r="L539" i="1"/>
  <c r="M189" i="1" l="1"/>
  <c r="L189" i="1"/>
  <c r="M575" i="1" l="1"/>
  <c r="L575" i="1"/>
  <c r="M221" i="1" l="1"/>
  <c r="L221" i="1" l="1"/>
  <c r="M388" i="1" l="1"/>
  <c r="M650" i="1" l="1"/>
  <c r="L650" i="1"/>
  <c r="M398" i="1" l="1"/>
  <c r="L398" i="1"/>
  <c r="M369" i="1" l="1"/>
  <c r="L369" i="1"/>
  <c r="M347" i="1" l="1"/>
  <c r="L347" i="1"/>
  <c r="M346" i="1"/>
  <c r="L346" i="1"/>
  <c r="M257" i="1" l="1"/>
  <c r="L257" i="1"/>
  <c r="M206" i="1"/>
  <c r="L206" i="1"/>
  <c r="M219" i="1"/>
  <c r="L219" i="1"/>
  <c r="M198" i="1"/>
  <c r="L198" i="1"/>
  <c r="M113" i="1" l="1"/>
  <c r="L113" i="1"/>
  <c r="M654" i="1" l="1"/>
  <c r="L654" i="1"/>
  <c r="M652" i="1"/>
  <c r="L652" i="1"/>
  <c r="M651" i="1"/>
  <c r="L651"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1" i="1"/>
  <c r="L601" i="1"/>
  <c r="M599" i="1" l="1"/>
  <c r="L599" i="1"/>
  <c r="M598" i="1"/>
  <c r="L598" i="1"/>
  <c r="M597" i="1"/>
  <c r="L597" i="1"/>
  <c r="M596" i="1"/>
  <c r="L596" i="1"/>
  <c r="M595" i="1"/>
  <c r="L595" i="1"/>
  <c r="M594" i="1"/>
  <c r="L594" i="1"/>
  <c r="M592" i="1"/>
  <c r="L592" i="1"/>
  <c r="M591" i="1"/>
  <c r="L591" i="1"/>
  <c r="M590" i="1"/>
  <c r="L590" i="1"/>
  <c r="M589" i="1"/>
  <c r="L589" i="1"/>
  <c r="M588" i="1"/>
  <c r="L588" i="1"/>
  <c r="M587" i="1"/>
  <c r="L587" i="1"/>
  <c r="M586" i="1"/>
  <c r="L586" i="1"/>
  <c r="M585" i="1"/>
  <c r="L585" i="1"/>
  <c r="M584" i="1"/>
  <c r="L584" i="1"/>
  <c r="M583" i="1"/>
  <c r="L583" i="1"/>
  <c r="M582" i="1"/>
  <c r="L582" i="1"/>
  <c r="M581" i="1"/>
  <c r="L581" i="1"/>
  <c r="M579" i="1"/>
  <c r="L579" i="1"/>
  <c r="M578" i="1"/>
  <c r="L578" i="1"/>
  <c r="M577" i="1"/>
  <c r="L577" i="1"/>
  <c r="M576" i="1"/>
  <c r="L576" i="1"/>
  <c r="M573" i="1"/>
  <c r="L573" i="1"/>
  <c r="M572" i="1"/>
  <c r="L572" i="1"/>
  <c r="M571" i="1"/>
  <c r="L571" i="1"/>
  <c r="M569" i="1"/>
  <c r="L569" i="1"/>
  <c r="M568" i="1"/>
  <c r="L568" i="1"/>
  <c r="M567" i="1"/>
  <c r="L567" i="1"/>
  <c r="M566" i="1"/>
  <c r="L566"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49" i="1"/>
  <c r="L549" i="1"/>
  <c r="M548" i="1"/>
  <c r="L548" i="1"/>
  <c r="M547" i="1"/>
  <c r="L547" i="1"/>
  <c r="M546" i="1"/>
  <c r="L546" i="1"/>
  <c r="M544" i="1"/>
  <c r="L544" i="1"/>
  <c r="M543" i="1"/>
  <c r="L543" i="1"/>
  <c r="M542" i="1"/>
  <c r="L542" i="1"/>
  <c r="M541" i="1"/>
  <c r="L541" i="1"/>
  <c r="M540" i="1"/>
  <c r="L540" i="1"/>
  <c r="M538" i="1"/>
  <c r="L538" i="1"/>
  <c r="M537" i="1"/>
  <c r="L537" i="1"/>
  <c r="M536" i="1"/>
  <c r="L536" i="1"/>
  <c r="M535" i="1"/>
  <c r="L535" i="1"/>
  <c r="M534" i="1"/>
  <c r="L534"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L511" i="1"/>
  <c r="L510" i="1"/>
  <c r="M509" i="1"/>
  <c r="L509" i="1"/>
  <c r="M508" i="1"/>
  <c r="L508" i="1"/>
  <c r="M507" i="1"/>
  <c r="L507" i="1"/>
  <c r="M506" i="1"/>
  <c r="L506" i="1"/>
  <c r="M505" i="1"/>
  <c r="L505" i="1"/>
  <c r="M504" i="1"/>
  <c r="L504" i="1"/>
  <c r="M502" i="1"/>
  <c r="L502" i="1"/>
  <c r="M501" i="1"/>
  <c r="L501" i="1"/>
  <c r="M500" i="1"/>
  <c r="L500" i="1"/>
  <c r="M499" i="1"/>
  <c r="L499" i="1"/>
  <c r="M498" i="1"/>
  <c r="L498" i="1"/>
  <c r="M497" i="1"/>
  <c r="L497" i="1"/>
  <c r="M496" i="1"/>
  <c r="L496" i="1"/>
  <c r="M495" i="1"/>
  <c r="L495" i="1"/>
  <c r="M492" i="1"/>
  <c r="L492" i="1"/>
  <c r="M491" i="1"/>
  <c r="L491" i="1"/>
  <c r="M490" i="1"/>
  <c r="L490" i="1"/>
  <c r="M481" i="1"/>
  <c r="L481" i="1"/>
  <c r="M474" i="1"/>
  <c r="L474" i="1"/>
  <c r="M469" i="1"/>
  <c r="L469" i="1"/>
  <c r="M461" i="1"/>
  <c r="L461" i="1"/>
  <c r="M414" i="1" l="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7" i="1"/>
  <c r="L397" i="1"/>
  <c r="M396" i="1"/>
  <c r="L396" i="1"/>
  <c r="M395" i="1"/>
  <c r="L395" i="1"/>
  <c r="M394" i="1"/>
  <c r="L394" i="1"/>
  <c r="M393" i="1"/>
  <c r="L393" i="1"/>
  <c r="M392" i="1"/>
  <c r="L392" i="1"/>
  <c r="M391" i="1"/>
  <c r="L391" i="1"/>
  <c r="M390" i="1"/>
  <c r="L390" i="1"/>
  <c r="M389" i="1"/>
  <c r="L389" i="1"/>
  <c r="L388" i="1"/>
  <c r="M387" i="1"/>
  <c r="L387" i="1"/>
  <c r="M386" i="1"/>
  <c r="L386" i="1"/>
  <c r="M385" i="1"/>
  <c r="L385" i="1"/>
  <c r="M384" i="1"/>
  <c r="L384" i="1"/>
  <c r="M383" i="1"/>
  <c r="L383" i="1"/>
  <c r="M382" i="1"/>
  <c r="L382" i="1"/>
  <c r="M380" i="1"/>
  <c r="L380" i="1"/>
  <c r="M379" i="1"/>
  <c r="L379" i="1"/>
  <c r="M378" i="1"/>
  <c r="L378" i="1"/>
  <c r="M377" i="1"/>
  <c r="L377" i="1"/>
  <c r="M376" i="1"/>
  <c r="L376" i="1"/>
  <c r="M375" i="1"/>
  <c r="L375" i="1"/>
  <c r="M374" i="1"/>
  <c r="L374" i="1"/>
  <c r="M373" i="1"/>
  <c r="L373" i="1"/>
  <c r="M372" i="1"/>
  <c r="L372" i="1"/>
  <c r="M371" i="1"/>
  <c r="L371" i="1"/>
  <c r="M370" i="1"/>
  <c r="L370" i="1"/>
  <c r="M368" i="1"/>
  <c r="L368"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2" i="1"/>
  <c r="L352" i="1"/>
  <c r="M351" i="1"/>
  <c r="L351" i="1"/>
  <c r="M350" i="1"/>
  <c r="L350" i="1"/>
  <c r="M349" i="1"/>
  <c r="L349" i="1"/>
  <c r="M348" i="1"/>
  <c r="L348" i="1"/>
  <c r="L345" i="1"/>
  <c r="M344" i="1"/>
  <c r="L344" i="1"/>
  <c r="M343" i="1"/>
  <c r="L343" i="1"/>
  <c r="M328" i="1"/>
  <c r="L328" i="1"/>
  <c r="M323" i="1"/>
  <c r="L323" i="1"/>
  <c r="M317" i="1"/>
  <c r="L317" i="1"/>
  <c r="M297" i="1"/>
  <c r="L297" i="1"/>
  <c r="M296" i="1" l="1"/>
  <c r="L296" i="1"/>
  <c r="M295" i="1"/>
  <c r="L295" i="1"/>
  <c r="M294" i="1"/>
  <c r="L294" i="1"/>
  <c r="M293" i="1"/>
  <c r="L293" i="1"/>
  <c r="M292" i="1"/>
  <c r="L292" i="1"/>
  <c r="M291" i="1"/>
  <c r="L291" i="1"/>
  <c r="M289" i="1"/>
  <c r="L289" i="1"/>
  <c r="M288" i="1"/>
  <c r="L288" i="1"/>
  <c r="M286" i="1"/>
  <c r="L286" i="1"/>
  <c r="M285" i="1"/>
  <c r="L285" i="1"/>
  <c r="M284" i="1"/>
  <c r="L284" i="1"/>
  <c r="M281" i="1"/>
  <c r="L281" i="1"/>
  <c r="M280" i="1"/>
  <c r="L280" i="1"/>
  <c r="M277" i="1"/>
  <c r="L277" i="1"/>
  <c r="M275" i="1"/>
  <c r="L275" i="1"/>
  <c r="M274" i="1"/>
  <c r="L274" i="1"/>
  <c r="M273" i="1"/>
  <c r="L273" i="1"/>
  <c r="M272" i="1"/>
  <c r="L272" i="1"/>
  <c r="M268" i="1"/>
  <c r="L268" i="1"/>
  <c r="M267" i="1"/>
  <c r="L267" i="1"/>
  <c r="M266" i="1"/>
  <c r="L266" i="1"/>
  <c r="M265" i="1"/>
  <c r="L265" i="1"/>
  <c r="M264" i="1"/>
  <c r="L264" i="1"/>
  <c r="M263" i="1"/>
  <c r="L263" i="1"/>
  <c r="M262" i="1"/>
  <c r="L262" i="1"/>
  <c r="M260" i="1"/>
  <c r="L260" i="1"/>
  <c r="M259" i="1"/>
  <c r="L259" i="1"/>
  <c r="M258" i="1"/>
  <c r="L258" i="1"/>
  <c r="M255" i="1"/>
  <c r="L255" i="1"/>
  <c r="M254" i="1"/>
  <c r="L254" i="1"/>
  <c r="M253" i="1"/>
  <c r="L253" i="1"/>
  <c r="M252" i="1"/>
  <c r="L252" i="1"/>
  <c r="M251" i="1"/>
  <c r="L251" i="1"/>
  <c r="M250" i="1"/>
  <c r="L250" i="1"/>
  <c r="M249" i="1"/>
  <c r="L249" i="1"/>
  <c r="M248" i="1"/>
  <c r="L248" i="1"/>
  <c r="M247" i="1"/>
  <c r="L247" i="1"/>
  <c r="M246" i="1"/>
  <c r="L246" i="1"/>
  <c r="M245" i="1"/>
  <c r="L245" i="1"/>
  <c r="M244" i="1"/>
  <c r="L244" i="1"/>
  <c r="M242" i="1"/>
  <c r="L242" i="1"/>
  <c r="M240" i="1"/>
  <c r="L240" i="1"/>
  <c r="M239" i="1"/>
  <c r="L239" i="1"/>
  <c r="M238" i="1"/>
  <c r="L238" i="1"/>
  <c r="M237" i="1"/>
  <c r="L237" i="1"/>
  <c r="M236" i="1"/>
  <c r="L236" i="1"/>
  <c r="M235" i="1"/>
  <c r="L235" i="1"/>
  <c r="M233" i="1"/>
  <c r="L233" i="1"/>
  <c r="M232" i="1"/>
  <c r="L232" i="1"/>
  <c r="M231" i="1"/>
  <c r="L231" i="1"/>
  <c r="M230" i="1"/>
  <c r="L230" i="1"/>
  <c r="M229" i="1"/>
  <c r="L229" i="1"/>
  <c r="M228" i="1"/>
  <c r="L228" i="1"/>
  <c r="M227" i="1"/>
  <c r="L227" i="1"/>
  <c r="M226" i="1"/>
  <c r="L226" i="1"/>
  <c r="M225" i="1"/>
  <c r="L225" i="1"/>
  <c r="M224" i="1"/>
  <c r="L224" i="1"/>
  <c r="M223" i="1"/>
  <c r="L223" i="1"/>
  <c r="M222" i="1"/>
  <c r="L222" i="1"/>
  <c r="M220" i="1"/>
  <c r="L220" i="1"/>
  <c r="M218" i="1"/>
  <c r="L218" i="1"/>
  <c r="M217" i="1"/>
  <c r="L217" i="1"/>
  <c r="M216" i="1"/>
  <c r="L216" i="1"/>
  <c r="M215" i="1"/>
  <c r="L215" i="1"/>
  <c r="M214" i="1"/>
  <c r="L214" i="1"/>
  <c r="M213" i="1"/>
  <c r="L213" i="1"/>
  <c r="M212" i="1"/>
  <c r="L212" i="1"/>
  <c r="M211" i="1"/>
  <c r="L211" i="1"/>
  <c r="M210" i="1"/>
  <c r="L210" i="1"/>
  <c r="M209" i="1"/>
  <c r="L209" i="1"/>
  <c r="M208" i="1"/>
  <c r="L208" i="1"/>
  <c r="M207" i="1"/>
  <c r="L207" i="1"/>
  <c r="M205" i="1"/>
  <c r="L205" i="1"/>
  <c r="M204" i="1"/>
  <c r="L204" i="1"/>
  <c r="M203" i="1"/>
  <c r="L203" i="1"/>
  <c r="M202" i="1"/>
  <c r="L202" i="1"/>
  <c r="M201" i="1"/>
  <c r="L201" i="1"/>
  <c r="M200" i="1"/>
  <c r="L200" i="1"/>
  <c r="M199" i="1"/>
  <c r="L199" i="1"/>
  <c r="M193" i="1"/>
  <c r="L193" i="1"/>
  <c r="M192" i="1"/>
  <c r="L192" i="1"/>
  <c r="M191" i="1"/>
  <c r="L191" i="1"/>
  <c r="M190" i="1"/>
  <c r="L190" i="1"/>
  <c r="M188" i="1"/>
  <c r="L188" i="1"/>
  <c r="M187" i="1"/>
  <c r="L187" i="1"/>
  <c r="M186" i="1"/>
  <c r="L186" i="1"/>
  <c r="M185" i="1"/>
  <c r="L185" i="1"/>
  <c r="M184" i="1"/>
  <c r="L184" i="1"/>
  <c r="M172" i="1"/>
  <c r="L172" i="1"/>
  <c r="M165" i="1"/>
  <c r="L165" i="1"/>
  <c r="M163" i="1"/>
  <c r="L163" i="1"/>
  <c r="M157" i="1"/>
  <c r="L157" i="1"/>
  <c r="M155" i="1"/>
  <c r="L155" i="1"/>
  <c r="M132" i="1" l="1"/>
  <c r="L132" i="1"/>
  <c r="M131" i="1"/>
  <c r="L131" i="1"/>
  <c r="M129" i="1"/>
  <c r="L129" i="1"/>
  <c r="M128" i="1"/>
  <c r="L128" i="1"/>
  <c r="M127" i="1"/>
  <c r="L127" i="1"/>
  <c r="M126" i="1"/>
  <c r="L126" i="1"/>
  <c r="M125" i="1"/>
  <c r="L125" i="1"/>
  <c r="M124" i="1"/>
  <c r="L124" i="1"/>
  <c r="M120" i="1"/>
  <c r="L120" i="1"/>
  <c r="M119" i="1"/>
  <c r="L119" i="1"/>
  <c r="M118" i="1"/>
  <c r="L118" i="1"/>
  <c r="M116" i="1"/>
  <c r="L116" i="1"/>
  <c r="M115" i="1"/>
  <c r="M112" i="1"/>
  <c r="L112" i="1"/>
  <c r="M111" i="1"/>
  <c r="L111" i="1"/>
  <c r="M110" i="1"/>
  <c r="L110" i="1"/>
  <c r="M109" i="1"/>
  <c r="L109" i="1"/>
  <c r="M108" i="1"/>
  <c r="L108" i="1"/>
  <c r="M107" i="1"/>
  <c r="L107" i="1"/>
  <c r="M104" i="1"/>
  <c r="L104" i="1"/>
  <c r="M103" i="1"/>
  <c r="L103" i="1"/>
  <c r="M102" i="1"/>
  <c r="L102" i="1"/>
  <c r="M101" i="1"/>
  <c r="L101" i="1"/>
  <c r="M100" i="1"/>
  <c r="L100" i="1"/>
  <c r="M99" i="1"/>
  <c r="L99" i="1"/>
  <c r="M98" i="1"/>
  <c r="L98" i="1"/>
  <c r="M97" i="1"/>
  <c r="L97" i="1"/>
  <c r="M94" i="1"/>
  <c r="L94" i="1"/>
  <c r="M93" i="1"/>
  <c r="L93" i="1"/>
  <c r="M91" i="1"/>
  <c r="L91" i="1"/>
  <c r="M89" i="1"/>
  <c r="L89" i="1"/>
  <c r="M88" i="1"/>
  <c r="L88" i="1"/>
  <c r="M87" i="1"/>
  <c r="L87" i="1"/>
  <c r="M83" i="1"/>
  <c r="L83" i="1"/>
  <c r="M82" i="1"/>
  <c r="L82" i="1"/>
  <c r="M81" i="1"/>
  <c r="L81" i="1"/>
  <c r="M80" i="1"/>
  <c r="L80" i="1"/>
  <c r="M79" i="1"/>
  <c r="L79" i="1"/>
  <c r="M78" i="1"/>
  <c r="L78" i="1"/>
  <c r="M77" i="1"/>
  <c r="L77" i="1"/>
  <c r="M74" i="1"/>
  <c r="L74" i="1"/>
  <c r="M71" i="1"/>
  <c r="L71" i="1"/>
  <c r="M70" i="1"/>
  <c r="L70" i="1"/>
  <c r="M69" i="1"/>
  <c r="L69" i="1"/>
  <c r="M68" i="1"/>
  <c r="L68" i="1"/>
  <c r="M66" i="1"/>
  <c r="L66" i="1"/>
  <c r="M55" i="1"/>
  <c r="L55" i="1"/>
  <c r="M52" i="1"/>
  <c r="L52" i="1"/>
  <c r="M49" i="1" l="1"/>
  <c r="M48" i="1"/>
  <c r="M47" i="1"/>
  <c r="M45" i="1"/>
  <c r="M44" i="1"/>
  <c r="M41" i="1"/>
  <c r="M39" i="1"/>
  <c r="M38" i="1"/>
  <c r="M37" i="1"/>
  <c r="M35" i="1"/>
  <c r="M33" i="1"/>
  <c r="M30" i="1"/>
  <c r="M28" i="1"/>
  <c r="M26" i="1"/>
  <c r="M20" i="1"/>
  <c r="M51" i="1"/>
  <c r="M50" i="1"/>
  <c r="M46" i="1"/>
  <c r="M27" i="1"/>
  <c r="M24" i="1"/>
  <c r="M21" i="1"/>
  <c r="M43" i="1"/>
  <c r="M42" i="1"/>
  <c r="M32" i="1"/>
  <c r="M31" i="1"/>
  <c r="M25" i="1"/>
  <c r="M22" i="1"/>
  <c r="M19" i="1"/>
  <c r="M15" i="1" l="1"/>
  <c r="L15" i="1"/>
  <c r="M13" i="1"/>
  <c r="M11" i="1"/>
  <c r="L11" i="1"/>
  <c r="L13" i="1"/>
  <c r="L35" i="1" l="1"/>
  <c r="L37" i="1" l="1"/>
  <c r="L48" i="1"/>
  <c r="L21" i="1" l="1"/>
  <c r="L33" i="1" l="1"/>
  <c r="L31" i="1" l="1"/>
  <c r="L19" i="1"/>
  <c r="L25" i="1"/>
  <c r="L22" i="1"/>
  <c r="L24" i="1"/>
  <c r="L20" i="1"/>
  <c r="L26" i="1"/>
  <c r="L27" i="1"/>
  <c r="L28" i="1"/>
  <c r="L30" i="1"/>
  <c r="L32" i="1"/>
  <c r="L34" i="1"/>
  <c r="L43" i="1"/>
  <c r="L38" i="1"/>
  <c r="L39" i="1"/>
  <c r="L41" i="1"/>
  <c r="L42" i="1"/>
  <c r="L46" i="1"/>
  <c r="L44" i="1"/>
  <c r="L45" i="1"/>
  <c r="L47" i="1"/>
  <c r="L50" i="1"/>
  <c r="L49" i="1"/>
  <c r="L51" i="1"/>
  <c r="L36" i="1"/>
  <c r="K36" i="1"/>
  <c r="M36" i="1"/>
</calcChain>
</file>

<file path=xl/sharedStrings.xml><?xml version="1.0" encoding="utf-8"?>
<sst xmlns="http://schemas.openxmlformats.org/spreadsheetml/2006/main" count="7248" uniqueCount="2194">
  <si>
    <t>REGIÕES</t>
  </si>
  <si>
    <t>ESTADO</t>
  </si>
  <si>
    <t>UNIDADE</t>
  </si>
  <si>
    <t>OBJETO</t>
  </si>
  <si>
    <t>PROCESSO</t>
  </si>
  <si>
    <t>MODALIDADE DE LICITAÇÃO</t>
  </si>
  <si>
    <t>CONTRATO</t>
  </si>
  <si>
    <t>QUANTIDADE</t>
  </si>
  <si>
    <t>CONTRATADA</t>
  </si>
  <si>
    <t>CNPJ/CPF</t>
  </si>
  <si>
    <t>VALOR ATUAL MENSAL</t>
  </si>
  <si>
    <t>VALOR ANUAL ATUAL</t>
  </si>
  <si>
    <t>VALOR GLOBAL</t>
  </si>
  <si>
    <t>OBSERVAÇÕES</t>
  </si>
  <si>
    <t>VIGÊNCIA</t>
  </si>
  <si>
    <t>CENTRO OESTE</t>
  </si>
  <si>
    <t>MT</t>
  </si>
  <si>
    <t>CÁCERES</t>
  </si>
  <si>
    <t>AUXILIAR ADMINISTRATIVO</t>
  </si>
  <si>
    <t>08038.001068/2025-57</t>
  </si>
  <si>
    <t>PREGÃO 90048/2024</t>
  </si>
  <si>
    <t>0083/2025</t>
  </si>
  <si>
    <t>PHOENIX SERVIÇOS DE HIGIENIZAÇÃO E LIMPEZA LTDA</t>
  </si>
  <si>
    <t>14.037.553/0001-23</t>
  </si>
  <si>
    <t>60 MESES</t>
  </si>
  <si>
    <t>CUIABÁ
RONDONÓPOLIS</t>
  </si>
  <si>
    <t>AGENTE DE PORTARIA 12x36 NOTURNO</t>
  </si>
  <si>
    <t>MS</t>
  </si>
  <si>
    <t>CAMPO GRANDE</t>
  </si>
  <si>
    <t>08038.001069/2025-00</t>
  </si>
  <si>
    <t>PREGÃO 90048/2023</t>
  </si>
  <si>
    <t>0084/2025</t>
  </si>
  <si>
    <t>BELA VISTA – GESTAO DE RECURSOS HUMANOS EIRELI</t>
  </si>
  <si>
    <t>15.014.790/0001-31</t>
  </si>
  <si>
    <t>DOURADOS</t>
  </si>
  <si>
    <t>GO</t>
  </si>
  <si>
    <t>GOIÂNIA</t>
  </si>
  <si>
    <t>08038.010235/2024-70</t>
  </si>
  <si>
    <t>0014/2025</t>
  </si>
  <si>
    <t>IMPACTO SERVIÇOS TERCEIRIZADOS LTDA</t>
  </si>
  <si>
    <t>09.192.042/0001-46</t>
  </si>
  <si>
    <t>AGENTE DE PORTARIA 12x26 DIURNO</t>
  </si>
  <si>
    <t>08038.004598/2023-95</t>
  </si>
  <si>
    <t>PREGÃO 18/2023</t>
  </si>
  <si>
    <t>0043/2023</t>
  </si>
  <si>
    <t>30 MESES</t>
  </si>
  <si>
    <t>VIGILÂNCIA PATRIMONIAL 12x36 DIURNO</t>
  </si>
  <si>
    <t>08038.004597/2023-41</t>
  </si>
  <si>
    <t>0042/2023</t>
  </si>
  <si>
    <t>STILO SEGURANÇA LTDA</t>
  </si>
  <si>
    <t>08.112.812/0001-30</t>
  </si>
  <si>
    <t>DF</t>
  </si>
  <si>
    <t>BRASÍLIA</t>
  </si>
  <si>
    <t>LOCAÇÃO DE VEÍCULOS</t>
  </si>
  <si>
    <t>08038.025784/2021-04</t>
  </si>
  <si>
    <t>PREGÃO 83/2022</t>
  </si>
  <si>
    <t>0227/2022</t>
  </si>
  <si>
    <t>EV LOCADORA LTDA</t>
  </si>
  <si>
    <t>03.574.135/0001-59</t>
  </si>
  <si>
    <t>30 MESES 
90 DIÁRIAS</t>
  </si>
  <si>
    <t>CUIABÁ</t>
  </si>
  <si>
    <t>CONTRATAÇÃO DE PESSOA JURÍDICA PARA PRESTAÇÃO DE SERVIÇOS CONTINUADOS DE JORNALISMO, DESIGN GRÁFICO, FOTOGRAFIA E AUDIOVISUAL NAS DEPENDÊNCIAS DA DEFENSORIA PÚBLICA DA UNIÃO, NO DISTRITO FEDERAL.</t>
  </si>
  <si>
    <t>08038.019676/2021-94</t>
  </si>
  <si>
    <t>PREGÃO 10/2022</t>
  </si>
  <si>
    <t>0018/2022</t>
  </si>
  <si>
    <t>G4F SOLUÇÕES CORPORATIVAS LTDA</t>
  </si>
  <si>
    <t>07.094.346/0001-45</t>
  </si>
  <si>
    <t>12 MESES</t>
  </si>
  <si>
    <t>ENERGIA ELÉTRICA E ILUMINAÇÃO PÚBLICA</t>
  </si>
  <si>
    <t>08038.003978/2022-21</t>
  </si>
  <si>
    <t>ADESÃO</t>
  </si>
  <si>
    <t>0135/2022</t>
  </si>
  <si>
    <t>NEOENERGIA BRASÍLIA</t>
  </si>
  <si>
    <r>
      <t> </t>
    </r>
    <r>
      <rPr>
        <sz val="9"/>
        <color rgb="FF000000"/>
        <rFont val="Times New Roman"/>
        <family val="1"/>
      </rPr>
      <t>07.522.669/0001-92</t>
    </r>
  </si>
  <si>
    <t>GARÇONARIA</t>
  </si>
  <si>
    <t>08038.009879/2022-53</t>
  </si>
  <si>
    <t>DISPENSA 90101/2024</t>
  </si>
  <si>
    <t>1004/2024</t>
  </si>
  <si>
    <t>REAL JG FACILITIES S.A</t>
  </si>
  <si>
    <t>08.247.960/0001-62</t>
  </si>
  <si>
    <t>SERVIÇO DE MÃO-DE-OBRA CARCERÁRIA</t>
  </si>
  <si>
    <t>08038.006118/2022-40</t>
  </si>
  <si>
    <t>DISPENSA 198/2022</t>
  </si>
  <si>
    <t>0212/2022</t>
  </si>
  <si>
    <t>FUNDAÇÃO DE AMPARO AO TRABALHADOR PRESO DO DISTRITO FEDERAL – FUNAP/DF</t>
  </si>
  <si>
    <t>03.495.108/0001-90</t>
  </si>
  <si>
    <t>08038.009544/2024-05</t>
  </si>
  <si>
    <t>0009/2025</t>
  </si>
  <si>
    <t>GENERAL CONTRACTOR CONSTRUTORA LTDA</t>
  </si>
  <si>
    <t>73.509.440/0001-42</t>
  </si>
  <si>
    <t>CARREGADOR E ESTIVA</t>
  </si>
  <si>
    <t>08038.007877/2021-49</t>
  </si>
  <si>
    <t>PREGÃO 106/2021</t>
  </si>
  <si>
    <t>0004/2022</t>
  </si>
  <si>
    <t>PROFORCE TERCEIRIZAÇÕES E SERVIÇOS EIRELI</t>
  </si>
  <si>
    <t>27.704.075/0001-00</t>
  </si>
  <si>
    <t>LIMPEZA E CONSERVAÇÃO</t>
  </si>
  <si>
    <t>08038.007025/2018-56</t>
  </si>
  <si>
    <t>PREGÃO 23/2020</t>
  </si>
  <si>
    <t>0100/2020</t>
  </si>
  <si>
    <t>SIGMA-SERVIÇOS TERCEIRIZADOS LTDA</t>
  </si>
  <si>
    <t>13.081.240/0001-00</t>
  </si>
  <si>
    <t>LOCAÇÃO DE IMÓVEL</t>
  </si>
  <si>
    <t>08038.002943/2021-94</t>
  </si>
  <si>
    <t>DISPENSA 295/2021</t>
  </si>
  <si>
    <t>0174/2021</t>
  </si>
  <si>
    <t>OPEA SECURITIZADORA S.A</t>
  </si>
  <si>
    <t>02.773.542/0001-22</t>
  </si>
  <si>
    <t>VIGILÂNCIA PATRIMONIAL 44H</t>
  </si>
  <si>
    <t>08038.001908/2022-39</t>
  </si>
  <si>
    <t>PREGÃO 38/2022</t>
  </si>
  <si>
    <t>0146/2022</t>
  </si>
  <si>
    <t>EURO SEGURANÇA PRIVADA EIRELI</t>
  </si>
  <si>
    <t>04.407.207/0001-36</t>
  </si>
  <si>
    <t>ÁGUA E TRATAMENTO DE ESGOTO</t>
  </si>
  <si>
    <t>08038.001305/2022-37</t>
  </si>
  <si>
    <t>0112/2022</t>
  </si>
  <si>
    <t>SERVIÇO DE SANEAMENTO AMBIENTAL ÁGUAS DO PANTANAL</t>
  </si>
  <si>
    <t>22.794.608/0001-78</t>
  </si>
  <si>
    <t>LOCAÇÃO DE IMÓVEL
COMPARTILHADO  COM T.R.E. MATO GROSSO</t>
  </si>
  <si>
    <t>08038.005650/2018-63</t>
  </si>
  <si>
    <t>0009/2021</t>
  </si>
  <si>
    <t>TRIBUNAL REGIONAL
ELEITORAL DE MATO GROSSO</t>
  </si>
  <si>
    <t>05.901.308/0001-21</t>
  </si>
  <si>
    <t>INDETERMINADO</t>
  </si>
  <si>
    <t>08038.001713/2022-99</t>
  </si>
  <si>
    <t>0037/2022</t>
  </si>
  <si>
    <t>ENERGISA MATO GROSSO - DISTRIBUIDORA DE ENERGIA S.A</t>
  </si>
  <si>
    <t>03.467.321/0001-99</t>
  </si>
  <si>
    <t>MANUTENÇÃO DE AR CONDICIONADO</t>
  </si>
  <si>
    <t>08038.004211/2023-09</t>
  </si>
  <si>
    <t>PREGÃO 69/2023</t>
  </si>
  <si>
    <t>0085/2023</t>
  </si>
  <si>
    <t>LUCRAFE COMÉRCIO E SERVIÇOS EIRELI-LTDA</t>
  </si>
  <si>
    <t>19.007.136/0001-51</t>
  </si>
  <si>
    <t>08038.007739/2020-89</t>
  </si>
  <si>
    <t>DISPENSA 144/2021</t>
  </si>
  <si>
    <t>0056/2021</t>
  </si>
  <si>
    <t xml:space="preserve"> BALÍSTICO SEGURANÇA EIRELI</t>
  </si>
  <si>
    <t>01.548.228/0001-83</t>
  </si>
  <si>
    <t>12 MESES 
 REMANESCENTE</t>
  </si>
  <si>
    <t>ABASTECIMENTO DE ÁGUA POTÁVEL E/OU DE ESGOTAMENTO SANITÁRIO</t>
  </si>
  <si>
    <t>08143.000287/2023-50</t>
  </si>
  <si>
    <t>5005/2023</t>
  </si>
  <si>
    <t xml:space="preserve"> AGUAS GUARIROBA AS</t>
  </si>
  <si>
    <t xml:space="preserve"> 04.089.570/0001-50</t>
  </si>
  <si>
    <t>08143.000293/2023-15</t>
  </si>
  <si>
    <t>5007/2023</t>
  </si>
  <si>
    <t>ENERGISA MATO GROSSO DO SUL – DISTRIBUIDORA DE ENERGIA S/A</t>
  </si>
  <si>
    <t>15.413.826/0001-50</t>
  </si>
  <si>
    <t>08038.003619/2024-36</t>
  </si>
  <si>
    <t>PREGÃO 900027/2024</t>
  </si>
  <si>
    <t>0069/2024</t>
  </si>
  <si>
    <t>ACK SERVIÇO EMPRESARIAL LTDA</t>
  </si>
  <si>
    <t>18.689.359/0001-83</t>
  </si>
  <si>
    <t>08143.000292/2022-81</t>
  </si>
  <si>
    <t>DISPENSA 88/2023</t>
  </si>
  <si>
    <t>0053/2023</t>
  </si>
  <si>
    <t>ESPÓLIO ANEES SALIM SAAD</t>
  </si>
  <si>
    <t>03.247.269/0001-65</t>
  </si>
  <si>
    <t>08038.004554/2024-46</t>
  </si>
  <si>
    <t>PREGÃO 900012/2024</t>
  </si>
  <si>
    <t>0035/2024</t>
  </si>
  <si>
    <t>GENESIS COMÉRCIO E MANUTENCÕES LTDA-ME</t>
  </si>
  <si>
    <t>17.596.391/0001-51</t>
  </si>
  <si>
    <t>08038.006257/2022-73</t>
  </si>
  <si>
    <t>0178/2022</t>
  </si>
  <si>
    <t>CONCESSIONÁRIA DE SERVIÇOS PÚBLICOS DE ÁGUA E ESGOTO</t>
  </si>
  <si>
    <t>14.995.581/0001-53</t>
  </si>
  <si>
    <t>08038.000525/2022-43</t>
  </si>
  <si>
    <t>0030/2022</t>
  </si>
  <si>
    <t>ENERGISA MATO GROSSO DISTRIBUIDORA DE ENERGIA AS</t>
  </si>
  <si>
    <t>08038.001514/2023-61</t>
  </si>
  <si>
    <t>PREGÃO 90038/2024</t>
  </si>
  <si>
    <t>0003/2025</t>
  </si>
  <si>
    <t>08147.000027/2021-82</t>
  </si>
  <si>
    <t>DISPENSA 191/2021</t>
  </si>
  <si>
    <t>0151/2021</t>
  </si>
  <si>
    <t>INFINITUS PARTICIPAÇÕES E ADMINISTRAÇÃO DE IMÓVEIS LTDA</t>
  </si>
  <si>
    <t>16.990.667/0001-19</t>
  </si>
  <si>
    <t xml:space="preserve">60 MESES 
</t>
  </si>
  <si>
    <t>08038.000931/2022-14</t>
  </si>
  <si>
    <t>PREGÃO 76/2022</t>
  </si>
  <si>
    <t>0226/2022</t>
  </si>
  <si>
    <t>LUCRAFE COMÉRCIO E SERVIÇOS EIRELI-ME</t>
  </si>
  <si>
    <t>08038.005117/2021-05</t>
  </si>
  <si>
    <t>PREGÃO 45/2021</t>
  </si>
  <si>
    <t>0083/2021</t>
  </si>
  <si>
    <t>BALÍSTICO SEGURANÇA EIRELI</t>
  </si>
  <si>
    <t>08038.001968/2022-51</t>
  </si>
  <si>
    <t>0183/2022</t>
  </si>
  <si>
    <t>EMPRESA DE SANEAMENTO DE MATO GROSSO DO SUL S.A</t>
  </si>
  <si>
    <t>03.982.931/0001-20</t>
  </si>
  <si>
    <t>08038.001297/2022-29</t>
  </si>
  <si>
    <t>0150/2022</t>
  </si>
  <si>
    <t>ENERGISA MATO GROSSO DO SUL - DISTRIBUIDORA DE ENERGIA S.A</t>
  </si>
  <si>
    <t>08038.002427/2022-41</t>
  </si>
  <si>
    <t>PREGÃO 72/2022</t>
  </si>
  <si>
    <t>0207/2022</t>
  </si>
  <si>
    <t>COENE GESTAO EM SERVICOS DE LIMPEZA LTDA</t>
  </si>
  <si>
    <t>22.468.832/0001-70</t>
  </si>
  <si>
    <t>08148.000028/2018-11</t>
  </si>
  <si>
    <t>DISPENSA 11/2020</t>
  </si>
  <si>
    <t>0022/2020</t>
  </si>
  <si>
    <t>IMOBILIÁRIA COLMEIA LTDA</t>
  </si>
  <si>
    <t>03.682.606/0001-42</t>
  </si>
  <si>
    <t>08038.004573/2024-72</t>
  </si>
  <si>
    <t>PREGÃO 90012/2024</t>
  </si>
  <si>
    <t>0027/2024</t>
  </si>
  <si>
    <t>08152.000044/2021-41</t>
  </si>
  <si>
    <t>DISPENSA 219/2021</t>
  </si>
  <si>
    <t>0169/2022</t>
  </si>
  <si>
    <t>DIBRA ADMINISTRACAO E PARTICIPACOES LTDA
ANDISA ADMINISTRAÇÃO E PARTICIPACÕES LTDA</t>
  </si>
  <si>
    <t>02.724.995/0001-69
01.979.606/0001-83</t>
  </si>
  <si>
    <t>08038.000735/2022-31</t>
  </si>
  <si>
    <t>PREGÃO 50/2022</t>
  </si>
  <si>
    <t>0017/2023</t>
  </si>
  <si>
    <t>GENESIS COMÉRCIO E MANUTENÇÕES LTDA</t>
  </si>
  <si>
    <t>08038.001047/2023-70</t>
  </si>
  <si>
    <t>PREGÃO 43/2023</t>
  </si>
  <si>
    <t>0072/2023</t>
  </si>
  <si>
    <t>BRASFORT EMPRESA DE SEGURANÇA LTDA</t>
  </si>
  <si>
    <t>03.497.401/0001-97</t>
  </si>
  <si>
    <t>NORTE</t>
  </si>
  <si>
    <t>PA</t>
  </si>
  <si>
    <t>BELÉM</t>
  </si>
  <si>
    <t>VIGILÂNCIA PATRIMONIAL 44h</t>
  </si>
  <si>
    <t>08038.001542/2023-89</t>
  </si>
  <si>
    <t>PREGÃO Nº 71/2023</t>
  </si>
  <si>
    <t>0101/2023</t>
  </si>
  <si>
    <t>BELEM RIO SEGURANÇA LTDA</t>
  </si>
  <si>
    <t>17.433.496/0001-90</t>
  </si>
  <si>
    <t>SANTARÉM</t>
  </si>
  <si>
    <t>ALTAMIRA</t>
  </si>
  <si>
    <t>AC</t>
  </si>
  <si>
    <t>RIO BRANCO</t>
  </si>
  <si>
    <t>08038.024087/2021-28</t>
  </si>
  <si>
    <t>PREGÃO N° 21/2022</t>
  </si>
  <si>
    <t>0035/2022</t>
  </si>
  <si>
    <t>MUNDIAL SERVIÇOS E TRANSPORTES LTDA</t>
  </si>
  <si>
    <t>11.907.591/0001-00</t>
  </si>
  <si>
    <t>AM</t>
  </si>
  <si>
    <t>MANAUS</t>
  </si>
  <si>
    <t>RO</t>
  </si>
  <si>
    <t>PORTO VELHO</t>
  </si>
  <si>
    <t>RR</t>
  </si>
  <si>
    <t>BOA VISTA</t>
  </si>
  <si>
    <t>08038.010378/2024-81</t>
  </si>
  <si>
    <t>PREGÃO Nº 90050/2024</t>
  </si>
  <si>
    <t>0049/2025</t>
  </si>
  <si>
    <t>BETA BRASIL SERVIÇOS DE CONSERVAÇÃO E LIMPEZA LTDA</t>
  </si>
  <si>
    <t>09.540.692/0001-35</t>
  </si>
  <si>
    <t>AGENTE DE PORTARIA 12x36 DIURNO</t>
  </si>
  <si>
    <t>08038.003474/2016-63</t>
  </si>
  <si>
    <t>0158/2022</t>
  </si>
  <si>
    <t>CENTRAIS ELÉTRICAS DO PARÁ</t>
  </si>
  <si>
    <t>04.895.728/0001-80</t>
  </si>
  <si>
    <t>08038.001154/2025-60</t>
  </si>
  <si>
    <t>PREGÃO Nº 90002/2024</t>
  </si>
  <si>
    <t>0085/2025</t>
  </si>
  <si>
    <t>LG ADMINISTRADORA DE SERVIÇOS EIRELI</t>
  </si>
  <si>
    <t>05.427.994/0001-41</t>
  </si>
  <si>
    <t>08038.005643/2015-19</t>
  </si>
  <si>
    <t>DISPENSA Nº 302/2015</t>
  </si>
  <si>
    <t>0159/2015</t>
  </si>
  <si>
    <t>MAIA E OLIVEIRA IMÓVEIS LTDA</t>
  </si>
  <si>
    <t>52.686.927/0001-20</t>
  </si>
  <si>
    <t>08038.001594/2022-74</t>
  </si>
  <si>
    <t>0067/2022</t>
  </si>
  <si>
    <t>COMPANHIA DE SANEAMENTO DO PARÁ – COSANPA S/A</t>
  </si>
  <si>
    <t>04.945.341/0001-90</t>
  </si>
  <si>
    <t>AQUISIÇÃO DE ELEVADOR</t>
  </si>
  <si>
    <t>08138.000172/2020-91</t>
  </si>
  <si>
    <t>PREGÃO Nº 18/2021</t>
  </si>
  <si>
    <t>0041/2021</t>
  </si>
  <si>
    <t>REFORMAR ELEVADORES LTDA</t>
  </si>
  <si>
    <t>21.633.171/0001-28</t>
  </si>
  <si>
    <t>12 MESES
ENCERRADO</t>
  </si>
  <si>
    <t>08038.000549/2022-01</t>
  </si>
  <si>
    <t>0062/2022</t>
  </si>
  <si>
    <t>EQUATORIAL PARÁ DISTRIBUIDORA DE ENERGIA S.A</t>
  </si>
  <si>
    <t>08038.007872/2024-69</t>
  </si>
  <si>
    <t>PREGÃO Nº 90061/2024</t>
  </si>
  <si>
    <t>0053/2025</t>
  </si>
  <si>
    <t>LG ADMINISTRADORA DE SERVICOS LTDA</t>
  </si>
  <si>
    <t>05.427.994/0001-40</t>
  </si>
  <si>
    <t>08038.000813/2025-41</t>
  </si>
  <si>
    <t>PREGÃO Nº 90233/2024</t>
  </si>
  <si>
    <t>0078/2025</t>
  </si>
  <si>
    <t>POLO ENGENHARIA.COM LTDA</t>
  </si>
  <si>
    <t>03.202.674/0001-67</t>
  </si>
  <si>
    <t>08038.006641/2023-57</t>
  </si>
  <si>
    <t>PREGÃO Nº 77/2023</t>
  </si>
  <si>
    <t>0103/2023</t>
  </si>
  <si>
    <t>CABURAI REPRESENTAÇÕES E SERVIÇOS LTDA</t>
  </si>
  <si>
    <t>30.908.451/0001-92</t>
  </si>
  <si>
    <t>08038.010374/2024-01</t>
  </si>
  <si>
    <t>0047/2025</t>
  </si>
  <si>
    <t>08177.000022/2022-83</t>
  </si>
  <si>
    <t>0181/2022</t>
  </si>
  <si>
    <t>COMPANHIA DE ÁGUAS E ESGOTOS DE RORAIMA - CAER</t>
  </si>
  <si>
    <t>05.939.467/0001-15</t>
  </si>
  <si>
    <t>08177.000025/2022-17</t>
  </si>
  <si>
    <t>0063/2022</t>
  </si>
  <si>
    <t>RORAIMA ENERGIA S.A.</t>
  </si>
  <si>
    <t>02.341.470/0001-44</t>
  </si>
  <si>
    <t>08038.009404/2019-61</t>
  </si>
  <si>
    <t>PREGÃO Nº 8/2020</t>
  </si>
  <si>
    <t>0068/2020</t>
  </si>
  <si>
    <t>LOKSERV SERVIÇOS DE LIMPEZA EIRELI EPP</t>
  </si>
  <si>
    <t>10.343.472/0001-09</t>
  </si>
  <si>
    <t>08177.000063/2021-99</t>
  </si>
  <si>
    <t>DISPENSA Nº 156/2021</t>
  </si>
  <si>
    <t>0096/2021</t>
  </si>
  <si>
    <t>UNIRENT ADMINISTRAÇÃO DE IMÓVEIS LTDA</t>
  </si>
  <si>
    <t>41.108.123/0001-28</t>
  </si>
  <si>
    <t>08038.004509/2024-91</t>
  </si>
  <si>
    <t>PREGÃO N° 90012/2024</t>
  </si>
  <si>
    <t>0021/2024</t>
  </si>
  <si>
    <t>GENESIS COMÉRCIO E MANUTENÇÕES LTDA-ME</t>
  </si>
  <si>
    <t xml:space="preserve"> 17.596.391/0001-51</t>
  </si>
  <si>
    <t>08038.001246/2023-88</t>
  </si>
  <si>
    <t>PREGÃO Nº 29/2020</t>
  </si>
  <si>
    <t>0086/2023</t>
  </si>
  <si>
    <t>BELÉMRIO SEGURANÇA LTDA</t>
  </si>
  <si>
    <t>17.433.496/0004-32</t>
  </si>
  <si>
    <t>AP</t>
  </si>
  <si>
    <t>MACAPÁ</t>
  </si>
  <si>
    <t>08038.023789/2021-94</t>
  </si>
  <si>
    <t>PREGÃO Nº 22/2022</t>
  </si>
  <si>
    <t>1002/2024</t>
  </si>
  <si>
    <t xml:space="preserve"> VEGA FACILITES LTDA</t>
  </si>
  <si>
    <t>27.149.049/0001-67</t>
  </si>
  <si>
    <t>REMANESCENTE 
RESCINDIDO
30 MESES</t>
  </si>
  <si>
    <t>08038.010379/2024-26</t>
  </si>
  <si>
    <t>0048/2025</t>
  </si>
  <si>
    <t>EMOLIÇÃO E CONSTRUÇÃO DA NOVA EDIFICAÇÃO DA UNIDADE DA DPU - MACAPÁ/AP</t>
  </si>
  <si>
    <t>08038.010256/2023-12</t>
  </si>
  <si>
    <t>PREGÃO Nº 88/2023</t>
  </si>
  <si>
    <t>0122/2023</t>
  </si>
  <si>
    <t>CONSTRUTORA NALDO BEZERRA LTDA - ME</t>
  </si>
  <si>
    <t>11.365.404/0001-03</t>
  </si>
  <si>
    <t>08038.000360/2022-18</t>
  </si>
  <si>
    <t>0034/2022</t>
  </si>
  <si>
    <t>COMPANHIA DE ELETRICIDADE DO AMAPA</t>
  </si>
  <si>
    <t>05.965.546/0001-09</t>
  </si>
  <si>
    <t xml:space="preserve"> 08159.000119/2024-76</t>
  </si>
  <si>
    <t>5004/2024</t>
  </si>
  <si>
    <t>CONCESSIONÁRIA DE
SANEAMENTO DO AMAPÁ SPE S.A (“CSA”)</t>
  </si>
  <si>
    <t>44.109.598/0001-27</t>
  </si>
  <si>
    <t>08038.009255/2024-06</t>
  </si>
  <si>
    <t>PREGÃO Nº 90004/2025</t>
  </si>
  <si>
    <t>6001/2025</t>
  </si>
  <si>
    <t>M.RODRIGUES CARDOSO LTDA</t>
  </si>
  <si>
    <t>15.236.161/0001-56</t>
  </si>
  <si>
    <t>EMERGENCIAL
12 MESES</t>
  </si>
  <si>
    <t>08038.013942/2013-65</t>
  </si>
  <si>
    <t>DISPENSA Nº  322/2013</t>
  </si>
  <si>
    <t>0130/2013</t>
  </si>
  <si>
    <t>M.G.ROCHA LTDA</t>
  </si>
  <si>
    <t>01.241.430/0001-68</t>
  </si>
  <si>
    <t>08038.000814/2025-95</t>
  </si>
  <si>
    <t>0077/2025</t>
  </si>
  <si>
    <t>08038.012768/2022-24</t>
  </si>
  <si>
    <t>PREGÃO  Nº 103/2022</t>
  </si>
  <si>
    <t>0260/2022</t>
  </si>
  <si>
    <t>BLINGEL VIGILANCIA E SEGURANÇA LTDA</t>
  </si>
  <si>
    <t>22.901.747/0001-53</t>
  </si>
  <si>
    <t>08038.006648/2023-79</t>
  </si>
  <si>
    <t>PREGÃO Nº 107/2023</t>
  </si>
  <si>
    <t>0107/2023</t>
  </si>
  <si>
    <t>S L DOS R MORAES LTDA,</t>
  </si>
  <si>
    <t>07.928.761/0001-57</t>
  </si>
  <si>
    <t>08038.010375/2024-48</t>
  </si>
  <si>
    <t>0046/2025</t>
  </si>
  <si>
    <t>08038.001835/2022-85</t>
  </si>
  <si>
    <t>0124/2022</t>
  </si>
  <si>
    <t>MANAUSAMBIENTAL</t>
  </si>
  <si>
    <t>03.264.927/0001-27</t>
  </si>
  <si>
    <t>08038.001869/2022-70</t>
  </si>
  <si>
    <t>0027/2022</t>
  </si>
  <si>
    <t>AMAZONAS ENERGIA S.A</t>
  </si>
  <si>
    <t>02.341.467/0001-20</t>
  </si>
  <si>
    <t>08038.018400/2022-70</t>
  </si>
  <si>
    <t>PREGÃO Nº 41/2023</t>
  </si>
  <si>
    <t>0056/2023</t>
  </si>
  <si>
    <t>08038.004223/2016-04</t>
  </si>
  <si>
    <t>DISPENSA Nº 132/2017</t>
  </si>
  <si>
    <t>0097/2017</t>
  </si>
  <si>
    <t>PEX PARTICIPAÇÕES LTDA</t>
  </si>
  <si>
    <t>09.687.473/0001-83</t>
  </si>
  <si>
    <t>08038.004500/2024-81</t>
  </si>
  <si>
    <t>PREGÃO Nº 90012/2024</t>
  </si>
  <si>
    <t>0020/2024</t>
  </si>
  <si>
    <t>IGM2 METROLOGIA E MANUTENÇÃO LTDA</t>
  </si>
  <si>
    <t>24.982.785/0001-03</t>
  </si>
  <si>
    <t>MANUTENÇÃO PREVENTIVA E CORRETIVA - ETE</t>
  </si>
  <si>
    <t>08038.002192/2019-91</t>
  </si>
  <si>
    <t>PREGÃO Nº 44/2020</t>
  </si>
  <si>
    <t>0092/2020</t>
  </si>
  <si>
    <t>SANAR CIDADANIA AMBIENTAL LTDA</t>
  </si>
  <si>
    <t>05.854.048/0001-80</t>
  </si>
  <si>
    <t>MANUTENÇÃO PREVENTIVA E/OU CORRETIVA NO GRUPO GERADOR</t>
  </si>
  <si>
    <t xml:space="preserve"> 08161.000241/2023-12</t>
  </si>
  <si>
    <t>DISPENSA Nº 90032/2023</t>
  </si>
  <si>
    <t>0119/2023</t>
  </si>
  <si>
    <t>CLEIDSON BARBOSA SILVA LTDA</t>
  </si>
  <si>
    <t>29.797.421/0001-77</t>
  </si>
  <si>
    <t>08038.007202/2020-19</t>
  </si>
  <si>
    <t>PREGÃO Nº 25/2020</t>
  </si>
  <si>
    <t>0091/2020</t>
  </si>
  <si>
    <t>TAWRUS SEGURANÇA E VIGILANCIA EIRELI</t>
  </si>
  <si>
    <t>09.406.386/0001-00</t>
  </si>
  <si>
    <t>TO</t>
  </si>
  <si>
    <t xml:space="preserve">PALMAS  </t>
  </si>
  <si>
    <t>08038.010373/2024-59</t>
  </si>
  <si>
    <t>0052/2025</t>
  </si>
  <si>
    <t>08038.003917/2021-83</t>
  </si>
  <si>
    <t>0068/2022</t>
  </si>
  <si>
    <t>BRK AMBIENTAL</t>
  </si>
  <si>
    <t>25.089.509/0001-83</t>
  </si>
  <si>
    <t>08038.024475/2021-17</t>
  </si>
  <si>
    <t>0077/2022</t>
  </si>
  <si>
    <t>ENERGISA TOCANTINS DISTRIBUIDORA DE ENERGIA S.A</t>
  </si>
  <si>
    <t>25.086.034/0001-71</t>
  </si>
  <si>
    <t>08038.009154/2022-65</t>
  </si>
  <si>
    <t>PREGÃO N° 97/2022</t>
  </si>
  <si>
    <t>0253/2022</t>
  </si>
  <si>
    <t>ROCHA E SANTOS LTDA</t>
  </si>
  <si>
    <t>17.689.036/0001-27</t>
  </si>
  <si>
    <t>08186.000241/2019-58</t>
  </si>
  <si>
    <t>DISPENSA Nº 149/2020</t>
  </si>
  <si>
    <t>0160/2020</t>
  </si>
  <si>
    <t>MIRAMAR IMÓVEIS LTDA - ME</t>
  </si>
  <si>
    <t>03.691.853/0001-05</t>
  </si>
  <si>
    <t>08038.004514/2024-02</t>
  </si>
  <si>
    <t>PREGÃO  Nº 90012/2024</t>
  </si>
  <si>
    <t>0023/2024</t>
  </si>
  <si>
    <t>MANUTENÇÃO PREVENTIVA E CORRETIVA EM PLATAFORMA DE ACESSIBILIDADE</t>
  </si>
  <si>
    <t>08038.005834/2023-91</t>
  </si>
  <si>
    <t>DISPENSA 188/2023</t>
  </si>
  <si>
    <t>0114/2023</t>
  </si>
  <si>
    <t>R.J.C. DE CARVALHO SERVIÇOS</t>
  </si>
  <si>
    <t>06.223.636/0001-89</t>
  </si>
  <si>
    <t>08038.012279/2023-53</t>
  </si>
  <si>
    <t>PREGÃO  Nº 90031/2024</t>
  </si>
  <si>
    <t>0080/2024</t>
  </si>
  <si>
    <t>REDUTO SEGURANÇA PRIVADA LTDA</t>
  </si>
  <si>
    <t>21.315.603/0001-52</t>
  </si>
  <si>
    <t>08038.010351/2024-99</t>
  </si>
  <si>
    <t>0045/2025</t>
  </si>
  <si>
    <t xml:space="preserve"> INSTITUTO INTERAMERICANO DE DESENVOLVIMENTO HUMANO - BEM BRASIL</t>
  </si>
  <si>
    <t>10.427.965/0001-19</t>
  </si>
  <si>
    <t>08038.001704/2022-06</t>
  </si>
  <si>
    <t>0185/2022</t>
  </si>
  <si>
    <t>COMPANHIA DE ÁGUAS E ESGOTOS DE RONDÔNIA - CAERD</t>
  </si>
  <si>
    <t>05.914.254/0001-39</t>
  </si>
  <si>
    <t>08038.003383/2022-76</t>
  </si>
  <si>
    <t>0139/2022</t>
  </si>
  <si>
    <t>ENERGISA RONDÔNIA - DISTRIBUIDORA DE ENERGIA S.A.</t>
  </si>
  <si>
    <t>05.914.650/0001-66</t>
  </si>
  <si>
    <t>08038.001153/2025-15</t>
  </si>
  <si>
    <t>0086/2025</t>
  </si>
  <si>
    <t xml:space="preserve">08038.011093/2014-96 </t>
  </si>
  <si>
    <t>DISPENSA Nº 325/2014</t>
  </si>
  <si>
    <t>0169/2014</t>
  </si>
  <si>
    <t>SOCIEDADE EMPRESÁRIA LIMITADA F.S. LAMAR LTDA;</t>
  </si>
  <si>
    <t>21.869.728/0001-24</t>
  </si>
  <si>
    <t>08038.002222/2022-65</t>
  </si>
  <si>
    <t>PREGÃO Nº 60/2022</t>
  </si>
  <si>
    <t>0198/2022</t>
  </si>
  <si>
    <t>FG TECNO CENTER SERVIÇOS DE MANUTENÇÃO EIRELI</t>
  </si>
  <si>
    <t>29.811.993/0001-63</t>
  </si>
  <si>
    <t>08038.018050/2021-61</t>
  </si>
  <si>
    <t>PREGÃO Nº 84/2021</t>
  </si>
  <si>
    <t>0152/2021</t>
  </si>
  <si>
    <t>G.J.SEG VIGILÂCIA LTDA</t>
  </si>
  <si>
    <t>21.361.698/0001-40</t>
  </si>
  <si>
    <t>VIGILÂNCIA PATRIMONIAL 12x36 NOTURNO</t>
  </si>
  <si>
    <t>08038.010372/2024-12</t>
  </si>
  <si>
    <t>0044/2025</t>
  </si>
  <si>
    <t>KONECTA SERVIÇOS ESPECIALIZADOS DE TERCEIRIZAÇÃO LTDA</t>
  </si>
  <si>
    <t>44.637.989/0001-14</t>
  </si>
  <si>
    <t>08038.001653/2022-12</t>
  </si>
  <si>
    <t>0064/2022</t>
  </si>
  <si>
    <t>ENERGISA ACRE - DISTRIBUIDORA DE ENERGIA S.A</t>
  </si>
  <si>
    <t>04.065.033/0001-70</t>
  </si>
  <si>
    <t>08038.023757/2021-99</t>
  </si>
  <si>
    <t>PREGÃO N° 62/2022</t>
  </si>
  <si>
    <t>0191/2022</t>
  </si>
  <si>
    <t>MANACAPURU LIMPEZA E CONSERVAÇÃO LTDA</t>
  </si>
  <si>
    <t>17.303.236/0001-08</t>
  </si>
  <si>
    <t>30 MESES
será encerrado</t>
  </si>
  <si>
    <t>08038.007829/2013-41</t>
  </si>
  <si>
    <t>DISPENSA Nº 319/2013</t>
  </si>
  <si>
    <t>0131/2013</t>
  </si>
  <si>
    <t>CLÍNICA HASHIMOTO LTDA</t>
  </si>
  <si>
    <t>18.209.867/0001-17</t>
  </si>
  <si>
    <t>08038.029824/2020-06</t>
  </si>
  <si>
    <t>PREGÃO Nº 50/2020</t>
  </si>
  <si>
    <t>0125/2020</t>
  </si>
  <si>
    <t>ESTAÇÃO VIP VIGILÂNCIA E TRANSPORTE DE VALORES LTDA</t>
  </si>
  <si>
    <t>09.228.233/0001-10</t>
  </si>
  <si>
    <t>08038.001638/2022-66</t>
  </si>
  <si>
    <t>0066/2022</t>
  </si>
  <si>
    <t>COMPANHIA DE SANEAMENTO DO PARÁ</t>
  </si>
  <si>
    <t>08038.000029/2022-90</t>
  </si>
  <si>
    <t>0065/2022</t>
  </si>
  <si>
    <t>EQUATORIAL PARÁ DISTRIBUIDORA DE ENERGIA S/A</t>
  </si>
  <si>
    <t>08038.001831/2024-69</t>
  </si>
  <si>
    <t>PREGÃO Nº 90058/2024</t>
  </si>
  <si>
    <t>0094/2025</t>
  </si>
  <si>
    <t>MASTER DESENVOLVIMENTO LTDA</t>
  </si>
  <si>
    <t xml:space="preserve"> 23.624.599/0001-30</t>
  </si>
  <si>
    <t>08038.022701/2013-15</t>
  </si>
  <si>
    <t>DISPENSA Nº 439/2013</t>
  </si>
  <si>
    <t>0019/2014</t>
  </si>
  <si>
    <t>ADINOR BATISTA DOS SANTOS</t>
  </si>
  <si>
    <t>***.841.642-**</t>
  </si>
  <si>
    <t>08038.004513/2024-50</t>
  </si>
  <si>
    <t>0022/2024</t>
  </si>
  <si>
    <t>60 MESES,</t>
  </si>
  <si>
    <t>NORDESTE</t>
  </si>
  <si>
    <t>BA</t>
  </si>
  <si>
    <t>FEIRA DE SANTANA</t>
  </si>
  <si>
    <t>08038.001035/2025-15</t>
  </si>
  <si>
    <t>PREGÃO 90055/2024</t>
  </si>
  <si>
    <t>0069/2025</t>
  </si>
  <si>
    <t>SALVADOR</t>
  </si>
  <si>
    <t>VITÓRIA DA CONQUISTA</t>
  </si>
  <si>
    <t>AGENTE DE PORTARIA 44H</t>
  </si>
  <si>
    <t>AGENTE DE PORTARIA 12X36 DIURNO</t>
  </si>
  <si>
    <t>AGENTE DE PORTARIA 12X36 NOTURNO</t>
  </si>
  <si>
    <t>RN</t>
  </si>
  <si>
    <t>MOSSORÓ</t>
  </si>
  <si>
    <t>08038.001001/2025-12</t>
  </si>
  <si>
    <t>PREGÃO 90055/2023</t>
  </si>
  <si>
    <t>0064/2025</t>
  </si>
  <si>
    <t>09.192.042/0001-45</t>
  </si>
  <si>
    <t>NATAL</t>
  </si>
  <si>
    <t>CE</t>
  </si>
  <si>
    <t>FORTALEZA</t>
  </si>
  <si>
    <t>08038.001080/2025-61</t>
  </si>
  <si>
    <t>0063/2025</t>
  </si>
  <si>
    <t>SOBRAL</t>
  </si>
  <si>
    <t>PE</t>
  </si>
  <si>
    <t>CARUARU</t>
  </si>
  <si>
    <t>08038.001075/2025-59</t>
  </si>
  <si>
    <t>0068/2025</t>
  </si>
  <si>
    <t>TAPEVAS SOLUÇÕES INTEGRADAS LTDA</t>
  </si>
  <si>
    <t>17.695.001/0001-09</t>
  </si>
  <si>
    <t>RECIFE</t>
  </si>
  <si>
    <t>PETROLINA/PE E JUAZEIRO/BA</t>
  </si>
  <si>
    <t>08038.009309/2020-00</t>
  </si>
  <si>
    <t>PREGÃO 46/2020</t>
  </si>
  <si>
    <t>0101/2020</t>
  </si>
  <si>
    <t>PROTEMAXI SEGURANÇA</t>
  </si>
  <si>
    <t>04.808.914/0002-15</t>
  </si>
  <si>
    <t>AL</t>
  </si>
  <si>
    <t>ARAPIRACA</t>
  </si>
  <si>
    <t>08038.044803/2020-11</t>
  </si>
  <si>
    <t>PREGÃO 71/2020</t>
  </si>
  <si>
    <t>0136/2020</t>
  </si>
  <si>
    <t>PRESERVE SEGURANÇA E TRANSPORTE DE VALORES LTDA</t>
  </si>
  <si>
    <t>11.179.164/0007-66</t>
  </si>
  <si>
    <t>MACEIÓ</t>
  </si>
  <si>
    <t>PB</t>
  </si>
  <si>
    <t>CAMPINA GRANDE</t>
  </si>
  <si>
    <t>08038.001084/2025-40</t>
  </si>
  <si>
    <t>0067/2025</t>
  </si>
  <si>
    <t>THE BEST MULTISERVIÇOS E ADMINISTRAÇÃO LTDA</t>
  </si>
  <si>
    <t>27.420.871/0001-10</t>
  </si>
  <si>
    <t>JOÃO PESSOA</t>
  </si>
  <si>
    <t>08038.013475/2020-01 </t>
  </si>
  <si>
    <t>PREGÃO 43/2020</t>
  </si>
  <si>
    <t>0105/2020</t>
  </si>
  <si>
    <t>PLENITUDE SEGURANÇA PRIVADA LTDA</t>
  </si>
  <si>
    <t>17.392.053/0001-06</t>
  </si>
  <si>
    <t>08038.008798/2022-36</t>
  </si>
  <si>
    <t>DISPENSA Nº 260/2023</t>
  </si>
  <si>
    <t>1003/2023</t>
  </si>
  <si>
    <t>SERVIMÓVEL SERVIÇOS DE SEGURANÇA PATRIMONIAL LTDA - ME</t>
  </si>
  <si>
    <t>09.493.391/0001-06</t>
  </si>
  <si>
    <t>30 MESES 
REMANESCENTE</t>
  </si>
  <si>
    <t>08038.008174/2024-81</t>
  </si>
  <si>
    <t>PREGÃO 90072/2024</t>
  </si>
  <si>
    <t>0096/2025</t>
  </si>
  <si>
    <t>ADSUMUS SEGURANÇA PRIVADA LTDA</t>
  </si>
  <si>
    <t>30.588.816/0001-49</t>
  </si>
  <si>
    <t>08038.001643/2025-11</t>
  </si>
  <si>
    <t>DISPENSA 90030/2025</t>
  </si>
  <si>
    <t>6003/2025</t>
  </si>
  <si>
    <t>CET-SEG SEGURANCA ARMADA LTDA</t>
  </si>
  <si>
    <t>08.644.690/0005-57</t>
  </si>
  <si>
    <t>SE</t>
  </si>
  <si>
    <t>ARACAJU</t>
  </si>
  <si>
    <t>08038.025783/2021-51</t>
  </si>
  <si>
    <t>PREGÃO 85/2022</t>
  </si>
  <si>
    <t>0243/2022</t>
  </si>
  <si>
    <t>ESTRADA BRASIL TRANSPORTADORA LTDA</t>
  </si>
  <si>
    <t>10.429.502/0001-96</t>
  </si>
  <si>
    <t>MA</t>
  </si>
  <si>
    <t>SÃO LUÍS</t>
  </si>
  <si>
    <t>08038.001119/2025-41</t>
  </si>
  <si>
    <t>0066/2025</t>
  </si>
  <si>
    <t>G A SERVIÇOS DE APOIO ADMINISTRATIVOS LTDA</t>
  </si>
  <si>
    <t>03.637.812/0001-30</t>
  </si>
  <si>
    <t xml:space="preserve">60 MESES </t>
  </si>
  <si>
    <t>08038.006131/2019-01</t>
  </si>
  <si>
    <t>PREGÃO 47/2020</t>
  </si>
  <si>
    <t>0112/2020</t>
  </si>
  <si>
    <t>SCOLTT COMÉRCIO E SERVIÇOS LTDA</t>
  </si>
  <si>
    <t>08.766.786/0001-64</t>
  </si>
  <si>
    <t>12 MESES
RESCINDIDO</t>
  </si>
  <si>
    <t>08038.018072/2021-21</t>
  </si>
  <si>
    <t>0104/2022</t>
  </si>
  <si>
    <t>COMPANHIA DE SANEAMENTO DE SERGIPE - DESO</t>
  </si>
  <si>
    <t>13.018.171/0001-90</t>
  </si>
  <si>
    <t>08038.001678/2022-16</t>
  </si>
  <si>
    <t>0069/2022</t>
  </si>
  <si>
    <t>ENERGISA SERGIPE</t>
  </si>
  <si>
    <t>13.017.462/0001-63</t>
  </si>
  <si>
    <t>08038.002667/2024-15</t>
  </si>
  <si>
    <t>PREGÃO 90033/2024</t>
  </si>
  <si>
    <t>0073/2024</t>
  </si>
  <si>
    <t>CORESE SERVIÇOS ESPECIALIZADOS LTDA</t>
  </si>
  <si>
    <t>08.704.691/0001-16</t>
  </si>
  <si>
    <t>08038.000825/2015-11</t>
  </si>
  <si>
    <t>DISPENSA 13/2016</t>
  </si>
  <si>
    <t>0049/2016</t>
  </si>
  <si>
    <t>RP PARTICIPAÇÕES E EMPREENDIMENTO LTDA</t>
  </si>
  <si>
    <t>13.719.027/0001-80</t>
  </si>
  <si>
    <t>LOCAÇÃO DE IMÓVEL
COMPARTILHADO COM IPHAN</t>
  </si>
  <si>
    <t>08135.000079/2024-31</t>
  </si>
  <si>
    <t>TERMO DE COMPARTILHAMENTO</t>
  </si>
  <si>
    <t>0081/2024</t>
  </si>
  <si>
    <t>IPHAN</t>
  </si>
  <si>
    <t>26.474056/0009-29</t>
  </si>
  <si>
    <t>61 MESES</t>
  </si>
  <si>
    <t>MANUTENÇÃO PREVENTIVA E CORRETIVA, COM FORNECIMENTO DE PEÇAS, PARA O SISTEMA DE BOMBEAMENTO DE ÁGUA POTÁVEL</t>
  </si>
  <si>
    <t>08135.000053/2024-92</t>
  </si>
  <si>
    <t xml:space="preserve"> DISPENSA 90029/2024</t>
  </si>
  <si>
    <t>0011/2024</t>
  </si>
  <si>
    <t>WILSON GOMES DOS SANTOS</t>
  </si>
  <si>
    <t>17.920.637/0001-07​</t>
  </si>
  <si>
    <t>08038.004936/2024-70</t>
  </si>
  <si>
    <t>0033/2024</t>
  </si>
  <si>
    <t>GENESIS COMERCIO E MANUTENÇÕES LTDA-ME</t>
  </si>
  <si>
    <t>MANUTENÇÃO DE ELEVADOR</t>
  </si>
  <si>
    <t xml:space="preserve"> 08038.016578/2022-86</t>
  </si>
  <si>
    <t>PREGÃO Nº 11/2023</t>
  </si>
  <si>
    <t>0050/2023</t>
  </si>
  <si>
    <t>MANUTÉCNICA MANUTENÇÃO LTDA</t>
  </si>
  <si>
    <t>03.758.809/0001-75</t>
  </si>
  <si>
    <t>08038.016050/2020-45</t>
  </si>
  <si>
    <t>0111/2020</t>
  </si>
  <si>
    <t>BRAJUR – SEGURANÇA PATRIMONIAL LTDA</t>
  </si>
  <si>
    <t>23.934.050/0001-41</t>
  </si>
  <si>
    <t xml:space="preserve"> 08038.001005/2025-09</t>
  </si>
  <si>
    <t>0065/2025</t>
  </si>
  <si>
    <t>08038.008591/2014-51</t>
  </si>
  <si>
    <t>DISPENSA 91/2015</t>
  </si>
  <si>
    <t>0067/2015</t>
  </si>
  <si>
    <t>DINÂMICA DISTRIBUIDOR LTDA</t>
  </si>
  <si>
    <t>06.039.438/0001-60</t>
  </si>
  <si>
    <t>08195.000008/2022-61</t>
  </si>
  <si>
    <t>0128/2022</t>
  </si>
  <si>
    <t>CIA DE ABASTECIMENTO DAGUA E SANEAMENTO DO ESTADO DE AL</t>
  </si>
  <si>
    <t>12.294.708/0001-81</t>
  </si>
  <si>
    <t>08038.003920/2022-88</t>
  </si>
  <si>
    <t>0118/2022</t>
  </si>
  <si>
    <t>EQUATORIAL ALAGOAS DISTRIBUIDORA DE ENERGIA S.A </t>
  </si>
  <si>
    <t>12.272.084.0001-00</t>
  </si>
  <si>
    <t>08038.010872/2023-65</t>
  </si>
  <si>
    <t>PREGÃO 90004/2024</t>
  </si>
  <si>
    <t>0008/2024</t>
  </si>
  <si>
    <t>PS SERVIÇOS DE LIMPEZA LTDA</t>
  </si>
  <si>
    <t>18.804.276/0001-98</t>
  </si>
  <si>
    <t>08038.017973/2022-86</t>
  </si>
  <si>
    <t>PREGÃO 53/2023</t>
  </si>
  <si>
    <t>0069/2023</t>
  </si>
  <si>
    <t>QUIRINO SERVIÇOS DE MONTAGEM E ENGENHARIA LTDA</t>
  </si>
  <si>
    <t>19.723.363/0001-83</t>
  </si>
  <si>
    <t>08038.004254/2022-03</t>
  </si>
  <si>
    <t>0160/2022</t>
  </si>
  <si>
    <t>COMPANHIA DE AGUA E ESGOTOS DA PARAIBA CAGEPA</t>
  </si>
  <si>
    <t>09.123.654/0001-87</t>
  </si>
  <si>
    <t xml:space="preserve">08038.001614/2023-98
</t>
  </si>
  <si>
    <t>PREGÃO 62/2023</t>
  </si>
  <si>
    <t>0079/2023</t>
  </si>
  <si>
    <t>K &amp; A COMÉRCIO E SERVIÇOS LTDA</t>
  </si>
  <si>
    <t>13.913.045/0001-07</t>
  </si>
  <si>
    <t>08038.008365/2014-71</t>
  </si>
  <si>
    <t>DISPENSA 302/2014</t>
  </si>
  <si>
    <t>0130/2014</t>
  </si>
  <si>
    <t>RCB ADMINISTRAÇÃO E INTERMEDIAÇÃO DE IMÓVEIS LTDA mudou para  INOVAR CONSTRUÇÕES, INCORPORAÇÕES E ADMINISTRAÇÕES DE IMÓVEIS LTDA</t>
  </si>
  <si>
    <t xml:space="preserve"> 03.890.378/0001-04</t>
  </si>
  <si>
    <t>08038.004237/2022-68</t>
  </si>
  <si>
    <t>0159/2022</t>
  </si>
  <si>
    <t xml:space="preserve"> ENERGISA BORBOREMA - DISTRIBUIDORA DE ENERGIA S.A</t>
  </si>
  <si>
    <t>08.826.596/001-95</t>
  </si>
  <si>
    <t>08038.005695/2022-14</t>
  </si>
  <si>
    <t>DISPENSA 216/2022</t>
  </si>
  <si>
    <t>0222/2022</t>
  </si>
  <si>
    <t>CLIMA SERVICES ENGENHARIA LTDA</t>
  </si>
  <si>
    <t>42.647.548/0001-78</t>
  </si>
  <si>
    <t>08038.017974/2021-40</t>
  </si>
  <si>
    <t>0061/2022</t>
  </si>
  <si>
    <t>COMPANHIA PERNAMBUCANA DE SANEAMENTO - COMPESA</t>
  </si>
  <si>
    <t>09.769.035/0001-64</t>
  </si>
  <si>
    <t>08038.003672/2022-75</t>
  </si>
  <si>
    <t>0123/2022</t>
  </si>
  <si>
    <t>COMPANHIA ENERGETICA DE PERNAMBUCO</t>
  </si>
  <si>
    <t>10.835.932/0001-08</t>
  </si>
  <si>
    <t>08038.016031/2022-81</t>
  </si>
  <si>
    <t>PREGÃO 09/2023</t>
  </si>
  <si>
    <t>0034/2023</t>
  </si>
  <si>
    <t>A1 SERVIÇOS E ORGANIZAÇÃO DE EVENTOS LTDA</t>
  </si>
  <si>
    <t>19.703.791/0001-44</t>
  </si>
  <si>
    <t>08038.006130/2014-44</t>
  </si>
  <si>
    <t>DISPENSA 316/2014</t>
  </si>
  <si>
    <t>0148/2014</t>
  </si>
  <si>
    <t>CLEODON DE VASCONCELOS LEITE DA SILVA</t>
  </si>
  <si>
    <t>***.023.414-**</t>
  </si>
  <si>
    <t>08038.017006/2022-14</t>
  </si>
  <si>
    <t>PREGÃO Nº 47/2023</t>
  </si>
  <si>
    <t>0066/2023</t>
  </si>
  <si>
    <t>TEMPECONTROL PEÇAS EQUIPAMENTOS E 
SERVIÇOS DE REFRIGERAÇÃO LTDA</t>
  </si>
  <si>
    <t>04.027.122/0001-22</t>
  </si>
  <si>
    <r>
      <t xml:space="preserve">EXTINÇÃO
</t>
    </r>
    <r>
      <rPr>
        <sz val="9"/>
        <color rgb="FFFF0000"/>
        <rFont val="Times New Roman"/>
        <family val="1"/>
      </rPr>
      <t>12 MESES</t>
    </r>
  </si>
  <si>
    <t>08038.001651/2022-15</t>
  </si>
  <si>
    <t>0186/2022</t>
  </si>
  <si>
    <t>EMPRESA BAIANA DE ÁGUA E SANEAMENTO S/A</t>
  </si>
  <si>
    <t>13.504.675/0001-10</t>
  </si>
  <si>
    <t>08038.025028/2021-77</t>
  </si>
  <si>
    <t>0032/2022</t>
  </si>
  <si>
    <t>COMPANHIA DE ELETRICIDADE DO ESTADO DA BAHIA</t>
  </si>
  <si>
    <t>15.139.629/0001-94</t>
  </si>
  <si>
    <t>08038.001314/2023-17</t>
  </si>
  <si>
    <t>PREGÃO 46/2023</t>
  </si>
  <si>
    <t>0071/2023</t>
  </si>
  <si>
    <t>ANGICO VELHO EMPREENDIMENTOS LTDA</t>
  </si>
  <si>
    <t>07.330.029/0001-80</t>
  </si>
  <si>
    <t>08038.035838/2012-41</t>
  </si>
  <si>
    <t>DISPENSA 270/2013</t>
  </si>
  <si>
    <t>0129/2013</t>
  </si>
  <si>
    <t>R&amp;M CLÍNICA ODONTOLÓGICA LTDA.</t>
  </si>
  <si>
    <t>03.267.672/0001-56</t>
  </si>
  <si>
    <t>08038.017239/2022-17</t>
  </si>
  <si>
    <t>PREGÃO 51/2023</t>
  </si>
  <si>
    <t>0063/2023</t>
  </si>
  <si>
    <t>LUCRAFE COMÉRCIO E SERVIÇOS EIRELI – ME</t>
  </si>
  <si>
    <t>08038.002023/2022-57</t>
  </si>
  <si>
    <t>0130/2022</t>
  </si>
  <si>
    <t>COMPANHIA ENERGETICA DO CEARA</t>
  </si>
  <si>
    <t>07.047.251/0001-70</t>
  </si>
  <si>
    <t>08038.001810/2022-81</t>
  </si>
  <si>
    <t>0071/2022</t>
  </si>
  <si>
    <t>COMPANHIA DE AGUA E ESGOTO DO CEARA
CAGECE</t>
  </si>
  <si>
    <t>07.040.108/0001-57</t>
  </si>
  <si>
    <t>08038.015784/2022-79</t>
  </si>
  <si>
    <t>PREGÃO 08/2023</t>
  </si>
  <si>
    <t>0041/2023</t>
  </si>
  <si>
    <t>GAMA CONSERVAÇÃO E MANUTENÇÃO PREDIAL LTDA</t>
  </si>
  <si>
    <t>19.609.199/0001-88</t>
  </si>
  <si>
    <t>08038.006454/2024-54</t>
  </si>
  <si>
    <t>PREGÃO 90046/2024</t>
  </si>
  <si>
    <t>0088/2024</t>
  </si>
  <si>
    <t>NORDESTE COMÉRCIO E SERVIÇOS LTDA</t>
  </si>
  <si>
    <t>07.300.179/0001-41</t>
  </si>
  <si>
    <t>08038.016371/2007-72</t>
  </si>
  <si>
    <t>DISPENSA 259/2007</t>
  </si>
  <si>
    <t>0026/2008</t>
  </si>
  <si>
    <t>RAIMUNDO GILMÁRIO EDUARDO E CIA LTDA</t>
  </si>
  <si>
    <t>09.018.329/0001-54</t>
  </si>
  <si>
    <t>08038.004939/2024-11</t>
  </si>
  <si>
    <t>0032/2024</t>
  </si>
  <si>
    <t xml:space="preserve"> GENESIS COMERCIO E MANUTENÇÕES LTDA-ME</t>
  </si>
  <si>
    <t>08038.001833/2022-96</t>
  </si>
  <si>
    <t>0060/2022</t>
  </si>
  <si>
    <t>08038.003052/2022-36</t>
  </si>
  <si>
    <t>0098/2022</t>
  </si>
  <si>
    <t>ENERGISA PARAÍBA DISTRIBUIDORA DE ENERGIA AS</t>
  </si>
  <si>
    <t>09.095.183/0001-40</t>
  </si>
  <si>
    <t>08038.011843/2023-11</t>
  </si>
  <si>
    <t>PREGÃO 90009/2024</t>
  </si>
  <si>
    <t>0012/2024</t>
  </si>
  <si>
    <t>PLUS ADMINISTRAÇÃO E TERCEIRIZAÇÃO LTDA</t>
  </si>
  <si>
    <t>11.027.601/0001-04</t>
  </si>
  <si>
    <t xml:space="preserve">30 MESES </t>
  </si>
  <si>
    <t>08155.000074/2016-60</t>
  </si>
  <si>
    <t>DISPENSA 177/2017</t>
  </si>
  <si>
    <t>0105/2017</t>
  </si>
  <si>
    <t>MJARRUDA EMPREENDIMENTOS E PARTICIPAÇÕES LTDA</t>
  </si>
  <si>
    <t>15.715.580/0001-70</t>
  </si>
  <si>
    <t>120 MESES</t>
  </si>
  <si>
    <t>MANUTENÇÃO PREVENTIVA E CORRETIVA DE PLATAFORMA DE ACESSIBILIDADE</t>
  </si>
  <si>
    <t>08155.000051/2023-84</t>
  </si>
  <si>
    <t>DISPENSA 166/2023</t>
  </si>
  <si>
    <t>0097/2023</t>
  </si>
  <si>
    <t>ENGELTECH ELEVADORES LTDA</t>
  </si>
  <si>
    <t>07.485.559/0001-06</t>
  </si>
  <si>
    <t>08038.004639/2024-24</t>
  </si>
  <si>
    <t>0030/2024</t>
  </si>
  <si>
    <t>08038.000668/2022-55</t>
  </si>
  <si>
    <t>0031/2022</t>
  </si>
  <si>
    <t>BRK AMBIENTAL - REGIÃO METROPOLITANA DE MACEIÓ</t>
  </si>
  <si>
    <t>39.580.673/0001-01</t>
  </si>
  <si>
    <t>08038.017985/2021-20</t>
  </si>
  <si>
    <t>0097/2022</t>
  </si>
  <si>
    <t>EQUATORIAL ENERGIA ALAGOAS</t>
  </si>
  <si>
    <t>12.272.084/0001-00</t>
  </si>
  <si>
    <t>08038.008967/2019-32</t>
  </si>
  <si>
    <t>DISPENSA 04/2021</t>
  </si>
  <si>
    <t>0194/2020</t>
  </si>
  <si>
    <t>IMPACTO SERVIÇOS TERCEIRIZADOS EIRELI</t>
  </si>
  <si>
    <t>08160.000239/2018-96</t>
  </si>
  <si>
    <t>DISPENSA 228/2019</t>
  </si>
  <si>
    <t>0138/2019</t>
  </si>
  <si>
    <t>VASCO EMPREENDIMENTOS E PARTICIPAÕES LTDA</t>
  </si>
  <si>
    <t>05.247.483/0001-47</t>
  </si>
  <si>
    <t>08038.004704/2024-11</t>
  </si>
  <si>
    <t>INEXIGIBILIDADE 54/2025</t>
  </si>
  <si>
    <t>0088/2025</t>
  </si>
  <si>
    <t>TICIANO OLIVEIRA SOARES E ADIRLANE PONTES DE OLIVEIRA SOARES</t>
  </si>
  <si>
    <t>***.080.694-**
***.578.894-**</t>
  </si>
  <si>
    <t>08160.000059/2020-29</t>
  </si>
  <si>
    <t>PREGÃO 99/2020</t>
  </si>
  <si>
    <t>0171/2020</t>
  </si>
  <si>
    <t>A. DE GUSMÃO LYRA NETO EIRELI</t>
  </si>
  <si>
    <t>17.532.856/0001-00</t>
  </si>
  <si>
    <t>08038.003294/2022-20</t>
  </si>
  <si>
    <t>0137/2022</t>
  </si>
  <si>
    <r>
      <t> </t>
    </r>
    <r>
      <rPr>
        <sz val="9"/>
        <color rgb="FF000000"/>
        <rFont val="Times New Roman"/>
        <family val="1"/>
      </rPr>
      <t>COMPANHIA ENERGETICA DO RIO GRANDE DO NORTE COSERN</t>
    </r>
  </si>
  <si>
    <t>08.324.196/0001-81</t>
  </si>
  <si>
    <t>08038.009240/2023-59</t>
  </si>
  <si>
    <t>PREGÃO 90013/2024</t>
  </si>
  <si>
    <t>0063/2024</t>
  </si>
  <si>
    <t>08038.023293/2013-19</t>
  </si>
  <si>
    <t>DISPENSA 438/2013</t>
  </si>
  <si>
    <t>0018/2014</t>
  </si>
  <si>
    <t>ORTOCENTER - ORTODONTIA E ORTOPEDIA FACIAL LTDA</t>
  </si>
  <si>
    <t xml:space="preserve"> 07.016.941/0001-62</t>
  </si>
  <si>
    <t>08038.004488/2024-12</t>
  </si>
  <si>
    <t>0028/2024</t>
  </si>
  <si>
    <t>AREMAR MIX COMÉRCIO E MAMUTENÇÕES EM GERAL LTDA</t>
  </si>
  <si>
    <t>34.455.724/0001-41</t>
  </si>
  <si>
    <t>08038.011206/2022-63</t>
  </si>
  <si>
    <t>0231/2022</t>
  </si>
  <si>
    <t>COMPANHIA DE ÁGUAS E ESGOTOS DO RIO GRANDE DO NORTE</t>
  </si>
  <si>
    <t>08.334.385/0001-35</t>
  </si>
  <si>
    <t>08038.000155/2022-44</t>
  </si>
  <si>
    <t>0058/2022</t>
  </si>
  <si>
    <t>08.334.385/0001-36</t>
  </si>
  <si>
    <t>08038.013500/2022-18</t>
  </si>
  <si>
    <t>0239/2022</t>
  </si>
  <si>
    <t>08038.000592/2022-68</t>
  </si>
  <si>
    <t>0111/2022</t>
  </si>
  <si>
    <t>08.324.196/0001-82</t>
  </si>
  <si>
    <t>08038.002339/2023-20</t>
  </si>
  <si>
    <t>PREGÃO 064/2023</t>
  </si>
  <si>
    <t>0078/2023</t>
  </si>
  <si>
    <t>08038.016242/2008-65</t>
  </si>
  <si>
    <t>DISPENSA 222/2019</t>
  </si>
  <si>
    <t>0088/2009</t>
  </si>
  <si>
    <t>MÓVEIS JB INDÚSTRIA E COMÉRCIO LTDA.</t>
  </si>
  <si>
    <t>02.464.845/0001-63</t>
  </si>
  <si>
    <t>08038.004636/2024-91</t>
  </si>
  <si>
    <t>0029/2024</t>
  </si>
  <si>
    <t>REFORMA PREDIAL</t>
  </si>
  <si>
    <t>08038.011691/2023-56</t>
  </si>
  <si>
    <t>PREGÃO  89/2023</t>
  </si>
  <si>
    <t>0120/2023</t>
  </si>
  <si>
    <t>CAIÇARA CONSTRUTORA E INCORPORADORA LTDA</t>
  </si>
  <si>
    <t>21.005.185/0001-05</t>
  </si>
  <si>
    <t>08038.003423/2022-80</t>
  </si>
  <si>
    <t>0129/2022</t>
  </si>
  <si>
    <t>COMPANHIA PERNAMBUCANA DE SANEAMENTO</t>
  </si>
  <si>
    <t>08038.004545/2022-93</t>
  </si>
  <si>
    <t>0138/2022</t>
  </si>
  <si>
    <t>COMPANHIA DE ENERGIA ELÉTRICA DE PERNAMBUCO - CELPE</t>
  </si>
  <si>
    <t>08038.006240/2023-05</t>
  </si>
  <si>
    <t>PREGÃO 90035/2024</t>
  </si>
  <si>
    <t>0077/2024</t>
  </si>
  <si>
    <t>ADRIMAX PRESTAÇÃO DE SERVIÇOS DE LIMPEZA E CONSERVAÇÃO LTDA</t>
  </si>
  <si>
    <t>13.452.604/0001-10</t>
  </si>
  <si>
    <t>08038.021505/2013-15</t>
  </si>
  <si>
    <t>DISPENSA 68/2014</t>
  </si>
  <si>
    <t>0034/2014</t>
  </si>
  <si>
    <t>IVANILDO PEREIRA DE ARAÚJO </t>
  </si>
  <si>
    <t>***.806.254-**</t>
  </si>
  <si>
    <t>08038.004940/2024-38</t>
  </si>
  <si>
    <t>0031/2024</t>
  </si>
  <si>
    <t>08038.001475/2022-11</t>
  </si>
  <si>
    <t>0059/2022</t>
  </si>
  <si>
    <t>08038.004033/2021-46</t>
  </si>
  <si>
    <t>0093/2022</t>
  </si>
  <si>
    <t>08038.005414/2015-02</t>
  </si>
  <si>
    <t>DISPENSA 378/2015</t>
  </si>
  <si>
    <t>0017/2016</t>
  </si>
  <si>
    <t>AGIL- AGILIDADE COMERCIAL, REPRESENTAÇÕES E PARTICIPAÇÕES S/A.</t>
  </si>
  <si>
    <t xml:space="preserve"> 04.809.727/0001-75</t>
  </si>
  <si>
    <t>IPTU</t>
  </si>
  <si>
    <t>LOCAÇÃO DE IMÓVEL
COMPARTILHAMENTO</t>
  </si>
  <si>
    <t>08038.005293/2024-81</t>
  </si>
  <si>
    <t>0067/2024</t>
  </si>
  <si>
    <t>DEFENSORIA PÚBLICA DO ESTADO DE PERNAMBUCO (DPPE</t>
  </si>
  <si>
    <t>02.899.512/0001-67</t>
  </si>
  <si>
    <t>INDETERMINADO
36,57% - DPU</t>
  </si>
  <si>
    <t>SERVIÇOS CONDOMINAIS</t>
  </si>
  <si>
    <t>08038.002076/2024-30</t>
  </si>
  <si>
    <t>INEXIGIBILIDADE 32/2024</t>
  </si>
  <si>
    <t>5001/2024</t>
  </si>
  <si>
    <t>CONDOMÍNIO DO EDIFÍCIO EMPRESARIAL PROGRESSO</t>
  </si>
  <si>
    <t>51.916.762/0001-73</t>
  </si>
  <si>
    <t>08172.000029/2023-26</t>
  </si>
  <si>
    <t>PREGÃO  90022/2024</t>
  </si>
  <si>
    <t>0062/2024</t>
  </si>
  <si>
    <t>08172.000031/2023-03</t>
  </si>
  <si>
    <t>PREGÃO 58/2023</t>
  </si>
  <si>
    <t>0105/2023</t>
  </si>
  <si>
    <t>PROAÇÃO SEGURANÇA PRIVADA LTDA</t>
  </si>
  <si>
    <t>19.232.342/0001-65</t>
  </si>
  <si>
    <t>08038.006204/2021-71</t>
  </si>
  <si>
    <t>0220/2022</t>
  </si>
  <si>
    <t>EMPRESA BAIANA DE AGUAS E SANEAMENTO
AS</t>
  </si>
  <si>
    <t>08038.003956/2022-61</t>
  </si>
  <si>
    <t>0136/2022</t>
  </si>
  <si>
    <t>COMPANHIA DE ELETRICIDADE DO ESTADO DA BAHIA - COELBA</t>
  </si>
  <si>
    <t>08038.003283/2020-88</t>
  </si>
  <si>
    <t>PREGÃO 76/2020</t>
  </si>
  <si>
    <t>0131/2020</t>
  </si>
  <si>
    <t>08038.011317/2022-70</t>
  </si>
  <si>
    <t>INEXIGIBILIDADE Nº 79/2022</t>
  </si>
  <si>
    <t>0245/2022</t>
  </si>
  <si>
    <t>CENTRO ESPÍRITA CAMINHO DA REDENÇÃO</t>
  </si>
  <si>
    <t>15.176.233/0001-17</t>
  </si>
  <si>
    <t>LIMPEZA DE CAIXAS DE GORDURA E CAIXA DE ESGOTO PREDIAL</t>
  </si>
  <si>
    <t>08178.000137/2024-20</t>
  </si>
  <si>
    <t>DISPENSA Nº 068/2024</t>
  </si>
  <si>
    <t>0066/2024</t>
  </si>
  <si>
    <t>HZ MANUTENCAO E SERVICOS LTDA ME</t>
  </si>
  <si>
    <t>19.310.587/0001-63</t>
  </si>
  <si>
    <t>08178.000413/2020-26</t>
  </si>
  <si>
    <t>DISPENSA Nº 264/2023</t>
  </si>
  <si>
    <t>1007/2023</t>
  </si>
  <si>
    <t>GENESIS COMERCIO E MANUTENCOES LTDA</t>
  </si>
  <si>
    <t>08038.018372/2022-91</t>
  </si>
  <si>
    <t>PREGÃO 37/2023</t>
  </si>
  <si>
    <t>0065/2023</t>
  </si>
  <si>
    <t>ELEVADORES VERSÁTIL LTDA ME</t>
  </si>
  <si>
    <t>15.026.942/0001-16</t>
  </si>
  <si>
    <t xml:space="preserve"> 08038.001118/2025-04</t>
  </si>
  <si>
    <t>0061/2025</t>
  </si>
  <si>
    <t xml:space="preserve"> 17.695.001/0001-09</t>
  </si>
  <si>
    <t>08162.000023/2022-97</t>
  </si>
  <si>
    <t>0187/2022</t>
  </si>
  <si>
    <t>CIA DE SANEAMENTO AMBIENTAL DO MARANHÃO</t>
  </si>
  <si>
    <t>06.274.757/0001-50</t>
  </si>
  <si>
    <t>08038.000370/2022-45</t>
  </si>
  <si>
    <t>0070/2022</t>
  </si>
  <si>
    <t>EQUATORIAL MARANHÃO DISTRIBUIDORA DE ENERGIA S/A</t>
  </si>
  <si>
    <t>06.272/793/0001-84</t>
  </si>
  <si>
    <t>08038.001817/2023-84</t>
  </si>
  <si>
    <t>PREGÃO 060/2023</t>
  </si>
  <si>
    <t>0082/2023</t>
  </si>
  <si>
    <t>08038.008400/2016-13</t>
  </si>
  <si>
    <t>DISPENSA 171/2017</t>
  </si>
  <si>
    <t>0101/2017</t>
  </si>
  <si>
    <t>SPARTA ENGENHARIA E SERVIÇOS GERAIS LTDA</t>
  </si>
  <si>
    <t>64.409.613/0001-83</t>
  </si>
  <si>
    <t>08038.002212/2025-72</t>
  </si>
  <si>
    <t>PREGÃO 90233/2024</t>
  </si>
  <si>
    <t>0097/2025</t>
  </si>
  <si>
    <t>BRASIL NORTE EMPREENDIMENTOS LTDA</t>
  </si>
  <si>
    <t>11.144.330/0001-77</t>
  </si>
  <si>
    <t>08038.006258/2023-07</t>
  </si>
  <si>
    <t>PREGÃO 96/2023</t>
  </si>
  <si>
    <t>0005/2024</t>
  </si>
  <si>
    <t>SR TERCEIRIZAÇÕES EIRELI</t>
  </si>
  <si>
    <t>10.732.146/0001-85</t>
  </si>
  <si>
    <t>08038.003406/2022-42</t>
  </si>
  <si>
    <t>0095/2022</t>
  </si>
  <si>
    <t>SERVIÇO AUTÔNOMO DE ÁGUA E ESGOTO DE SAAE/SOBRAL</t>
  </si>
  <si>
    <t>07.817.778/0001-37</t>
  </si>
  <si>
    <t>08038.018039/2021-09</t>
  </si>
  <si>
    <t>0258/2022</t>
  </si>
  <si>
    <t>AGÊNCIA NACIONAL DE ENERGIA 
ELÉTRICA – ANEEL</t>
  </si>
  <si>
    <t xml:space="preserve"> 08038.004713/2024-11</t>
  </si>
  <si>
    <t>0040/2024</t>
  </si>
  <si>
    <t>3I COMÉRCIO E SERVIÇOS DE MANUTENÇÃO EM EQUIPAMENTOS ELETROMECÂNICOS LTDA</t>
  </si>
  <si>
    <t>18.431.758/0001-40</t>
  </si>
  <si>
    <t>08038.007387/2015-02</t>
  </si>
  <si>
    <t>DISPENSA 179/2016</t>
  </si>
  <si>
    <t>0144/2016</t>
  </si>
  <si>
    <t>GERSON LUIZ APOLIANO ALBUQUERQUE</t>
  </si>
  <si>
    <t>***.134.183-**</t>
  </si>
  <si>
    <t>PI</t>
  </si>
  <si>
    <t xml:space="preserve">TERESINA </t>
  </si>
  <si>
    <t>08038.001290/2025-50</t>
  </si>
  <si>
    <t>0070/2025</t>
  </si>
  <si>
    <t>08038.003950/2022-94</t>
  </si>
  <si>
    <t>0116/2022</t>
  </si>
  <si>
    <t>AGUAS DE TERESINA SANEAMENTO SPE SA</t>
  </si>
  <si>
    <t>27.157.474/0001-06</t>
  </si>
  <si>
    <t>08038.004233/2022-80</t>
  </si>
  <si>
    <t>0134/2022</t>
  </si>
  <si>
    <t>EQUATORIAL PIAUI DISTRIB DE ENERGIA SA</t>
  </si>
  <si>
    <t>06.840.748/0001-89</t>
  </si>
  <si>
    <t>08038.000202/2021-79</t>
  </si>
  <si>
    <t>PREGÃO 10/2021</t>
  </si>
  <si>
    <t>0038/2021</t>
  </si>
  <si>
    <t>08038.000327/2025-22</t>
  </si>
  <si>
    <t>0007/2025</t>
  </si>
  <si>
    <t>CONCRETIZAR SERVIÇOS DE MANUTENÇÃO E LIMPEZA LTDA</t>
  </si>
  <si>
    <t>24.109.950/0001-17</t>
  </si>
  <si>
    <t>08038.020601/2021-56</t>
  </si>
  <si>
    <t>PREGÃO 06/2022</t>
  </si>
  <si>
    <t>0022/2022</t>
  </si>
  <si>
    <t>ICP ELEVADORES SERVIÇOS E COMÉRCIO LTDA</t>
  </si>
  <si>
    <t>23.146.506/0001-09</t>
  </si>
  <si>
    <t>08038.013065/2021-32</t>
  </si>
  <si>
    <t>PREGÃO 72/2021</t>
  </si>
  <si>
    <t>0103/2021</t>
  </si>
  <si>
    <t xml:space="preserve"> CASTELO SERVIÇOS DE SEGURANÇA LTDA</t>
  </si>
  <si>
    <t>14.151.949/0001-05</t>
  </si>
  <si>
    <t>08038.001313/2025-26</t>
  </si>
  <si>
    <t>DISPENSA Nº 90019/2025</t>
  </si>
  <si>
    <t>6002/2025</t>
  </si>
  <si>
    <t>AJP EMPRESA DE VIGILÂNCIA LTDA</t>
  </si>
  <si>
    <t xml:space="preserve"> 27.229.931/0001-12</t>
  </si>
  <si>
    <t xml:space="preserve">ARACAJU
ARAPIRACA
CARUARU
FEIRA DE SANTANA
MACEIÓ
PETROLINA/PE E JUAZEIRO/BA
RECIFE
SALVADOR
VITÓRIA DA CONQUISTA
CAMPINA GRANDE
FORTALEZA
JOÃO PESSOA
MOSSORÓ
NATAL
SÃO LUIZ
SOBRAL
TERESINA
</t>
  </si>
  <si>
    <t>LOCAÇÃO DE VEÍCULOS – VANS EXECUTIVAS E CAMINHONETES COM TRAÇÃO 4X4 - POR DIÁRIA - COM MOTORISTA</t>
  </si>
  <si>
    <t>08038.008536/2023-52</t>
  </si>
  <si>
    <t>PREGÃO 56/2023</t>
  </si>
  <si>
    <t>0081/2023</t>
  </si>
  <si>
    <t>DL LOCAÇÕES LTDA</t>
  </si>
  <si>
    <t>10.600.287/0001-44</t>
  </si>
  <si>
    <t>EMPRESA BAIANA DE ÁGUAS E SANEAMENTO AS</t>
  </si>
  <si>
    <t>08038.001923/2022-87</t>
  </si>
  <si>
    <t>0149/2022</t>
  </si>
  <si>
    <t>15.139/629/0001-94</t>
  </si>
  <si>
    <t xml:space="preserve">08038.002311/2022-10
</t>
  </si>
  <si>
    <t>PREGÃO 64/2022</t>
  </si>
  <si>
    <t>0203/2022</t>
  </si>
  <si>
    <t>08038.010657/2014-73</t>
  </si>
  <si>
    <t>DISPENSA 133/2017</t>
  </si>
  <si>
    <t>0089/2017</t>
  </si>
  <si>
    <t>DLEV PATRIMONIAL LTDA</t>
  </si>
  <si>
    <t>27.304.445/0001-11</t>
  </si>
  <si>
    <t>08038.018374/2022-80</t>
  </si>
  <si>
    <t>PREGÃO 29/2023</t>
  </si>
  <si>
    <t>0052/2023</t>
  </si>
  <si>
    <t>AREMAR MIX COMÉRCIO E MANUTENÇÕES EM GERAL LTDA</t>
  </si>
  <si>
    <t>SUL</t>
  </si>
  <si>
    <t>RS</t>
  </si>
  <si>
    <t>BAGÉ</t>
  </si>
  <si>
    <t>08038.007239/2020-47</t>
  </si>
  <si>
    <t>DISPENSA  N.º 253/2023</t>
  </si>
  <si>
    <t>0014/2023</t>
  </si>
  <si>
    <t>MUNDIAL TERCEIRIZADORA LTDA</t>
  </si>
  <si>
    <t>03.890.146/0001-48</t>
  </si>
  <si>
    <t>12 MESES  REMANESCENTE</t>
  </si>
  <si>
    <t>PELOTAS</t>
  </si>
  <si>
    <t>RIO GRANDE</t>
  </si>
  <si>
    <t>URUGUAIANA</t>
  </si>
  <si>
    <t>PR</t>
  </si>
  <si>
    <t>CASCAVEL</t>
  </si>
  <si>
    <t xml:space="preserve"> 08038.000879/2025-31</t>
  </si>
  <si>
    <t>PREGÃO N° 90051/2024</t>
  </si>
  <si>
    <t>0082/2025</t>
  </si>
  <si>
    <t>ORBENK ADMINISTRAÇÃO E SERVIÇOS LTDA</t>
  </si>
  <si>
    <t xml:space="preserve"> 79.283.065/0001-41</t>
  </si>
  <si>
    <t>UMUARAMA</t>
  </si>
  <si>
    <t>CURITIBA</t>
  </si>
  <si>
    <t>FOZ DO IGUAÇU</t>
  </si>
  <si>
    <t>LONDRINA</t>
  </si>
  <si>
    <t>SC</t>
  </si>
  <si>
    <t>CRICIÚMA</t>
  </si>
  <si>
    <t xml:space="preserve"> 08038.010364/2024-68</t>
  </si>
  <si>
    <t>0080/2025</t>
  </si>
  <si>
    <t>17.695.001/0001- 09</t>
  </si>
  <si>
    <t>FLORIANÓPOLIS</t>
  </si>
  <si>
    <t>JOINVILLE</t>
  </si>
  <si>
    <t>08038.007227/2020-12</t>
  </si>
  <si>
    <t>PREGÃO Nº 35/2020</t>
  </si>
  <si>
    <t>0093/2020</t>
  </si>
  <si>
    <t>LINCE - SEGURANÇA PATRIMONIAL LTDA</t>
  </si>
  <si>
    <t>10.364.152/0003-99</t>
  </si>
  <si>
    <t>12  MESES</t>
  </si>
  <si>
    <t>CANOAS</t>
  </si>
  <si>
    <t>SANTA MARIA</t>
  </si>
  <si>
    <t>08038.013679/2020-33</t>
  </si>
  <si>
    <t>PREGÃO Nº 41/2020</t>
  </si>
  <si>
    <t>0103/2020</t>
  </si>
  <si>
    <t>08038.011743/2022-11</t>
  </si>
  <si>
    <t>PREGÃO N° 104/2022</t>
  </si>
  <si>
    <t>0263/2022</t>
  </si>
  <si>
    <t>VIGILÂNCIA TRIÂNGULO LTDA</t>
  </si>
  <si>
    <t>79.894.168/0001-48</t>
  </si>
  <si>
    <t xml:space="preserve"> 08038.010363/2024-13</t>
  </si>
  <si>
    <t>PREGÃO 90051/2024</t>
  </si>
  <si>
    <t>0081/2025</t>
  </si>
  <si>
    <t>PORTO ALEGRE</t>
  </si>
  <si>
    <t>08038.000990/2022-84</t>
  </si>
  <si>
    <t>0085/2022</t>
  </si>
  <si>
    <t>DEPARTAMENTO DE ÁGUA E ESGOTOS DE BAGÉ</t>
  </si>
  <si>
    <t>90.940.172/0001-38</t>
  </si>
  <si>
    <t>08038.009695/2011-31</t>
  </si>
  <si>
    <t>DISPENSA Nº 90/2012</t>
  </si>
  <si>
    <t>0047/2012</t>
  </si>
  <si>
    <t>GILBERTO VIERO TASCHETTO</t>
  </si>
  <si>
    <t>***.202.890-**</t>
  </si>
  <si>
    <t>08038.004937/2024-14</t>
  </si>
  <si>
    <t>PREGÃO Nº  90012/2024</t>
  </si>
  <si>
    <t>0050/2024</t>
  </si>
  <si>
    <t xml:space="preserve"> GÊNESIS COMÉRCIO E MANUTENÇÕES LTDA</t>
  </si>
  <si>
    <t>08038.003388/2022-07</t>
  </si>
  <si>
    <t>0121/2022</t>
  </si>
  <si>
    <t>COMPANHIA ESTADUAL DE DISTRIBUIÇÃO DE ENERGIA ELÉTRICA - CEEE</t>
  </si>
  <si>
    <t>00.375.114/0001-16</t>
  </si>
  <si>
    <t>08038.015651/2022-01</t>
  </si>
  <si>
    <t>PREGÃO Nº 005/2023</t>
  </si>
  <si>
    <t>0022/2023</t>
  </si>
  <si>
    <t>08038.001446/2022-50</t>
  </si>
  <si>
    <t>0072/2022</t>
  </si>
  <si>
    <t>RGE SUL DISTRIBUIDORA DE ENERGIA S.A</t>
  </si>
  <si>
    <t>02.016.440/0001-62</t>
  </si>
  <si>
    <t>08038.017703/2022-75</t>
  </si>
  <si>
    <t>PREGÃO N° 30/2023</t>
  </si>
  <si>
    <t>0045/2023</t>
  </si>
  <si>
    <t>08038.008400/2015-32</t>
  </si>
  <si>
    <t>DISPENSA Nº 137/2016</t>
  </si>
  <si>
    <t>0123/2016</t>
  </si>
  <si>
    <t>PLANEJAR IMÓVEIS E PROPAGANDA LTDA</t>
  </si>
  <si>
    <t>72.203.144/0001-56</t>
  </si>
  <si>
    <t>08038.003389/2022-43</t>
  </si>
  <si>
    <t>0126/2022</t>
  </si>
  <si>
    <t>COMPANHIA DE SANEAMENTO DO PARANÁ - SANEPAR</t>
  </si>
  <si>
    <t>76.484.013/0001-45</t>
  </si>
  <si>
    <t>08145.000231/2022-02</t>
  </si>
  <si>
    <t>0076/2022</t>
  </si>
  <si>
    <t>COPEL DISTRIBUIÇÃO S.A</t>
  </si>
  <si>
    <t>04.368.898/0001-06</t>
  </si>
  <si>
    <t>08038.000545/2024-86</t>
  </si>
  <si>
    <t>PREGÃO N° 90040/2024</t>
  </si>
  <si>
    <t>0002/2025</t>
  </si>
  <si>
    <t>08145.000274/2018-01</t>
  </si>
  <si>
    <t>DISPENSA N° 286/2018</t>
  </si>
  <si>
    <t>0124/2018</t>
  </si>
  <si>
    <t>BOTELHO EMPREENDIMENTOS IMOBILIÁRIOS LTDA LOKATELL</t>
  </si>
  <si>
    <t>72.218.993/0001-83</t>
  </si>
  <si>
    <t>08145.000261/2020-49</t>
  </si>
  <si>
    <t>DISPENSA N° 261/2023</t>
  </si>
  <si>
    <t>1005/2023</t>
  </si>
  <si>
    <t>INOVA AR CONDICIONADO LTDA</t>
  </si>
  <si>
    <t>23.268.984/0001-91</t>
  </si>
  <si>
    <t xml:space="preserve"> 12 MESES 
 REMANESCENTE</t>
  </si>
  <si>
    <t>08038.000996/2022-51</t>
  </si>
  <si>
    <t>0086/2022</t>
  </si>
  <si>
    <t>S.A-CELESC</t>
  </si>
  <si>
    <t>08.336.783/0001-90</t>
  </si>
  <si>
    <t>08038.064224/2020-86</t>
  </si>
  <si>
    <t>PREGÃO N° 132/2020</t>
  </si>
  <si>
    <t>0004/2021</t>
  </si>
  <si>
    <t>08038.007760/2015-17</t>
  </si>
  <si>
    <t>DISPENSA N° 01/2016</t>
  </si>
  <si>
    <t>0020/2016</t>
  </si>
  <si>
    <t>PASQUALI RAMOS ADMINISTRADORA DE IMÓVEIS LTDA</t>
  </si>
  <si>
    <t>18.689.555/0001-58</t>
  </si>
  <si>
    <t xml:space="preserve"> 08038.004522/2024-41</t>
  </si>
  <si>
    <t>0034/2024</t>
  </si>
  <si>
    <t>3I COMÉRCIO E SERVIÇOS DE MANUTENÇÃO EM EQUIPAMENTOS ELETRO-MECÂNICOS LTDA</t>
  </si>
  <si>
    <t>08198.000011/2022-55</t>
  </si>
  <si>
    <t>0102/2022</t>
  </si>
  <si>
    <t>CIA SANEAMENTO PARANÁ SANEPAR</t>
  </si>
  <si>
    <t>08038.003387/2022-54</t>
  </si>
  <si>
    <t>0120/2022</t>
  </si>
  <si>
    <t>AGÊNCIA NACIONAL DE ENERGIA ELÉTRICA – ANEEL</t>
  </si>
  <si>
    <t>02.270.669/0001-29</t>
  </si>
  <si>
    <t>08038.009471/2023-62</t>
  </si>
  <si>
    <t xml:space="preserve"> PREGÃO N.º 90021/2024</t>
  </si>
  <si>
    <t>0064/2024</t>
  </si>
  <si>
    <t>08038.006893/2018-19</t>
  </si>
  <si>
    <t>DISPENSA N° 29/2019</t>
  </si>
  <si>
    <t>0038/2019</t>
  </si>
  <si>
    <t>REALJULE ADMINISTRADORA DE BENS LTDA</t>
  </si>
  <si>
    <t>17.291.707/0001-05</t>
  </si>
  <si>
    <t>08198.000038/2020-86</t>
  </si>
  <si>
    <t>PREGÃO Nº 64/2021</t>
  </si>
  <si>
    <t>0093/2021</t>
  </si>
  <si>
    <t>AJM SERVIÇOS DE REFRIGERAÇÃO LTDA</t>
  </si>
  <si>
    <t>20.068.882/0001-34</t>
  </si>
  <si>
    <t>08038.007400/2021-63</t>
  </si>
  <si>
    <t>DISPENSA N°71/2021</t>
  </si>
  <si>
    <t>0105/2022</t>
  </si>
  <si>
    <t>ELEVADORES CONISTEL LTDA</t>
  </si>
  <si>
    <t>78.708.625/0001-08</t>
  </si>
  <si>
    <t>08038.010522/2023-07</t>
  </si>
  <si>
    <t>0115/2023</t>
  </si>
  <si>
    <t>COMPANHIA CATARINENSE DE AGUÁS E SANEAMENTO - CASAN</t>
  </si>
  <si>
    <t xml:space="preserve"> 82.508.433/0001-17</t>
  </si>
  <si>
    <t>08038.017968/2021-92</t>
  </si>
  <si>
    <t>0161/2022</t>
  </si>
  <si>
    <t xml:space="preserve"> 82.508.433/0001-18</t>
  </si>
  <si>
    <t>08038.010536/2023-12</t>
  </si>
  <si>
    <t>0111/2023</t>
  </si>
  <si>
    <t>CELESC DISTRIBUICAO S.A</t>
  </si>
  <si>
    <t xml:space="preserve"> 08.336.783/0001-90</t>
  </si>
  <si>
    <t>08038.011898/2023-21</t>
  </si>
  <si>
    <t>PREGÃO Nº 90026/2024</t>
  </si>
  <si>
    <t>0071/2024</t>
  </si>
  <si>
    <t>CORESE SERVIÇOS ESPECIALIZADOS LTDA-ME</t>
  </si>
  <si>
    <t>08038.018400/2007-31</t>
  </si>
  <si>
    <t>DISPENSA Nº 89/2008</t>
  </si>
  <si>
    <t>0029/2008</t>
  </si>
  <si>
    <t>CMJ EMPREENDIMENTOS E 
PARTICIPAÇÕES LTDA</t>
  </si>
  <si>
    <t>07.156.552/0001-32</t>
  </si>
  <si>
    <t>08038.013039/2023-76</t>
  </si>
  <si>
    <t>0039/2024</t>
  </si>
  <si>
    <t>GENESIS COMERCIO E MANUTENCOES LTDA – ME</t>
  </si>
  <si>
    <t>08038.016635/2022-27</t>
  </si>
  <si>
    <t>PREGÃO Nº 45/2023</t>
  </si>
  <si>
    <t>0104/2023</t>
  </si>
  <si>
    <t>GGH ASCENSORES LTDA</t>
  </si>
  <si>
    <t>29.081.505/0001-00</t>
  </si>
  <si>
    <t>08038.001675/2022-74</t>
  </si>
  <si>
    <t>0087/2022</t>
  </si>
  <si>
    <t>08038.001676/2022-19</t>
  </si>
  <si>
    <t>0078/2022</t>
  </si>
  <si>
    <t>COPEL DISTRIBUICAO S.A</t>
  </si>
  <si>
    <t>08038.004042/2023-07</t>
  </si>
  <si>
    <t>PREGÃO Nº 091/2019</t>
  </si>
  <si>
    <t>0112/2023</t>
  </si>
  <si>
    <t xml:space="preserve"> 08038.008562/2013-17</t>
  </si>
  <si>
    <t>DISPENSA Nº 12/2014</t>
  </si>
  <si>
    <t>0009/2014</t>
  </si>
  <si>
    <t>LC SALGADO - INCORPORADORA DE IMÓVEIS LTDA</t>
  </si>
  <si>
    <t>20.542.283/0001-00</t>
  </si>
  <si>
    <t>08038.004493/2024-17</t>
  </si>
  <si>
    <t>0026/2024</t>
  </si>
  <si>
    <t>GÊNESIS COMÉRCIO E MANUTENÇÕES LTDA</t>
  </si>
  <si>
    <t>08038.004118/2023-96</t>
  </si>
  <si>
    <t>PREGÃO Nº 073/2023/2019</t>
  </si>
  <si>
    <t>0096/2023</t>
  </si>
  <si>
    <t>A.S.R COMERCIO E PRESTADORA DE SERVICOS DE ENGENHARIA LTDA</t>
  </si>
  <si>
    <t>10.965.978/0001-41</t>
  </si>
  <si>
    <t>08038.001545/2022-31</t>
  </si>
  <si>
    <t>0084/2022</t>
  </si>
  <si>
    <t>COMPANHIA ÁGUAS DE JOINVILLE</t>
  </si>
  <si>
    <t>07.226.794/0001-55</t>
  </si>
  <si>
    <t>08038.001432/2022-36</t>
  </si>
  <si>
    <t>0039/2022</t>
  </si>
  <si>
    <t>CELESC DISTRIBUIÇÃO S.A</t>
  </si>
  <si>
    <t>08038.000328/2025-77</t>
  </si>
  <si>
    <t>5001/2025</t>
  </si>
  <si>
    <t>08.336.783/0001-91</t>
  </si>
  <si>
    <t>08038.017845/2022-32</t>
  </si>
  <si>
    <t>PREGÃO Nº 16/2023</t>
  </si>
  <si>
    <t>0028/2023</t>
  </si>
  <si>
    <t>08038.001605/2017-59</t>
  </si>
  <si>
    <t>DISPENSA Nº 205/2018</t>
  </si>
  <si>
    <t>0087/2018</t>
  </si>
  <si>
    <t>VIEIRA E MACHADO PARTICIPACOES S/A</t>
  </si>
  <si>
    <t>16.590.431/0001-95</t>
  </si>
  <si>
    <t>08038.004524/2024-30</t>
  </si>
  <si>
    <t>0051/2024</t>
  </si>
  <si>
    <t>08038.004603/2023-60</t>
  </si>
  <si>
    <t>DISPENSA Nº 155/2023</t>
  </si>
  <si>
    <t>0088/2023</t>
  </si>
  <si>
    <t>VETRA ELEVADORES LTDA</t>
  </si>
  <si>
    <t>25.093.896/0001-21</t>
  </si>
  <si>
    <t>08038.001945/2022-47</t>
  </si>
  <si>
    <t>0049/2022</t>
  </si>
  <si>
    <t>08038.001538/2022-30</t>
  </si>
  <si>
    <t>0088/2022</t>
  </si>
  <si>
    <t>08038.000336/2023-51</t>
  </si>
  <si>
    <t>PREGÃO  Nº 42/2023</t>
  </si>
  <si>
    <t>0055/2023</t>
  </si>
  <si>
    <t>08038.004496/2024-51</t>
  </si>
  <si>
    <t>PREGÃO Nº  90012/2021</t>
  </si>
  <si>
    <t>0037/2024</t>
  </si>
  <si>
    <t>08038.001843/2022-21</t>
  </si>
  <si>
    <t>0113/2022</t>
  </si>
  <si>
    <t>SERVIÇO AUTÔNOMO DE SANEAMENTO DE PELOTAS - SANEP</t>
  </si>
  <si>
    <t>92.220.862/0001-48</t>
  </si>
  <si>
    <t>08038.001774/2022-56</t>
  </si>
  <si>
    <t>0041/2022</t>
  </si>
  <si>
    <t>08.467.115/0001-00</t>
  </si>
  <si>
    <t>08038.000406/2022-91</t>
  </si>
  <si>
    <t>PREGÃO Nº 056/2022</t>
  </si>
  <si>
    <t>0199/2022</t>
  </si>
  <si>
    <t>LIDERANÇA LIMPEZA E CONSERVAÇÃO LTDA</t>
  </si>
  <si>
    <t xml:space="preserve"> 00.482.840/0001-38</t>
  </si>
  <si>
    <t>08167.000040/2021-01</t>
  </si>
  <si>
    <t>DISPENSA Nº 313/2021</t>
  </si>
  <si>
    <t>0005/2022</t>
  </si>
  <si>
    <t>SU CASA ADMINISTRADORA DE IMÓVEIS
SU CASA IMÓVEIS LTDA</t>
  </si>
  <si>
    <t>12.236.558/0001-50</t>
  </si>
  <si>
    <t>08038.004521/2024-04</t>
  </si>
  <si>
    <t>0038/2024</t>
  </si>
  <si>
    <t>AREMAR MIX COMERCIO E MANUTENÇOES EM GERAL LTDA</t>
  </si>
  <si>
    <t>08038.001842/2022-87</t>
  </si>
  <si>
    <t>0038/2022</t>
  </si>
  <si>
    <t>DEPARTAMENTO MUNICIPAL DE ÁGUA E ESGOTOS - DMAE</t>
  </si>
  <si>
    <t>92.924.901/0001-98</t>
  </si>
  <si>
    <t>LOCAÇÃO DE IMÓVEL
 COMODATO COM SERPRO</t>
  </si>
  <si>
    <t>08038.002144/2024-61</t>
  </si>
  <si>
    <t>DISPENSADO</t>
  </si>
  <si>
    <t>S/N</t>
  </si>
  <si>
    <t>SERVIÇO
FEDERAL DE PROCESSAMENTO DE DADOS (SERPRO)</t>
  </si>
  <si>
    <t xml:space="preserve"> 33.683.111/0011-70</t>
  </si>
  <si>
    <t>08038.000940/2022-05</t>
  </si>
  <si>
    <t>0028/2022</t>
  </si>
  <si>
    <t>08038.003866/2023-51</t>
  </si>
  <si>
    <t>PREGÃO Nº 90036/2024</t>
  </si>
  <si>
    <t>0079/2024</t>
  </si>
  <si>
    <t>08038.004518/2024-82</t>
  </si>
  <si>
    <t>0024/2024</t>
  </si>
  <si>
    <t>08038.011026/2010-48</t>
  </si>
  <si>
    <t>DISPENSA 165/2011</t>
  </si>
  <si>
    <t>0146/2011</t>
  </si>
  <si>
    <t>ROBERTO JACOUB IBRAHIM NADER</t>
  </si>
  <si>
    <t>***.356.970-**</t>
  </si>
  <si>
    <t>08038.001906/2022-40</t>
  </si>
  <si>
    <t>0029/2022</t>
  </si>
  <si>
    <t>08038.007708/2022-90</t>
  </si>
  <si>
    <t>PREGÃO Nº 94/2022</t>
  </si>
  <si>
    <t>0241/2022</t>
  </si>
  <si>
    <t>ACK SERVIÇO EMPRESARIAL EIRELI</t>
  </si>
  <si>
    <t>0025/2024</t>
  </si>
  <si>
    <t>08180.000124/2016-00</t>
  </si>
  <si>
    <t>DISPENSA 2/2019</t>
  </si>
  <si>
    <t>0007/2019</t>
  </si>
  <si>
    <t>IMOBILIARIA SCHNEIDER - PAULO INCHAUSPE SCHNEIDER</t>
  </si>
  <si>
    <t>02.336.829/0001-95</t>
  </si>
  <si>
    <t>08038.018016/2021-96</t>
  </si>
  <si>
    <t>0083/2022</t>
  </si>
  <si>
    <t>COMPANHIA DE SANEAMENTO DO PARANÁ</t>
  </si>
  <si>
    <t>08038.018062/2021-95</t>
  </si>
  <si>
    <t>0082/2022</t>
  </si>
  <si>
    <t>COPEL DISTRIBUIÇÃO S.A.</t>
  </si>
  <si>
    <t>08038.013182/2022-87</t>
  </si>
  <si>
    <t>PREGÃO Nº 10/2023</t>
  </si>
  <si>
    <t>0024/2023</t>
  </si>
  <si>
    <t>08188.000062/2013-13</t>
  </si>
  <si>
    <t>DISPENSA Nº 2/2019.</t>
  </si>
  <si>
    <t>0046/2014</t>
  </si>
  <si>
    <t>FITO PARTICIPAÇÕES EMPRESARIAIS LTDA</t>
  </si>
  <si>
    <t xml:space="preserve"> 80.371.370/0001-74</t>
  </si>
  <si>
    <t>08038.049405/2020-82</t>
  </si>
  <si>
    <t>PREGÃO Nº 042/202</t>
  </si>
  <si>
    <t>1010/2023</t>
  </si>
  <si>
    <t>08038.003393/2022-10</t>
  </si>
  <si>
    <t>0109/2022</t>
  </si>
  <si>
    <t>BRK AMBIENTAL URUGUAIANA S A</t>
  </si>
  <si>
    <t>13.015.402/0001-01</t>
  </si>
  <si>
    <t>08038.000016/2022-11</t>
  </si>
  <si>
    <t>0042/2022</t>
  </si>
  <si>
    <t xml:space="preserve"> 08038.004322/2023-15</t>
  </si>
  <si>
    <t>PREGÃO Nº 086/2023</t>
  </si>
  <si>
    <t>0002/2024</t>
  </si>
  <si>
    <t>08038.023469/2013-24</t>
  </si>
  <si>
    <t>DISPENSA Nº 301/2014</t>
  </si>
  <si>
    <t>0073/2014</t>
  </si>
  <si>
    <t>ANA MARIA GONÇALVES BORDIGNON</t>
  </si>
  <si>
    <t xml:space="preserve"> ***.201.980-**</t>
  </si>
  <si>
    <t>08038.004520/2024-51</t>
  </si>
  <si>
    <t>0036/2024</t>
  </si>
  <si>
    <t>SUDESTE</t>
  </si>
  <si>
    <t>RJ</t>
  </si>
  <si>
    <t>ANGRA DOS REIS</t>
  </si>
  <si>
    <t>08038.000380/2025-23</t>
  </si>
  <si>
    <t>PREGÃO Nº 90049/2024</t>
  </si>
  <si>
    <t>0075/2025</t>
  </si>
  <si>
    <t>73.509.440/0001-41</t>
  </si>
  <si>
    <t>BAIXADA FLUMINENSE</t>
  </si>
  <si>
    <t>NITERÓI</t>
  </si>
  <si>
    <t>RIO DE JANEIRO</t>
  </si>
  <si>
    <t>VOLTA REDONDA</t>
  </si>
  <si>
    <t>ES</t>
  </si>
  <si>
    <t>LINHARES</t>
  </si>
  <si>
    <t>08038.000391/2025-11</t>
  </si>
  <si>
    <t>0076/2025</t>
  </si>
  <si>
    <t>VITÓRIA</t>
  </si>
  <si>
    <t>MG</t>
  </si>
  <si>
    <t>BELO HORIZONTE</t>
  </si>
  <si>
    <t>08038.000400/2025-66</t>
  </si>
  <si>
    <t>0074/2025</t>
  </si>
  <si>
    <t>MARZZE SERVIÇOS E FACILITIES LTDA</t>
  </si>
  <si>
    <t>03.012.610/0001-01</t>
  </si>
  <si>
    <t>GOVERNADOR VALADARES</t>
  </si>
  <si>
    <t>JUIZ DE FORA</t>
  </si>
  <si>
    <t>MONTES CLAROS</t>
  </si>
  <si>
    <t>UBERLÂNDIA</t>
  </si>
  <si>
    <t>SP</t>
  </si>
  <si>
    <t>GUARULHOS</t>
  </si>
  <si>
    <t>08038.000343/2025-15</t>
  </si>
  <si>
    <t>0073/2025</t>
  </si>
  <si>
    <t>MOGI DAS CRUZES</t>
  </si>
  <si>
    <t>REGISTRO</t>
  </si>
  <si>
    <t>RIBEIRÃO PRETO</t>
  </si>
  <si>
    <t>SANTOS E SÃO VICENTE</t>
  </si>
  <si>
    <t>SÃO BERNARDO DO CAMPO (ABC PAULISTA)</t>
  </si>
  <si>
    <t>SÃO JOSÉ DOS CAMPOS</t>
  </si>
  <si>
    <t>CAMPINAS</t>
  </si>
  <si>
    <t>SÃO PAULO</t>
  </si>
  <si>
    <t>SOROCABA</t>
  </si>
  <si>
    <t>08038.002528/2024-83</t>
  </si>
  <si>
    <t>PREGÃO Nº 90029/2024</t>
  </si>
  <si>
    <t>0068/2024</t>
  </si>
  <si>
    <t>RIOFORTE VIGILÂNCIA E SEGURANÇA PRIVADA LTDA</t>
  </si>
  <si>
    <t>17.324.127/0003-20</t>
  </si>
  <si>
    <t>08038.015754/2020-09</t>
  </si>
  <si>
    <t>PREGÃO Nº 56/2020</t>
  </si>
  <si>
    <t>0109/2020</t>
  </si>
  <si>
    <t>COLABORE - SERVIÇOS DE VIGILANCIA</t>
  </si>
  <si>
    <t>11.499.545/0001-00</t>
  </si>
  <si>
    <t>08038.025785/2021-41</t>
  </si>
  <si>
    <t>PREGÃO N° 92/2022</t>
  </si>
  <si>
    <t>0001/2023</t>
  </si>
  <si>
    <t>30 MESES 
 90 DIÁRIAS</t>
  </si>
  <si>
    <t>08038.013883/2021-35</t>
  </si>
  <si>
    <t>PREGÃO Nº 017/2023</t>
  </si>
  <si>
    <t>0036/2023</t>
  </si>
  <si>
    <t>CONSTRUIR FACILITIES ARQUITETURA E SERVIÇOS LTDA</t>
  </si>
  <si>
    <t>42.407.445/0001-30</t>
  </si>
  <si>
    <t>MANUTENÇÃO PREDIAL</t>
  </si>
  <si>
    <t>DETETIZAÇÃO E CONTROLE DE PRAGAS</t>
  </si>
  <si>
    <t>CFTV E CONTROLE DE ACESSOS</t>
  </si>
  <si>
    <t>RECARGA DE EXTINTORES</t>
  </si>
  <si>
    <t>CHAVEIRO</t>
  </si>
  <si>
    <t>08038.010211/2024-11</t>
  </si>
  <si>
    <t>5000/2025</t>
  </si>
  <si>
    <t>AGUAS DO RIO 4 SPE S.A</t>
  </si>
  <si>
    <t>42.644.220/0001-07</t>
  </si>
  <si>
    <t>08038.006005/2021-63</t>
  </si>
  <si>
    <t>0091/2022</t>
  </si>
  <si>
    <t>LIGHT - SERVIÇOS DE ELETRICIDADE S.A</t>
  </si>
  <si>
    <t>60.444.437/0001-46</t>
  </si>
  <si>
    <t>08038.007794/2022-31</t>
  </si>
  <si>
    <t>PREGÃO N° 86/2022</t>
  </si>
  <si>
    <t>1013/2023</t>
  </si>
  <si>
    <t>M.C. SERVIÇOS EM LIMPEZA LTDA EPP</t>
  </si>
  <si>
    <t xml:space="preserve"> 07.260.872/0001-38</t>
  </si>
  <si>
    <t>18 MESES 
REMANESCENTE</t>
  </si>
  <si>
    <t>08038.010345/2014-61</t>
  </si>
  <si>
    <t>DISPENSA Nº 88/2016</t>
  </si>
  <si>
    <t>0097/2016</t>
  </si>
  <si>
    <t>PATINHA ADMINISTRAÇÃO E PARTICIPAÇÕES LTDA</t>
  </si>
  <si>
    <t>13.085.010/0001-19</t>
  </si>
  <si>
    <t>08038.006141/2024-04</t>
  </si>
  <si>
    <t>PREGÃO Nº 90054/2024</t>
  </si>
  <si>
    <t>0001/2025</t>
  </si>
  <si>
    <t>BRASVIP SEGURANÇA PRIVADA LTDA</t>
  </si>
  <si>
    <t>39.595.917/0001-11</t>
  </si>
  <si>
    <t>08038.011223/2022-09</t>
  </si>
  <si>
    <t>PREGÃO N° 114/2022</t>
  </si>
  <si>
    <t>0009/2023</t>
  </si>
  <si>
    <t>ECOLOG LOGISTICA SUSTENTAVEL E FACILITIES LTDA</t>
  </si>
  <si>
    <t>25.117.817/0001-75</t>
  </si>
  <si>
    <t>08038.012742/2022-86</t>
  </si>
  <si>
    <t>PREGÃO Nº 06/2023</t>
  </si>
  <si>
    <t>0029/2023</t>
  </si>
  <si>
    <t>ELEVADORES MILÊNIO EIRELI</t>
  </si>
  <si>
    <t>03.539.398/0001-27</t>
  </si>
  <si>
    <t>08038.004535/2024-10</t>
  </si>
  <si>
    <t>0018/2024</t>
  </si>
  <si>
    <t>08038.001274/2022-14</t>
  </si>
  <si>
    <t>0046/2022</t>
  </si>
  <si>
    <t>COMPANHIA DE SANEAMENTO DE MINAS GERAIS COPAS</t>
  </si>
  <si>
    <t>17.281.106/0001-03</t>
  </si>
  <si>
    <t>08038.003421/2022-91</t>
  </si>
  <si>
    <t>0108/2022</t>
  </si>
  <si>
    <t xml:space="preserve"> CEMIG DISTRIBUIÇÃO S.A</t>
  </si>
  <si>
    <t>06.981.180/0001-16</t>
  </si>
  <si>
    <t>08038.007675/2014-78</t>
  </si>
  <si>
    <t>DISPENSA Nº 228/2014</t>
  </si>
  <si>
    <t>0081/2014</t>
  </si>
  <si>
    <t>MARCELO DE LIMA DOS SANTOS</t>
  </si>
  <si>
    <t>***.425.186-**</t>
  </si>
  <si>
    <t>08038.007677/2014-67</t>
  </si>
  <si>
    <t>DISPENSA Nº 225/2014</t>
  </si>
  <si>
    <t>0080/2014</t>
  </si>
  <si>
    <t>RELUMAR PARTICIPAÇÕES LTDA</t>
  </si>
  <si>
    <t>16.819.886/0001-30</t>
  </si>
  <si>
    <t>08139.000055/2024-41</t>
  </si>
  <si>
    <t>DISPENSA Nº 041/2024</t>
  </si>
  <si>
    <t>0013/2024</t>
  </si>
  <si>
    <t>UNIVERSO DAS BOMBAS LTDA ME</t>
  </si>
  <si>
    <t>07.227.688/0001-96</t>
  </si>
  <si>
    <t xml:space="preserve">LOCAÇÃO DE IMÓVEL
IMÓVEL COMPARTILHADO </t>
  </si>
  <si>
    <t>08038.005693/2018-49</t>
  </si>
  <si>
    <t>SUPERINTENDÊNCIA REGIONAL DO TRABALHO SÃO PAULO
RIBEIRÃO PRETO</t>
  </si>
  <si>
    <t>37.115.367/0030-03</t>
  </si>
  <si>
    <t>08038.000263/2023-06</t>
  </si>
  <si>
    <t>5000/2023</t>
  </si>
  <si>
    <t>SOCIEDADE DE ABASTECIMENTO DE AGUA E SANEAMENTO S/A. SANASA CAMPINAS</t>
  </si>
  <si>
    <t>46.119.855/0001-37</t>
  </si>
  <si>
    <t xml:space="preserve">08038.000493/2023-67 </t>
  </si>
  <si>
    <t>5001/2023</t>
  </si>
  <si>
    <t>AGÊNCIA NACIONAL DE ENERGIA ELÉTRICA –
ANEEL</t>
  </si>
  <si>
    <t xml:space="preserve"> 00.375.114/0001-16</t>
  </si>
  <si>
    <t>08038.008915/2022-61</t>
  </si>
  <si>
    <t>PREGÃO Nº 95/2022</t>
  </si>
  <si>
    <t>0251/2022</t>
  </si>
  <si>
    <t>08142.000173/2021-58</t>
  </si>
  <si>
    <t>DISPENSA Nº 75/2022</t>
  </si>
  <si>
    <t>0168/2022</t>
  </si>
  <si>
    <t>CITTA NEGÓGIOS E SERVIÇOS IMOBILIÁRIOS LTDA</t>
  </si>
  <si>
    <t>10.331.417/0001-90</t>
  </si>
  <si>
    <t>08038.004492/2024-72</t>
  </si>
  <si>
    <t>PREGÃO Nº   90012/2024</t>
  </si>
  <si>
    <t>0014/2024</t>
  </si>
  <si>
    <t>GENESIS COMÉRCIO E MANUTENCÕES LTDA-ME,</t>
  </si>
  <si>
    <t>08038.005429/2023-72</t>
  </si>
  <si>
    <t>PREGÃO Nº 72/2023</t>
  </si>
  <si>
    <t>0102/2023</t>
  </si>
  <si>
    <t>A.S.R COMÉRCIO E PRESTADORA DE SERVIÇOS DE ENGENHARIA LTDA</t>
  </si>
  <si>
    <t>08153.000041/2023-69</t>
  </si>
  <si>
    <t>5006/2023</t>
  </si>
  <si>
    <t>CEMIG DISTRIBUIÇÃO S.A</t>
  </si>
  <si>
    <t>08038.003920/2024-40</t>
  </si>
  <si>
    <t>5002/2024</t>
  </si>
  <si>
    <t>AGUAS DE VALADARES SPE S.A.</t>
  </si>
  <si>
    <t>53.667.104/0001-10</t>
  </si>
  <si>
    <t>08038.008654/2023-61</t>
  </si>
  <si>
    <t>PREGÃO Nº 90014/2024</t>
  </si>
  <si>
    <t>0065/2024</t>
  </si>
  <si>
    <t>08153.000037/2022-10</t>
  </si>
  <si>
    <t>DISPENSA Nº 119/2023</t>
  </si>
  <si>
    <t>0062/2023</t>
  </si>
  <si>
    <t>MARCOS GERALDO MEIRA
F.N.S.A. EMPREENDIMENTOS IMOBILIÁRIOS LTDA</t>
  </si>
  <si>
    <t>***.825.797-**
04.646.981/0001-08</t>
  </si>
  <si>
    <t>08038.004534/2024-75</t>
  </si>
  <si>
    <t>0017/2024</t>
  </si>
  <si>
    <t>08038.001211/2022-68</t>
  </si>
  <si>
    <t>0073/2022</t>
  </si>
  <si>
    <t>CIA DE SANEAMENTO BÁSICO DO ESTADO DE SÃO PAULO</t>
  </si>
  <si>
    <t>43.776.517/0001-80</t>
  </si>
  <si>
    <t>08038.018292/2021-54</t>
  </si>
  <si>
    <t>0090/2022</t>
  </si>
  <si>
    <t>EDP SÃO PAULODISTRIBUIÇÃO DE ENERGIA</t>
  </si>
  <si>
    <t>02.302.100/0001-06</t>
  </si>
  <si>
    <t>08038.023332/2021-80</t>
  </si>
  <si>
    <t>PREGÃO Nº 05/2022</t>
  </si>
  <si>
    <t>0019/2022</t>
  </si>
  <si>
    <t>08.704.691-0001/16</t>
  </si>
  <si>
    <t>LOCAÇÃO DE IMÓVEL
COMPARTILHADAO COM M.T.E.</t>
  </si>
  <si>
    <t>08038.000701/2019-41</t>
  </si>
  <si>
    <t>DISPENSA Nº 129/2019</t>
  </si>
  <si>
    <t>0067/2019</t>
  </si>
  <si>
    <t>MARTINHO EMPREENDIMENTOS E PARTICIPAÇÕES LTDA</t>
  </si>
  <si>
    <t>11.682.267/0001-85</t>
  </si>
  <si>
    <t>08038.004670/2024-65</t>
  </si>
  <si>
    <t>0042/2024</t>
  </si>
  <si>
    <t>08038.025937/2021-13</t>
  </si>
  <si>
    <t>0044/2022</t>
  </si>
  <si>
    <t>08038.009555/2023-04</t>
  </si>
  <si>
    <t>PREGÃO Nº 900028/2024</t>
  </si>
  <si>
    <t>0075/2024</t>
  </si>
  <si>
    <t xml:space="preserve"> 11.027.601/0001-04</t>
  </si>
  <si>
    <t>08038.004539/2024-06</t>
  </si>
  <si>
    <t>PREGÃO Nº 900012/2024</t>
  </si>
  <si>
    <t>0019/2024</t>
  </si>
  <si>
    <t>08038.001575/2010-12</t>
  </si>
  <si>
    <t>DISPENSA 175/2010</t>
  </si>
  <si>
    <t>0087/2010</t>
  </si>
  <si>
    <t>ALLUAL ALUGUEL DE EQUIPAMENTOS E IMÓVEIS LTDA</t>
  </si>
  <si>
    <t>03.020.356/0001-85</t>
  </si>
  <si>
    <t>08038.003691/2022-00</t>
  </si>
  <si>
    <t>0155/2022</t>
  </si>
  <si>
    <t>SERVIÇO AUTÔNOMO DE ÁGUA E ESGOTO DE LINHARES- SAAE</t>
  </si>
  <si>
    <t>27.834.977/0001-60</t>
  </si>
  <si>
    <t>08038.000593/2022-11</t>
  </si>
  <si>
    <t>0048/2022</t>
  </si>
  <si>
    <t>EDP ESPÍRITO SANTO DISTRIBUIÇÃO DE ENERGIA S.A.</t>
  </si>
  <si>
    <t>28.152.650/0001-71</t>
  </si>
  <si>
    <t>08038.013064/2023-50</t>
  </si>
  <si>
    <t>PREGÃO Nº 90019/2024</t>
  </si>
  <si>
    <t>0059/2024</t>
  </si>
  <si>
    <t>08038.025685/2013-12</t>
  </si>
  <si>
    <t>DISPENSA Nº 33/2014</t>
  </si>
  <si>
    <t>0029/2014</t>
  </si>
  <si>
    <t>JOSIANE DALL'ORTO DALVI ALVES</t>
  </si>
  <si>
    <t>***.140.817-**</t>
  </si>
  <si>
    <t>08038.001821/2024-2</t>
  </si>
  <si>
    <t>PREGÃO Nº 90018/2024</t>
  </si>
  <si>
    <t>0053/2024</t>
  </si>
  <si>
    <t>ALFORGE SEGURANÇA PATRIMONIAL LTDA</t>
  </si>
  <si>
    <t xml:space="preserve"> 13.343.833/0003-69</t>
  </si>
  <si>
    <t>08038.001061/2022-92</t>
  </si>
  <si>
    <t>0184/2022</t>
  </si>
  <si>
    <t>SERVIÇO MUNICIPAL DE ÁGUAS E ESGOTOS - SEMAE</t>
  </si>
  <si>
    <t>52.561.214/0001-30</t>
  </si>
  <si>
    <t>08038.001447/2022-02</t>
  </si>
  <si>
    <t>0047/2022</t>
  </si>
  <si>
    <t>EDP BANDEIRANTE ENERGIA S/A</t>
  </si>
  <si>
    <t>08038.000234/2022-55</t>
  </si>
  <si>
    <t>PREGÃO Nº 33/2022</t>
  </si>
  <si>
    <t>0115/2022</t>
  </si>
  <si>
    <t xml:space="preserve">SP </t>
  </si>
  <si>
    <t>08038.007555/2015-51</t>
  </si>
  <si>
    <t>DISPENSA Nº 101/2016</t>
  </si>
  <si>
    <t>0101/2016</t>
  </si>
  <si>
    <t>JOSÉ CARLOS CHACON</t>
  </si>
  <si>
    <t>***.534.508-**</t>
  </si>
  <si>
    <t>08038.001552/2025-86</t>
  </si>
  <si>
    <t>0090/2025</t>
  </si>
  <si>
    <t xml:space="preserve"> ETICHUSS COMÉRCIO E SERVIÇOS DE MANUTENÇÃO E TECNOLOGIA LTDA</t>
  </si>
  <si>
    <t>17.067.116/0001-40</t>
  </si>
  <si>
    <t>08038.005132/2019-21</t>
  </si>
  <si>
    <t>PREGÃO Nº  85/2021</t>
  </si>
  <si>
    <t>0160/2021</t>
  </si>
  <si>
    <t>ETHICUSS COMERCIO E SERVIÇOS DE MANUTENCÃO E TECNOLOGIA EIRELI</t>
  </si>
  <si>
    <t>12 MESES
SERÁ RESCINDIDO</t>
  </si>
  <si>
    <t>08038.001878/2022-61</t>
  </si>
  <si>
    <t>0050/2022</t>
  </si>
  <si>
    <t>08199.000019/2022-10</t>
  </si>
  <si>
    <t>0054/2022</t>
  </si>
  <si>
    <t>08038.001056/2022-80</t>
  </si>
  <si>
    <t>PREGÃO Nº 42/2022</t>
  </si>
  <si>
    <t>0164/2022</t>
  </si>
  <si>
    <t>MESQUITA SOLUÇÕES EMPRESARIAIS LTDA</t>
  </si>
  <si>
    <t>17.105.516/0001-01</t>
  </si>
  <si>
    <t>08038.007111/2015-16</t>
  </si>
  <si>
    <t>DISPENSA Nº 8/2016</t>
  </si>
  <si>
    <t>0036/2016</t>
  </si>
  <si>
    <t>VIVENDAS NEGÓCIOS IMOBILIÁRIOS LTDA.</t>
  </si>
  <si>
    <t>08.906.544/0001-29</t>
  </si>
  <si>
    <t>08199.000028/2024-64</t>
  </si>
  <si>
    <t xml:space="preserve"> INEXIGIBILIDADE Nº 111/2024</t>
  </si>
  <si>
    <t>0087/2024</t>
  </si>
  <si>
    <t>VIVENDAS NEGÓCIOS IMOBILIÁRIOS LTDA</t>
  </si>
  <si>
    <t>08199.000027/2020-96</t>
  </si>
  <si>
    <t>DISPENSA Nº 263/2023</t>
  </si>
  <si>
    <t>1006/2023</t>
  </si>
  <si>
    <t>LUCRAFE COMERCIO E
SERVIÇOS EIRELI</t>
  </si>
  <si>
    <t>12 MESES REMANESCENTE</t>
  </si>
  <si>
    <t>08038.021376/2021-75</t>
  </si>
  <si>
    <t>0156/2022</t>
  </si>
  <si>
    <t>ÁGUAS DE NITERÓI</t>
  </si>
  <si>
    <t>02.150.336/0001-66</t>
  </si>
  <si>
    <t>08165.000013/2022-21</t>
  </si>
  <si>
    <t>0075/2022</t>
  </si>
  <si>
    <t>AMPLA ENERGIA E SERVIÇOS S.A</t>
  </si>
  <si>
    <t>33.050.071/0001-58</t>
  </si>
  <si>
    <t>08038.001879/2024-77</t>
  </si>
  <si>
    <t>PREGÃO Nº 90030/2024</t>
  </si>
  <si>
    <t>0070/2024</t>
  </si>
  <si>
    <t>08038.012040/2014-92</t>
  </si>
  <si>
    <t>DISPENSA Nº 166/2015</t>
  </si>
  <si>
    <t>0116/2015</t>
  </si>
  <si>
    <t>NAVEGA ADMINISTRAÇÕES E PARTICIPAÇÕES LTDA</t>
  </si>
  <si>
    <t>16.777.024/0001-91</t>
  </si>
  <si>
    <t>08038.001547/2025-73</t>
  </si>
  <si>
    <t>0089/2025</t>
  </si>
  <si>
    <t>08165.000044/2020-11</t>
  </si>
  <si>
    <t>PREGÃO Nº 50/2021</t>
  </si>
  <si>
    <t>0089/2021</t>
  </si>
  <si>
    <t>ETHICUSS COMÉRCIO E SERVIÇOS DE MANUTENÇÃO E TECNOLOGIA LTDA</t>
  </si>
  <si>
    <t>08038.001423/2023-26</t>
  </si>
  <si>
    <t>PREGÃO Nº 50/2023</t>
  </si>
  <si>
    <t>0061/2023</t>
  </si>
  <si>
    <t>SP ELEVADORES LTDA</t>
  </si>
  <si>
    <t xml:space="preserve"> 23.539.028/0001-05</t>
  </si>
  <si>
    <t>08038.003426/2022-13</t>
  </si>
  <si>
    <t>0162/2022</t>
  </si>
  <si>
    <t>COMPANHIA DE SANEAMENTO BÁSICO DO ESTADO DE SÃO PAULO - SABESP</t>
  </si>
  <si>
    <t>43.776.517.0001-80</t>
  </si>
  <si>
    <t>08038.001365/2022-50</t>
  </si>
  <si>
    <t>0043/2022</t>
  </si>
  <si>
    <t>ELEKTRO REDES S.A</t>
  </si>
  <si>
    <t>02.328.280/0001-97</t>
  </si>
  <si>
    <t xml:space="preserve"> 08038.001264/2025-21</t>
  </si>
  <si>
    <t>PREGÃO Nº 90002/2025</t>
  </si>
  <si>
    <t>0087/2025</t>
  </si>
  <si>
    <t>LG ADMINISTRADORA DE SERVIÇOS LTDA</t>
  </si>
  <si>
    <t>60 MESES
INICIO EM 01/04/2025</t>
  </si>
  <si>
    <t>08038.009393/2015-96</t>
  </si>
  <si>
    <t>DISPENSA Nº 145/2016</t>
  </si>
  <si>
    <t>0104/2016</t>
  </si>
  <si>
    <t>OKIANOS EMPREENDIMENTOS LTDA</t>
  </si>
  <si>
    <t>07.586.039/0001-81</t>
  </si>
  <si>
    <t>08038.004671/2024-18</t>
  </si>
  <si>
    <t>0041/2024</t>
  </si>
  <si>
    <t>08038.004025/2021-08</t>
  </si>
  <si>
    <t>0153/2022</t>
  </si>
  <si>
    <t>LIGHT SERVIÇOS DE ELETRICIDADE SA</t>
  </si>
  <si>
    <t>08038.001629/2019-70</t>
  </si>
  <si>
    <t>INEXIGIBILIDADE 72/2022</t>
  </si>
  <si>
    <t>0236/2022</t>
  </si>
  <si>
    <t>CONDOMÍNIO DO EDIFÍCIO METROPOLITAN CENTER</t>
  </si>
  <si>
    <t>31.243.579/0001-47</t>
  </si>
  <si>
    <t>08038.018085/2021-08</t>
  </si>
  <si>
    <t>0055/2022</t>
  </si>
  <si>
    <t>COMPANHIA DE SANEAMENTO BÁSICO DO ESTADO DE SÃO PAULO– SABESP</t>
  </si>
  <si>
    <t>08038.001223/2022-92</t>
  </si>
  <si>
    <t>0131/2022</t>
  </si>
  <si>
    <t>COMP PIRATININGA DE FORÇA E LUZ</t>
  </si>
  <si>
    <t>04.172.213/0001-51</t>
  </si>
  <si>
    <t>08038.017417/2021-29</t>
  </si>
  <si>
    <t>PREGÃO N° 83/2021</t>
  </si>
  <si>
    <t>0169/2021</t>
  </si>
  <si>
    <t xml:space="preserve">SUDESTE </t>
  </si>
  <si>
    <t xml:space="preserve">LOCAÇÃO DE IMÓVEL </t>
  </si>
  <si>
    <t>08182.000056/2016-51</t>
  </si>
  <si>
    <t>DISPENSA Nº 274/2019</t>
  </si>
  <si>
    <t>0013/2020</t>
  </si>
  <si>
    <t>CROQUI EMPREENDIMENTOS E PARTICIPAÇÕES LTDA
GUSTAVO RIBEIRO XISTO E  PAULA REGINA PINTO RIBEIRO XISTO (LOCADORES)</t>
  </si>
  <si>
    <t>***.567.158-**
***.257.398-**</t>
  </si>
  <si>
    <t>08038.004811/2024-40</t>
  </si>
  <si>
    <t>0044/2024</t>
  </si>
  <si>
    <t>08038.004769/2024-67</t>
  </si>
  <si>
    <t>0043/2024</t>
  </si>
  <si>
    <t>08038.010361/2023-43</t>
  </si>
  <si>
    <t>5004/2023</t>
  </si>
  <si>
    <t>ELETROPAULO METROPOLITANA ELETRICIDADE DE SÃO PAULOS.A</t>
  </si>
  <si>
    <t>61.695.227/0001-93</t>
  </si>
  <si>
    <t>08038.007015/2018-11</t>
  </si>
  <si>
    <t>PREGÃO Nº 17/2020</t>
  </si>
  <si>
    <t>0086/2020</t>
  </si>
  <si>
    <t>08038.002573/2022-76</t>
  </si>
  <si>
    <t>DISPENSA Nº 195/2022</t>
  </si>
  <si>
    <t>0205/2022</t>
  </si>
  <si>
    <t>RUDGENTULHO AMBIENTAL LTDA</t>
  </si>
  <si>
    <t>07.388.258/0001-56</t>
  </si>
  <si>
    <t>LOCAÇÃO DE IMÓVEL - CONDOMÍNIO</t>
  </si>
  <si>
    <t>LOCAÇÃO DE IMÓVEL - IPTU</t>
  </si>
  <si>
    <t>08038.003412/2022-08</t>
  </si>
  <si>
    <t>0107/2022</t>
  </si>
  <si>
    <t>CIA DE SANEAMENTO BASICO DO ESTADO DE SAO PAULO SABESP</t>
  </si>
  <si>
    <t> 43.776.517/0001-80</t>
  </si>
  <si>
    <t>08183.000017/2022-91</t>
  </si>
  <si>
    <t>0051/2022</t>
  </si>
  <si>
    <t>EDP SÃO PAULODISTRIBUIÇÃO DE ENERGIA S.A</t>
  </si>
  <si>
    <t>08038.023206/2021-25</t>
  </si>
  <si>
    <t>PREGÃO Nº 13/2022</t>
  </si>
  <si>
    <t>0024/2022</t>
  </si>
  <si>
    <t>LOCAL SETE SERVIÇOS DE PAISAGISMO EIRELLI</t>
  </si>
  <si>
    <t>12.260.812/0001-55</t>
  </si>
  <si>
    <t>08038.008940/2014-35</t>
  </si>
  <si>
    <t>DISPENSA Nº 97/2015</t>
  </si>
  <si>
    <t>0071/2015</t>
  </si>
  <si>
    <t>ASSOCIAÇÃO DESPORTIVA CLASSISTA DOS SERVIDORES CIVIS E MILITARES DO CENTRO TÉCNICO AEROESPACIAL</t>
  </si>
  <si>
    <t>61.886.255/0001-98</t>
  </si>
  <si>
    <t>08038.001554/2025-75</t>
  </si>
  <si>
    <t>0092/2025</t>
  </si>
  <si>
    <t>08038.005614/2019-81</t>
  </si>
  <si>
    <t>PREGÃO  Nº 77/2021</t>
  </si>
  <si>
    <t>0112/2021</t>
  </si>
  <si>
    <t>ETHICUSS COMERCIO E SERVIÇOS DE 
MANUTENCÃO E TECNOLOGIA EIRELI</t>
  </si>
  <si>
    <t>08038.012298/2022-07</t>
  </si>
  <si>
    <t>PREGÃO Nº 25/2023</t>
  </si>
  <si>
    <t>0046/2023</t>
  </si>
  <si>
    <t>R7 – SERVIÇOS TERCEIRIZADOS LTDA</t>
  </si>
  <si>
    <t>14.029.530/0001-77</t>
  </si>
  <si>
    <t>LOCAÇÃO DE IMÓVEL
COMPARTILHADO COM INMETRO</t>
  </si>
  <si>
    <t>08038.004295/2017-24</t>
  </si>
  <si>
    <t>DISPENSA Nº 190/2017</t>
  </si>
  <si>
    <t>0109/2017</t>
  </si>
  <si>
    <t>PAULISTA TS 217 - SOCIEDADE DE PROPÓSITO ESPECÍFICO LTDA</t>
  </si>
  <si>
    <t>27.108.008/0001-22</t>
  </si>
  <si>
    <t>LOCAÇÃO DE IMÓVEL
COMPARTILHADO COM INMETRO - CONDOMÍNIO</t>
  </si>
  <si>
    <t>08184.000848/2024-15</t>
  </si>
  <si>
    <t>RATEIO DE DESPESAS Nº 01/2024</t>
  </si>
  <si>
    <t>0001/2024</t>
  </si>
  <si>
    <t>INMETRO</t>
  </si>
  <si>
    <t>00.662.270/0001-41</t>
  </si>
  <si>
    <t>08038.018102/2021-07</t>
  </si>
  <si>
    <t>0089/2022</t>
  </si>
  <si>
    <t>SERVIÇOS AUTÔNOMOS DE ÁGUA E ESGOTO - SAAE</t>
  </si>
  <si>
    <t>71.480.560/0001-39</t>
  </si>
  <si>
    <t>08038.000530/2022-56</t>
  </si>
  <si>
    <t>0163/2022</t>
  </si>
  <si>
    <t>CIA PIRATININGA DE FORÇA E LUZ</t>
  </si>
  <si>
    <t>PREGÃO N° 90020/2024</t>
  </si>
  <si>
    <t>0054/2024</t>
  </si>
  <si>
    <t>ADRIMAX PRESTAÇÃO DE SERVIÇOS DE LIMPEZA 
E CONSERVAÇÃO LTDA</t>
  </si>
  <si>
    <t>08038.003719/2010-67</t>
  </si>
  <si>
    <t>DISPENSA Nº 90/2015</t>
  </si>
  <si>
    <t>0079/2015</t>
  </si>
  <si>
    <t>JUDIMAR  REALTY ESTATE  LTDA</t>
  </si>
  <si>
    <t>10.818.525/0001-92</t>
  </si>
  <si>
    <t>08038.001555/2025-10</t>
  </si>
  <si>
    <t>0093/2025</t>
  </si>
  <si>
    <t>08185.000039/2020-70</t>
  </si>
  <si>
    <t>PREGÃO Nº 33/2021</t>
  </si>
  <si>
    <t>0092/2021</t>
  </si>
  <si>
    <t>LUCRAFE COMERCIO E SERVIÇOS EIRELI</t>
  </si>
  <si>
    <t>08038.001848/2022-54</t>
  </si>
  <si>
    <t>0119/2022</t>
  </si>
  <si>
    <t>DEPARTAMENTO MUNICIPAL DE AGUA E ESGOTO</t>
  </si>
  <si>
    <t xml:space="preserve"> 25.769.548/0001-21</t>
  </si>
  <si>
    <t>08038.003130/2022-01</t>
  </si>
  <si>
    <t>0100/2022</t>
  </si>
  <si>
    <t>08038.004533/2024-21</t>
  </si>
  <si>
    <t>0016/2024</t>
  </si>
  <si>
    <t>08038.009536/2023-70</t>
  </si>
  <si>
    <t>PREGÃO Nº 90034/2024</t>
  </si>
  <si>
    <t>0074/2024</t>
  </si>
  <si>
    <t xml:space="preserve"> PLUS ADMINISTRAÇÃO E TERCEIRIZAÇÃO LTDA</t>
  </si>
  <si>
    <t>08038.011045/2010-74</t>
  </si>
  <si>
    <t>DISPENSA Nº 243/2011</t>
  </si>
  <si>
    <t>0149/2011</t>
  </si>
  <si>
    <t>SEBASTIÃO PARREIRA NUNES</t>
  </si>
  <si>
    <t>***.971.466-**</t>
  </si>
  <si>
    <t>08038.001853/2022-67</t>
  </si>
  <si>
    <t>0052/2022</t>
  </si>
  <si>
    <t>COMPANHIA ESPÍRITO SANTENSE DE SANEAMENTO CES</t>
  </si>
  <si>
    <t>28.151.363/0001-47</t>
  </si>
  <si>
    <t>08038.001590/2022-96</t>
  </si>
  <si>
    <t>0079/2022</t>
  </si>
  <si>
    <t>08038.012741/2022-31</t>
  </si>
  <si>
    <t>PREGÃO Nº 112/2022</t>
  </si>
  <si>
    <t>0007/2023</t>
  </si>
  <si>
    <t>08038.003036/2023-24</t>
  </si>
  <si>
    <t>PREGÃO Nº 63/2023</t>
  </si>
  <si>
    <t>0095/2023</t>
  </si>
  <si>
    <t>K &amp; A COMÉRCIO E SERVIÇOS EIRELI - ME</t>
  </si>
  <si>
    <t>08038.001341/2013-18</t>
  </si>
  <si>
    <t>DISPENSA Nº 51/2013</t>
  </si>
  <si>
    <t>0084/2013</t>
  </si>
  <si>
    <t>MMS EMPREENDIMENTOS E PARTICIPAÇÕES LTDA</t>
  </si>
  <si>
    <t>18.352.622/0001-44</t>
  </si>
  <si>
    <t>08189.000074/2020-59</t>
  </si>
  <si>
    <t>PREGÃO Nº 34/2021</t>
  </si>
  <si>
    <t>0090/2021</t>
  </si>
  <si>
    <t>08038.010715/2022-79</t>
  </si>
  <si>
    <t>PREGÃO N° 69/2022</t>
  </si>
  <si>
    <t>0214/2022</t>
  </si>
  <si>
    <t>FORÇA TÁTICA VIGILÂNCIA E SEGURANÇA LTDA</t>
  </si>
  <si>
    <t>13.739.782/0002-08</t>
  </si>
  <si>
    <t>08038.006233/2022-14</t>
  </si>
  <si>
    <t>0190/2022</t>
  </si>
  <si>
    <t>SAAE/VR</t>
  </si>
  <si>
    <t>32.504.706/0001-87</t>
  </si>
  <si>
    <t>08038.006086/2021-00</t>
  </si>
  <si>
    <t>0092/2022</t>
  </si>
  <si>
    <t>08038.016384/2022-81</t>
  </si>
  <si>
    <t>PREGÃO  N° 04/2023</t>
  </si>
  <si>
    <t>0026/2023</t>
  </si>
  <si>
    <t>08038.004449/2024-15</t>
  </si>
  <si>
    <t>PREGÃO  N° 90012/2024</t>
  </si>
  <si>
    <t>0015/2024</t>
  </si>
  <si>
    <t>08038.008399/2015-46</t>
  </si>
  <si>
    <t>DISPENSA Nº 218/2016</t>
  </si>
  <si>
    <t>0009/2017</t>
  </si>
  <si>
    <t>ANDRÉIA MARTINS MENENGUCI TEIXEIRA</t>
  </si>
  <si>
    <t>***.877.637-**</t>
  </si>
  <si>
    <t>NACIONAL</t>
  </si>
  <si>
    <t>BR</t>
  </si>
  <si>
    <t xml:space="preserve"> atualização da solução de segurança - balanceamento de cargas, do tipo appliance, constituído de hardware e software</t>
  </si>
  <si>
    <t>08038.024251/2021-05</t>
  </si>
  <si>
    <t>PREGÃO 113/2022</t>
  </si>
  <si>
    <t>0266/2022</t>
  </si>
  <si>
    <t>NIVA TECNOLOGIA DA INFORMAÇÃO LTDA</t>
  </si>
  <si>
    <t>09.053.350/0001-90</t>
  </si>
  <si>
    <t>AGENCIAMENTO DE VIAGENS, que compreende a emissão, remarcação e cancelamento de passagens aéreas nacionais e internacionais, incluindo serviços correlatos de aquisição de franquia de bagagem e cotação para fornecimento de seguro e assistência em viagem internacional.</t>
  </si>
  <si>
    <t>08038.001195/2023-94</t>
  </si>
  <si>
    <t>PREGÃO 84/2023</t>
  </si>
  <si>
    <t>0117/2023</t>
  </si>
  <si>
    <t>AEROTUR SERVIÇOS DE VIAGENS LTDA</t>
  </si>
  <si>
    <t>05.120.923/0001-09</t>
  </si>
  <si>
    <t>Contratação de empresa especializada em serviços de transporte terrestre por aplicativo, para atendimento das necessidades de deslocamento a serviço por servidores e defensores da DPU em âmbito nacional por demanda</t>
  </si>
  <si>
    <t>08038.006879/2022-00</t>
  </si>
  <si>
    <t>PREGÃO 109/2022</t>
  </si>
  <si>
    <t>0016/2023</t>
  </si>
  <si>
    <t>I9 SOLUTIONS SOLUÇÕES COMERCIAIS E GESTÃO DE TRANSPORTE LTDA</t>
  </si>
  <si>
    <t>11.735.329/0001.17</t>
  </si>
  <si>
    <t>AGENTE DE INTEGRAÇÃO DE ESTÁGIO</t>
  </si>
  <si>
    <t>08038.020365/2021-78</t>
  </si>
  <si>
    <t>PREGÃO 01/2022</t>
  </si>
  <si>
    <t>0010/2022</t>
  </si>
  <si>
    <t>UNIVERSIDADE PATATIVA DO ASSARÉ – UPA</t>
  </si>
  <si>
    <t xml:space="preserve"> 05.342.580/0001-19</t>
  </si>
  <si>
    <t>AMPLIAÇÃO DA SOLUÇÃO DE SEGURANÇA - BALANCEAMENTO DE CARGAS, DO TIPO APPLIANCE VIRTUAL, CONSTITUÍDO DE SOFTWARE, DO MESMO FABRICANTE, ATENDENDO O AMBIENTE COMPUTACIONAL DA DPU EM CLOUD, SERVIÇOS DE SUPORTE TÉCNICO COM MANUTENÇÃO PREVENTIVA E CORRETIVA, COM GARANTIA DE ATUALIZAÇÕES DE VERSÕES (SOFTWARE), DOS PATCHS, FIRMWARES E DOS PRODUTOS</t>
  </si>
  <si>
    <t>08038.011874/2023-71</t>
  </si>
  <si>
    <t>PREGÃO 97/2023</t>
  </si>
  <si>
    <t>0123/2023</t>
  </si>
  <si>
    <t>NIVA TECNOLOGIA DA INFORMACAO LTDA</t>
  </si>
  <si>
    <t xml:space="preserve"> 09.053.350/0001-90</t>
  </si>
  <si>
    <t>36 MESES</t>
  </si>
  <si>
    <t>AQUISIÇÃO DE CARIMBOS, PARA ATENDER ÀS DEMANDAS DAS UNIDADES DA DEFENSORIA PÚBLICA DA UNIÃO EM ÂMBITO NACIONAL</t>
  </si>
  <si>
    <t>08038.000508/2023-97</t>
  </si>
  <si>
    <t>PREGÃO 28/2023</t>
  </si>
  <si>
    <t>0058/2023</t>
  </si>
  <si>
    <t>HBL CARIMBOS E PLACAS INDÚSTRIA E COMÉRCIO LTDA</t>
  </si>
  <si>
    <t>72.649.361/0001-74</t>
  </si>
  <si>
    <t>AQUISIÇÃO DE LICENÇA DE SOFTWARE ADOBE CREATIVE CLOUD FOR TEAMS</t>
  </si>
  <si>
    <t>08038.019762/2021-05</t>
  </si>
  <si>
    <t>PREGÃO 110/2021</t>
  </si>
  <si>
    <t>0178/2021</t>
  </si>
  <si>
    <t>MCR SISTEMAS E CONSULTORIA LTDA</t>
  </si>
  <si>
    <t>04.198.254/0001-17</t>
  </si>
  <si>
    <t>48 MESES</t>
  </si>
  <si>
    <t>AQUISIÇÃO DE LICENÇAS DE SOFTWARE, DE SEGURANÇA AVANÇADA PARA SERVIDORES E ENDPOINTS E E-MAILS COM DETECÇÃO DE RESPOSTA EXTENDIDA (XDR) CONTEMPLANDO CONTRATAÇÃO DE OPERAÇÃO DE SERVIÇOS DE SEGURANÇA E ATUALIZAÇÃO DE VERSÕES, RELEASES E PATCHS DE CORREÇÃO</t>
  </si>
  <si>
    <t xml:space="preserve"> 08038.006434/2023-01</t>
  </si>
  <si>
    <t>PREGÃO 095/2023</t>
  </si>
  <si>
    <t>0121/2023</t>
  </si>
  <si>
    <t>GLOBAL SEC. TECNOLOGIA &amp; INFORMACAO LTDA</t>
  </si>
  <si>
    <t>31.862.002/0001-13</t>
  </si>
  <si>
    <t>36MESES</t>
  </si>
  <si>
    <t>AQUISIÇÃO DE COPOS DESCARTÁVEIS BIODEGRADÁVEIS</t>
  </si>
  <si>
    <t>08038.016580/2022-55</t>
  </si>
  <si>
    <t>PREGÃO 39/2023</t>
  </si>
  <si>
    <t>0046/2024</t>
  </si>
  <si>
    <t>PLANETA COMERCIO E DISTRIBUICAO DE EQUIPAMENTOS E PRODUTOS LTDA</t>
  </si>
  <si>
    <t>43.973.781/0001-03</t>
  </si>
  <si>
    <t>0048/2024</t>
  </si>
  <si>
    <t>KSA FORTE COMERCIO DE PRODUTOS DE INFORMATICA LIMITADA</t>
  </si>
  <si>
    <t>21.291.860/0001-00</t>
  </si>
  <si>
    <t>CERTIFICADO DIGITAL E TOKENS</t>
  </si>
  <si>
    <t>08038.000133/2020-12</t>
  </si>
  <si>
    <t>DISPENSA 38/2021</t>
  </si>
  <si>
    <t>0036/2021</t>
  </si>
  <si>
    <t>SERPRO</t>
  </si>
  <si>
    <t>33.683.111/0001-07</t>
  </si>
  <si>
    <t>FORNECIMENTO DE SERVIÇOS DE MONITORAMENTO E ACOMPANHAMENTO INTEGRADO DO LEGISLATIVO FEDERAL, NA MODALIDADE SAAS (SOFTWARE AS A SERVICE)</t>
  </si>
  <si>
    <t>08038.002538/2024-19</t>
  </si>
  <si>
    <t>PREGÃO 90024/2024</t>
  </si>
  <si>
    <t>0072/2024</t>
  </si>
  <si>
    <t>OPENLEX SOLUÇÕES TECNOLÓGICAS LTDA</t>
  </si>
  <si>
    <t>24.778.126/0001-50</t>
  </si>
  <si>
    <t>FORNECIMENTO DE SERVIÇOS DE OUTSOURCING DE IMPRESSÃO, EQUIPAMENTO TIPO SCANNER E PARA O CONTROLE DE SENHAS POR TOTEM DE ATENDIMENTO PARA AS UNIDADES DA DEFENSORIA PÚBLICA DA UNIÃO (DPU) EM TERRITÓRIO NACIONAL</t>
  </si>
  <si>
    <t>08038.012056/2023-96</t>
  </si>
  <si>
    <t>PREGÃO 90016/2024</t>
  </si>
  <si>
    <t>0060/2024</t>
  </si>
  <si>
    <t>GP IMPRESSÃO INSTANTÂNEA E GESTÃO DE DOCUMENTOS LTDA
GP EMISSÃO INSTANTÂNEA E GESTÃO DE DOCUMENTOS LTDA</t>
  </si>
  <si>
    <t>07.385.089/0001-09</t>
  </si>
  <si>
    <t>CONTRATAÇÃO DE EMPRESA ESPECIALIZADA NA PRESTAÇÃO DE SERVIÇOS NA ÁREA DE TRANSPORTE RODOVIÁRIO ESTADUAL E INTERESTADUAL DE MOBÍLIAS, BAGAGENS E VOLUMES EM GERAL, ASSIM COMO MOBÍLIAS E BAGAGENS DE SERVIDORES REMOVIDOS</t>
  </si>
  <si>
    <t>08038.002689/2022-13</t>
  </si>
  <si>
    <t>PREGÃO 52/2023</t>
  </si>
  <si>
    <t>0083/2023</t>
  </si>
  <si>
    <t>TRANSPORTADORA NEY DAS MUDANÇAS LTDA</t>
  </si>
  <si>
    <t>08.290.111/0001-91</t>
  </si>
  <si>
    <t>CONTRATAÇÃO DE EMPRESA ESPECIALIZADA NO FORNECIMENTO DE LICENÇAS DE USO DE SOFTWARE PARA GESTÃO DE PESSOAS E FOLHA DE PAGAMENTO</t>
  </si>
  <si>
    <t>08038.013836/2022-72</t>
  </si>
  <si>
    <t>PREGÃO 65/2023</t>
  </si>
  <si>
    <t>0099/2023</t>
  </si>
  <si>
    <t>OSM CONSULTORIA E SISTEMAS LTDA</t>
  </si>
  <si>
    <t>88.633.680/0001-21</t>
  </si>
  <si>
    <t>SERVIÇOS DE APOIO LOGÍSTICO EM EVENTOS, SOB DEMANDA, COMPREENDENDO O PLANEJAMENTO, A ORGANIZAÇÃO, A PROMOÇÃO, A EXECUÇÃO E O ACOMPANHAMENTO DE ORGANIZAÇÃO DE EVENTOS E SERVIÇOS CORRELATOS</t>
  </si>
  <si>
    <t>08038.018747/2021-31</t>
  </si>
  <si>
    <t>PREGÃO 74/2023</t>
  </si>
  <si>
    <t>0004/2024</t>
  </si>
  <si>
    <t>BARCELÔ EVENTOS LTDA</t>
  </si>
  <si>
    <t xml:space="preserve"> 19.086.382/0001-46</t>
  </si>
  <si>
    <t>DATAPREV</t>
  </si>
  <si>
    <t>08038.008828/2019-17</t>
  </si>
  <si>
    <t>DISPENSA 03/2021</t>
  </si>
  <si>
    <t>0024/2021</t>
  </si>
  <si>
    <t>EMPRESA DE TECNOLOGIA E INFORMAÇÕES DA PREVIDÊNCIA – DATAPREV</t>
  </si>
  <si>
    <t>42.422.253/0001-01</t>
  </si>
  <si>
    <t>FORNECIMENTO DE DIGITAL OBJECT IDENTIFIER (DOI).</t>
  </si>
  <si>
    <t xml:space="preserve"> 08038.003522/2024-23</t>
  </si>
  <si>
    <t>DISPENSA 0099/2024</t>
  </si>
  <si>
    <t>0076/2024</t>
  </si>
  <si>
    <t>EDER CARLOS SALAZAR SOTTO TECNOLOGIA DA INFORMAÇÃO (STNT CONSULTING)</t>
  </si>
  <si>
    <t>33.620.529/0001-67</t>
  </si>
  <si>
    <t>DISTRIBUIÇÃO DE PUBLICIDADE</t>
  </si>
  <si>
    <t>08038.011588/2020-63</t>
  </si>
  <si>
    <t>INEXIGIBILIDADE 07/2021</t>
  </si>
  <si>
    <t>0047/2021</t>
  </si>
  <si>
    <t>EMPRESA BRASIL DE COMUNICAÇÃO S.A- EBC</t>
  </si>
  <si>
    <t>09.168.704/0001-42</t>
  </si>
  <si>
    <t>EDITORAÇÃO DE ARTIGOS PARA PUBLICAÇÕES TÉCNICAS E CIENTÍFICAS DAS REVISTAS GERIDAS PELA ESCOLA NACIONAL</t>
  </si>
  <si>
    <t>08038.014610/2022-99</t>
  </si>
  <si>
    <t>DISPENSA 46/2023</t>
  </si>
  <si>
    <t>0033/2023</t>
  </si>
  <si>
    <t>GUSTAVO FELIPE DOS SANTOS FERREIRA (KAZIGU EDITORAÇÃO)</t>
  </si>
  <si>
    <t>18.353.444/0001-76</t>
  </si>
  <si>
    <t>FORNECIMENTO  DE SOLUÇÃO DE TECNOLOGIA DE INFORMAÇÃO E COMUNICAÇÃO</t>
  </si>
  <si>
    <t xml:space="preserve"> 08139.000806/2021-87</t>
  </si>
  <si>
    <t>PREGÃO 11/2022</t>
  </si>
  <si>
    <t>0271/2022</t>
  </si>
  <si>
    <t>FORNECIMENTO DE LICENÇAS ANUAIS DO SISTEMA WEB GESTÃO TRIBUTÁRIA</t>
  </si>
  <si>
    <t>08038.005927/2023-15</t>
  </si>
  <si>
    <t>INEXIGIBILIDADE 22/2023</t>
  </si>
  <si>
    <t>0070/2023</t>
  </si>
  <si>
    <t>OPEN SOLUÇÕES TRIBUTÁRIAS LTDA</t>
  </si>
  <si>
    <t>09.094.300/0001-51</t>
  </si>
  <si>
    <t>FORNECIMENTO DE LICENÇAS DO SOFTWARE MICROSOFT POWER BI PREMIUM</t>
  </si>
  <si>
    <t>08038.006846/2023-32</t>
  </si>
  <si>
    <t>DISPENSA 140/2023</t>
  </si>
  <si>
    <t>0073/2023</t>
  </si>
  <si>
    <t>BUYSOFT DO BRASIL LTDA</t>
  </si>
  <si>
    <t>10.242.721/0001-61</t>
  </si>
  <si>
    <t>FORNECIMENTO DE PLATAFORMA DE CURSOS DE TECNOLOGIA E NEGÓCIOS DIGITAIS PARA ATENDER ÀS NECESSIDADES DA SECRETARIA DE TECNOLOGIA DA INFORMAÇÃO – STI</t>
  </si>
  <si>
    <t>08038.001251/2023-91</t>
  </si>
  <si>
    <t>INEXIGIBILIDADE 09/2023</t>
  </si>
  <si>
    <t>0039/2023</t>
  </si>
  <si>
    <t>AOVS SISTEMAS DE INFORMATICA S.A</t>
  </si>
  <si>
    <t>05.555.382/0001-33</t>
  </si>
  <si>
    <t>FORNECIMENTO DE SENHA DE ACESSO À
FERRAMENTA DE PESQUISA DE MERCADO E COMPARAÇÃO
DE PREÇOS.</t>
  </si>
  <si>
    <t>08038.001296/2022-84</t>
  </si>
  <si>
    <t>INEXIGIBILIDADE 66/2022</t>
  </si>
  <si>
    <t>0221/2022</t>
  </si>
  <si>
    <t>NP TECNOLOGIA E GESTÃO DE
DADOS LTDA</t>
  </si>
  <si>
    <t xml:space="preserve"> 07.797.967/0001-95</t>
  </si>
  <si>
    <t>FORNECIMENTO DE SOLUÇÃO DE TECNOLOGIA DE INFORMAÇÃO E COMUNICAÇÃO</t>
  </si>
  <si>
    <t>08038.002206/2023-53</t>
  </si>
  <si>
    <t>PREGÃO 13/2022</t>
  </si>
  <si>
    <t>0049/2023</t>
  </si>
  <si>
    <t>CLARO S/A</t>
  </si>
  <si>
    <t>40.432.544/0001-47</t>
  </si>
  <si>
    <t>FORNECIMENTO DE
SOLUÇÃO DE TECNOLOGIA DE INFORMAÇÃO E COMUNICAÇÃO</t>
  </si>
  <si>
    <t>08038.009550/2022-92</t>
  </si>
  <si>
    <t>PREGÃO 07/2022</t>
  </si>
  <si>
    <t>0242/2022</t>
  </si>
  <si>
    <t>ATOM
TECNOLOGIA EM INFORMAÇÃO LTDA</t>
  </si>
  <si>
    <t>15.330.687/0001-09</t>
  </si>
  <si>
    <t>FORNECIMENTO E DISTRIBUIÇÃO DIÁRIAS DE PERIÓDICOS NAS VERSÕES "DIGITAIS"</t>
  </si>
  <si>
    <t>08038.020398/2021-18</t>
  </si>
  <si>
    <t>PREGÃO 98/2021</t>
  </si>
  <si>
    <t>0171/2021</t>
  </si>
  <si>
    <t>SEISELLES DISTRIBUIÇÃO E LOGÍSTICA EIRELI</t>
  </si>
  <si>
    <t>10.445.514/0001-04</t>
  </si>
  <si>
    <t>LICENÇA DE USO DE PLATAFORMA</t>
  </si>
  <si>
    <t>08146.000506/2019-94</t>
  </si>
  <si>
    <t>PREGÃO 04/2020</t>
  </si>
  <si>
    <t>0066/2020</t>
  </si>
  <si>
    <t>DOCS &amp; BYTES INFORMÁTICA LTDA</t>
  </si>
  <si>
    <t>00.712.212/0001-00</t>
  </si>
  <si>
    <t>24 MESES
ENCERRADO</t>
  </si>
  <si>
    <t>LICENÇA REALCONNECT SERVICE FOR MSFT TEAMS VÍDEO INTEROP. PER UNIT CONCURRENTE VTC SUBSCRIPTION</t>
  </si>
  <si>
    <t>08038.008704/2022-29</t>
  </si>
  <si>
    <t>DISPENSA 244/2022</t>
  </si>
  <si>
    <t>0238/2022</t>
  </si>
  <si>
    <t>XP ON CONSULTORIA LTDA</t>
  </si>
  <si>
    <t>23.518.065/0001-29</t>
  </si>
  <si>
    <t>LICENÇAS DE USO DE SOFTWARES DO TIPO SUÍTE DE ESCRITÓRIO</t>
  </si>
  <si>
    <t>08038.001908/2023-10</t>
  </si>
  <si>
    <t>PREGÃO 12/2022</t>
  </si>
  <si>
    <t>0037/2023</t>
  </si>
  <si>
    <t>BRASOFTWARE INFORMÁTICA LTDA</t>
  </si>
  <si>
    <t>57.142.978/0001-05</t>
  </si>
  <si>
    <t>LICENCIAMENTO ANUAL DE SERVIÇOS COMPUTACIONAIS EDF-REINF</t>
  </si>
  <si>
    <t>08038.005294/2022-64</t>
  </si>
  <si>
    <t>DISPENSA 225/2022</t>
  </si>
  <si>
    <t>0224/2022</t>
  </si>
  <si>
    <t>LÍDER PROCESSAMENTO DE DADOS LTDA</t>
  </si>
  <si>
    <t>24.916.363/0001-30</t>
  </si>
  <si>
    <t>LINK DE INTERNET SUPORTANDO TECNOLOGIA SD-WAN, DEFINIDA POR SOFTWARE</t>
  </si>
  <si>
    <t>08038.000956/2022-18</t>
  </si>
  <si>
    <t>PREGÃO 44/2023</t>
  </si>
  <si>
    <t>0054/2023</t>
  </si>
  <si>
    <t>3CORP TECHNOLOGY INFRAESTRUTURA DE TELECOM LTDA</t>
  </si>
  <si>
    <t>04.238.297/0001-89</t>
  </si>
  <si>
    <t>manutenção corretiva, desenvolvimento evolutivo, hospedagem e suporte técnico de 1 (um) software de gestão de patrimônio</t>
  </si>
  <si>
    <t>08038.009597/2022-56</t>
  </si>
  <si>
    <t>INEXIGIBILIDADE 73/2022</t>
  </si>
  <si>
    <t>0248/2022</t>
  </si>
  <si>
    <t>RIOPRO INFORMÁTICA LTDA</t>
  </si>
  <si>
    <t>03.828.805/0001-16</t>
  </si>
  <si>
    <t>MANUTENÇÃO E A SUSTENTAÇÃO DE SOLUÇÕES DE SOFTWARE SAPIENS</t>
  </si>
  <si>
    <t>08038.023928/2021-80</t>
  </si>
  <si>
    <t>PREGÃO 82/2022</t>
  </si>
  <si>
    <t>0240/2022</t>
  </si>
  <si>
    <t>HITSS DO BRASIL SERVIÇOS TECNOLÓGICOS LTDA</t>
  </si>
  <si>
    <t>11.168.199/0001-88</t>
  </si>
  <si>
    <t>OUTSOURCING – ALMOXARIFADO DIGITAL</t>
  </si>
  <si>
    <t>08038.007117/2020-51</t>
  </si>
  <si>
    <t>PREGÃO 07/2020</t>
  </si>
  <si>
    <t>0128/2021</t>
  </si>
  <si>
    <t>AUTOPEL AUTOMAÇÃO COMERCIAL E INFORMÁTICA LTDA</t>
  </si>
  <si>
    <t>06.698.091/0005-90</t>
  </si>
  <si>
    <t>0129/2021</t>
  </si>
  <si>
    <t>BRS SUPRIMENTOS CORPORATIVOS S/A</t>
  </si>
  <si>
    <t>09.216.620/0001-37</t>
  </si>
  <si>
    <t>BANCO DE IMAGENS ONLINE ROYALTY FREE</t>
  </si>
  <si>
    <t>08038.000413/2023-73</t>
  </si>
  <si>
    <t>DISPENSA 90050/2024</t>
  </si>
  <si>
    <t>0045/2024</t>
  </si>
  <si>
    <t>RR TREVO REPRESENTACOES LTDA</t>
  </si>
  <si>
    <t>44.959.207/0001-63</t>
  </si>
  <si>
    <t>24 MESES</t>
  </si>
  <si>
    <t>SERVIÇO DE CLIPPING</t>
  </si>
  <si>
    <t>08038.009252/2022-01</t>
  </si>
  <si>
    <t>PREGÃO 100/2022</t>
  </si>
  <si>
    <t>0255/2022</t>
  </si>
  <si>
    <t>LINEAR COMUNICAÇÃO LTDA</t>
  </si>
  <si>
    <t>10.947.243/0001-95</t>
  </si>
  <si>
    <t xml:space="preserve">SERVIÇOS DE  CORREIOS </t>
  </si>
  <si>
    <t>08038.006465/2021-91</t>
  </si>
  <si>
    <t>DISPENSA 189/2021</t>
  </si>
  <si>
    <t>0138/2021</t>
  </si>
  <si>
    <t>CORREIOS-EMPRESA PÚBLICA</t>
  </si>
  <si>
    <t>34.028.316/0007-07</t>
  </si>
  <si>
    <t>AQUISIÇÃO CERTIFICADO DIGITAL TIPO A1, SSL WILDCARD</t>
  </si>
  <si>
    <t>08038.003235/2024-13</t>
  </si>
  <si>
    <t>DISPENSA 90064/2024</t>
  </si>
  <si>
    <t>0057/2024</t>
  </si>
  <si>
    <t>X.DIGITAL BRASIL</t>
  </si>
  <si>
    <t>38.597.881/0001-42</t>
  </si>
  <si>
    <t>SERVIÇOS DE IMPRESSÃO COM EQUIPAMENTO E MANUTENÇÃO</t>
  </si>
  <si>
    <t>08038.002979/2018-72</t>
  </si>
  <si>
    <t>PREGÃO 01/2018</t>
  </si>
  <si>
    <t>0043/2019</t>
  </si>
  <si>
    <t>TECNOSET INFORMÁTICA PRODUTOS E SERVIÇOS LTDA.</t>
  </si>
  <si>
    <t>64.799.539/0001-35</t>
  </si>
  <si>
    <t>12 MESES
será encerrado</t>
  </si>
  <si>
    <t>SERVIÇOS GERENCIADOS DE COMPUTAÇÃO EM NUVEM</t>
  </si>
  <si>
    <t>08038.022273/2021-22</t>
  </si>
  <si>
    <t>PREGÃO 18/2020</t>
  </si>
  <si>
    <t>0172/2021</t>
  </si>
  <si>
    <t>EXTREME DIGITAL CONSULTORIA E REPRESENTAÇÕES LTDA</t>
  </si>
  <si>
    <t>14.139.773/0001-68</t>
  </si>
  <si>
    <t>TECNOLOGIA DA INFORMAÇÃO</t>
  </si>
  <si>
    <t>08038.003292/2021-50</t>
  </si>
  <si>
    <t>DISPENSA 31/2021</t>
  </si>
  <si>
    <t>0031/2021</t>
  </si>
  <si>
    <t>08038.065044/2020-11</t>
  </si>
  <si>
    <t>DISPENSA 23/2021</t>
  </si>
  <si>
    <t>0030/2021</t>
  </si>
  <si>
    <t>FORNECIMENTO DE SOLUÇÃO DE PROTEÇÃO E OTIMIZAÇÃO DE DADOS PARA AMBIENTE ON PREMISE E NA NU­VEM</t>
  </si>
  <si>
    <t>08038.009023/2024-40</t>
  </si>
  <si>
    <t>ATA DE REGISTRODE PREÇO 
Nº 03/2024</t>
  </si>
  <si>
    <t>0060/2025</t>
  </si>
  <si>
    <t>JAMC CONSULTORIA E REPRESENTACAO DE SOFTWARE LTDA</t>
  </si>
  <si>
    <t>24.425.034/0001-96</t>
  </si>
  <si>
    <t>FORNECIMENTO DE SOLUÇÃO DE GERENCIAMENTO DE ACESSO PRIVILEGIADO (PRIVILEGED ACCESS MANAGEMENT - PAM) PARA PROTEÇÃO DOS AMBIENTES COMPUTACIONAIS</t>
  </si>
  <si>
    <t>08038.006448/2023-16</t>
  </si>
  <si>
    <t>PREGÃO 90002/2024</t>
  </si>
  <si>
    <t>0006/2024</t>
  </si>
  <si>
    <t>JAMC CONSULTORIA E REPRESENTAÇÃO DE SOFTWARE LTDA</t>
  </si>
  <si>
    <t>AQUISIÇÃO DE FERRAMENTAS DE SUÍTE DE ESCRITÓRIO MICROSOFT OFFICE 365, NOS MODELOS E1 E E3, JUNTAMENTE COM A 9.SOLUÇÃO DE CORE CAL BRIDGE PARA SUSTENTAR AS LICENÇAS E1, SERVIÇO DE CAIXA DE CORREIO ELETRÔNICO ATRAVÉS DE LICENCIAMENTO DE EXCHANGE SERVER ENTERPRISE, SUSTENTAÇÃO DE BANCO DE DADOS, ATRAVÉS DE LICENCIAMENTO DE SQL SERVER, AQUISIÇÃO DE LICENÇAS DE SOFTWARE DE ANÁLISE DE DADOS, POWER BI PREMIUM E AQUISIÇÃO DE ASSISTENTE DE INTELIGÊNCIA ARTIFICIAL, COPILOT PARA MICROSOFT 365</t>
  </si>
  <si>
    <t>08038.003663/2024-46</t>
  </si>
  <si>
    <t>PREGÃO 90041/2024</t>
  </si>
  <si>
    <t>0082/2024</t>
  </si>
  <si>
    <t>AQUISIÇÃO DE ESTAÇÕES DE TRABALHO MÓVEIS PADRÃO E DE ALTO DESEMPENHO, ESTAÇÕES DE ANCORAGEM UNIVERSAL E MONITORES, PARA ATENDER À DEMANDA DE PORTO ALEGRE/RS.</t>
  </si>
  <si>
    <t>08038.009571/2024-70</t>
  </si>
  <si>
    <t>PREGÃO 06/2023</t>
  </si>
  <si>
    <t>0089/2024</t>
  </si>
  <si>
    <t>TORINO INFORMÁTICA LTDA</t>
  </si>
  <si>
    <t>03.619.767/0005-15</t>
  </si>
  <si>
    <t>INSTITUIÇÃO FINANCEIRA INTERESSADA NA CONCESSÃO DE EMPRÉSTIMOS, MEDIANTE A CONTRAPRESTAÇÃO POR MEIO DE CONSIGNAÇÃO EM FOLHA DE PAGAMENTO, AOS DEFENSORES, SERVIDORES ATIVOS, APOSENTADOS E PENSIONISTAS</t>
  </si>
  <si>
    <t>08038.008886/2024-08</t>
  </si>
  <si>
    <t>CHAMAMENTO 
PÚBLICO Nº 16/2024</t>
  </si>
  <si>
    <t>0084/2024</t>
  </si>
  <si>
    <t>ITAU UNIBANCO S.A.</t>
  </si>
  <si>
    <t>60.701.190/0001-04</t>
  </si>
  <si>
    <t>GERENCIAMENTO, ADMINISTRAÇÃO, CONTROLE E AUTOMATIZAÇÃO DAS OPERAÇÕES DE CONSIGNAÇÃO NO ÂMBITO DA FOLHA DE PAGAMENTOS, COM FORNECIMENTO DE SOLUÇÃO WEB, ACESSÍVEL A PARTIR DE QUALQUER PONTO COM ACESSO À INTERNET E COM DISPONIBILIDADE DE 24 (VINTE QUATRO) HORAS POR 7 (SETE) DIAS, ASSIM COMO DA MARGEM CONSIGNÁVEL DOS SERVIDORES ATIVOS E INATIVOS E DE PENSIONISTAS</t>
  </si>
  <si>
    <t>08038.009793/2023-10</t>
  </si>
  <si>
    <t>PREGÃO 90023/2024</t>
  </si>
  <si>
    <t>0078/2024</t>
  </si>
  <si>
    <t>CONSIGNET SISTEMAS LTDA</t>
  </si>
  <si>
    <t>23.112.748/0001-81</t>
  </si>
  <si>
    <t>SERVIÇOS TÉCNICOS, ORQUESTRAÇÃO E GESTÃO INTELIGENTE REDUNDANTE, SUSTENTAÇÃO,SUPORTE E ADMINISTRAÇÃO DE AMBIENTE DE INFRAESTRUTURA DE TECNOLOGIA DA INFORMAÇÃO E COMUNICAÇÃO - TIC</t>
  </si>
  <si>
    <t>08038.005012/2024-91</t>
  </si>
  <si>
    <t>DISPENSA 90092/2024</t>
  </si>
  <si>
    <t>6011/2024</t>
  </si>
  <si>
    <t>ALGAR TI CONSULTORIA S/A</t>
  </si>
  <si>
    <t>05.510.654/0004-21</t>
  </si>
  <si>
    <t>FORNECIMENTO, INSTALAÇÃO E MANUTENÇÃO DE UNIDADE DE ALIMENTAÇÃO ININTERRUPTA DE ENERGIA (NOBREAK</t>
  </si>
  <si>
    <t>08038.002398/2024</t>
  </si>
  <si>
    <t>PREGÃO 90017/2024</t>
  </si>
  <si>
    <t>0052/2024</t>
  </si>
  <si>
    <t xml:space="preserve"> VLP INDÚSTRIA ELETRÔNICA LTDA</t>
  </si>
  <si>
    <t>12.215.178/0001-39</t>
  </si>
  <si>
    <t xml:space="preserve">SERVIÇO DE SUPORTE TÉCNICO DE FERRAMENTA AUTOMATIZADA DE PLANEJAMENTO ESTRATÉGICO, VISANDO ATENDER À DEMANDA DA ASSESSORIA DE PLANEJAMENTO, ESTRATÉGIA E MODERNIZAÇÃO DA GESTÃO </t>
  </si>
  <si>
    <t>08038.009779/2024-99</t>
  </si>
  <si>
    <t>INEXIGIBILIDADE N.º 58/2025</t>
  </si>
  <si>
    <t>0059/2025</t>
  </si>
  <si>
    <t>BRAINSTORMING ASSESSORIA DE PLANEJAMENTO E INFORMÁTICA LTDA</t>
  </si>
  <si>
    <t>01.595.655/0001-12</t>
  </si>
  <si>
    <t>CONTRATAÇÃO DE SOLUÇÃO DE TECNOLOGIA DA INFORMAÇÃO E COMUNICAÇÃO DE AQUISIÇÃO SOLUÇÃO SDLAN COMPOSTA SWITCHES DE DISTRIBUIÇÃO, COM GARANTIA DE ASSISTÊNCIA TÉCNICA 24HX7D POR 60 (SESSENTA) MESES</t>
  </si>
  <si>
    <t>08038.002397/2024-34</t>
  </si>
  <si>
    <t>0056/2024</t>
  </si>
  <si>
    <t xml:space="preserve"> LETTEL DISTRIBUIDORA DE TELEFONIA LTDA</t>
  </si>
  <si>
    <t>07.789.113/0001-67</t>
  </si>
  <si>
    <t>ASSINATURA NA PLATAFORMA DIGITAL “FLICKR PRO”, SUPRIR A DEMANDA DA DPU EM BRASÍLIA/DF</t>
  </si>
  <si>
    <t>08038.001813/2025-68</t>
  </si>
  <si>
    <t>DISPENSA Nº 90036/2025</t>
  </si>
  <si>
    <t>0103/2025</t>
  </si>
  <si>
    <t>MARIA APARECIDA DE BRITO ROCHA</t>
  </si>
  <si>
    <t xml:space="preserve"> 57.429.093/0001-91</t>
  </si>
  <si>
    <t xml:space="preserve"> PRESTAÇÃO DE SERVIÇOS DE SEGURO COLETIVO DE ACIDENTES PESSOAIS PARA O PROGRAMA DE RESIDÊNCIA JURÍDICA NO ÂMBITO DA DEFENSORIA PÚBLICA DA UNIÃO.</t>
  </si>
  <si>
    <t>08038.009450/2024-28</t>
  </si>
  <si>
    <t>DISPENSA Nº 90170/2024</t>
  </si>
  <si>
    <t>0008/2025</t>
  </si>
  <si>
    <t>MBM SEGURADORA AS</t>
  </si>
  <si>
    <t>87.883.807/0001-06</t>
  </si>
  <si>
    <t>EXECUÇÃO DE ATIVIDADES DE ENGENHARIA E ARQUITETURA, COM DEDICAÇÃO EXCLUSIVA DE MÃO DE OBRA. ALÉM DISSO, INCLUI-SE, SOB DEMANDA, A PRESTAÇÃO DE SERVIÇOS DE ASSESSORIA E CONSULTORIA ESPECIALIZADA, A ELABORAÇÃO DE LAUDOS DE AVALIAÇÃO MERCADOLÓGICA DE IMÓVEIS, O FORNECIMENTO DE DIÁRIAS E PASSAGENS, BEM COMO O PAGAMENTO DAS ANOTAÇÕES DE RESPONSABILIDADE TÉCNICA (ART) E DOS REGISTROS DE RESPONSABILIDADE TÉCNICA (RRT) JUNTO AOS RESPECTIVOS CONSELHOS DE CLASSE</t>
  </si>
  <si>
    <t>08038.010869/2023-41</t>
  </si>
  <si>
    <t>PREGÃO 90003/2025</t>
  </si>
  <si>
    <t>0104/2025</t>
  </si>
  <si>
    <t xml:space="preserve"> G4F SOLUÇÕES CORPORATIVAS LTDA</t>
  </si>
  <si>
    <t>PRESTAÇÃO DOS SERVIÇOS DE MAILING JORNALÍSTICO, PARA ATENDER À ASSESSORIA DE COMUNICAÇÃO SOCIAL (ASCOM).</t>
  </si>
  <si>
    <t>08038.008706/2024-80</t>
  </si>
  <si>
    <t>DISPENSA Nº 90014/2025</t>
  </si>
  <si>
    <t>0095/2025</t>
  </si>
  <si>
    <t>CARAMBOLA PUBLICIDADE LTDA</t>
  </si>
  <si>
    <t>42.862.035/0001-80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</si>
</sst>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 #,##0.00;[Red]\-&quot;R$&quot;\ #,##0.00"/>
    <numFmt numFmtId="44" formatCode="_-&quot;R$&quot;\ * #,##0.00_-;\-&quot;R$&quot;\ * #,##0.00_-;_-&quot;R$&quot;\ * &quot;-&quot;??_-;_-@_-"/>
    <numFmt numFmtId="164" formatCode="&quot;R$&quot;\ #,##0.00"/>
    <numFmt numFmtId="165" formatCode="m/d/yyyy"/>
  </numFmts>
  <fonts count="18">
    <font>
      <sz val="11"/>
      <color theme="1"/>
      <name val="Calibri"/>
      <family val="2"/>
      <scheme val="minor"/>
    </font>
    <font>
      <sz val="10"/>
      <color rgb="FF000000"/>
      <name val="Arial"/>
      <family val="2"/>
    </font>
    <font>
      <b/>
      <sz val="9"/>
      <name val="Times New Roman"/>
      <family val="1"/>
    </font>
    <font>
      <sz val="9"/>
      <name val="Times New Roman"/>
      <family val="1"/>
    </font>
    <font>
      <sz val="9"/>
      <color rgb="FFFF0000"/>
      <name val="Times New Roman"/>
      <family val="1"/>
    </font>
    <font>
      <b/>
      <sz val="9"/>
      <color rgb="FF000000"/>
      <name val="Times New Roman"/>
      <family val="1"/>
    </font>
    <font>
      <b/>
      <sz val="9"/>
      <color theme="1"/>
      <name val="Times New Roman"/>
      <family val="1"/>
    </font>
    <font>
      <sz val="9"/>
      <color theme="1"/>
      <name val="Times New Roman"/>
      <family val="1"/>
    </font>
    <font>
      <sz val="9"/>
      <color rgb="FF000000"/>
      <name val="Times New Roman"/>
      <family val="1"/>
    </font>
    <font>
      <sz val="9"/>
      <color theme="1"/>
      <name val="Calibri"/>
      <family val="2"/>
      <scheme val="minor"/>
    </font>
    <font>
      <sz val="8"/>
      <name val="Calibri"/>
      <family val="2"/>
      <scheme val="minor"/>
    </font>
    <font>
      <sz val="9"/>
      <name val="Calibri"/>
      <family val="2"/>
      <scheme val="minor"/>
    </font>
    <font>
      <sz val="10"/>
      <color rgb="FF000000"/>
      <name val="Times New Roman"/>
      <family val="1"/>
    </font>
    <font>
      <sz val="11"/>
      <color theme="1"/>
      <name val="Calibri"/>
      <family val="2"/>
      <scheme val="minor"/>
    </font>
    <font>
      <b/>
      <sz val="9"/>
      <color rgb="FFFF0000"/>
      <name val="Times New Roman"/>
      <family val="1"/>
    </font>
    <font>
      <b/>
      <sz val="10"/>
      <color rgb="FF000000"/>
      <name val="Times New Roman"/>
      <family val="1"/>
    </font>
    <font>
      <sz val="11"/>
      <color rgb="FF000000"/>
      <name val="Times New Roman"/>
      <family val="1"/>
    </font>
    <font>
      <sz val="10"/>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20">
    <border>
      <left/>
      <right/>
      <top/>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s>
  <cellStyleXfs count="3">
    <xf numFmtId="0" fontId="0" fillId="0" borderId="0"/>
    <xf numFmtId="0" fontId="1" fillId="0" borderId="0"/>
    <xf numFmtId="44" fontId="13" fillId="0" borderId="0" applyFont="0" applyFill="0" applyBorder="0" applyAlignment="0" applyProtection="0"/>
  </cellStyleXfs>
  <cellXfs count="214">
    <xf numFmtId="0" fontId="0" fillId="0" borderId="0" xfId="0"/>
    <xf numFmtId="165" fontId="3" fillId="0" borderId="6"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165" fontId="3" fillId="2" borderId="6" xfId="1" applyNumberFormat="1" applyFont="1" applyFill="1" applyBorder="1" applyAlignment="1">
      <alignment horizontal="center" vertical="center" wrapText="1"/>
    </xf>
    <xf numFmtId="165" fontId="3" fillId="2" borderId="3" xfId="1" applyNumberFormat="1" applyFont="1" applyFill="1" applyBorder="1" applyAlignment="1">
      <alignment horizontal="center" vertical="center" wrapText="1"/>
    </xf>
    <xf numFmtId="165" fontId="3" fillId="0" borderId="4" xfId="1" applyNumberFormat="1" applyFont="1" applyBorder="1" applyAlignment="1">
      <alignment horizontal="center" vertical="center" wrapText="1"/>
    </xf>
    <xf numFmtId="0" fontId="3" fillId="0" borderId="3"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1" xfId="1" applyFont="1" applyBorder="1" applyAlignment="1">
      <alignment horizontal="center" vertical="center" wrapText="1"/>
    </xf>
    <xf numFmtId="0" fontId="7" fillId="0" borderId="0" xfId="0" applyFont="1"/>
    <xf numFmtId="0" fontId="8" fillId="0" borderId="3" xfId="0" applyFont="1" applyBorder="1" applyAlignment="1">
      <alignment horizontal="center" vertical="center"/>
    </xf>
    <xf numFmtId="0" fontId="8" fillId="0" borderId="2" xfId="0" applyFont="1" applyBorder="1" applyAlignment="1">
      <alignment horizontal="center" vertical="center"/>
    </xf>
    <xf numFmtId="164" fontId="5" fillId="0" borderId="3" xfId="1" applyNumberFormat="1" applyFont="1" applyBorder="1" applyAlignment="1">
      <alignment horizontal="center" vertical="center" wrapText="1"/>
    </xf>
    <xf numFmtId="0" fontId="9" fillId="0" borderId="0" xfId="0" applyFont="1"/>
    <xf numFmtId="0" fontId="8" fillId="2" borderId="5" xfId="1" applyFont="1" applyFill="1" applyBorder="1" applyAlignment="1">
      <alignment horizontal="center" vertical="center" wrapText="1"/>
    </xf>
    <xf numFmtId="0" fontId="5" fillId="0" borderId="3" xfId="0" applyFont="1" applyBorder="1" applyAlignment="1">
      <alignment horizontal="center" vertical="center"/>
    </xf>
    <xf numFmtId="0" fontId="8" fillId="0" borderId="3" xfId="1" applyFont="1" applyBorder="1" applyAlignment="1">
      <alignment horizontal="center" vertical="center" wrapText="1"/>
    </xf>
    <xf numFmtId="2" fontId="8" fillId="0" borderId="3" xfId="1" applyNumberFormat="1" applyFont="1" applyBorder="1" applyAlignment="1">
      <alignment horizontal="center" vertical="center" wrapText="1"/>
    </xf>
    <xf numFmtId="2" fontId="8" fillId="0" borderId="5" xfId="1" applyNumberFormat="1" applyFont="1" applyBorder="1" applyAlignment="1">
      <alignment horizontal="center" vertical="center" wrapText="1"/>
    </xf>
    <xf numFmtId="14" fontId="3" fillId="0" borderId="3" xfId="1" applyNumberFormat="1" applyFont="1" applyBorder="1" applyAlignment="1">
      <alignment horizontal="center" vertical="center" wrapText="1"/>
    </xf>
    <xf numFmtId="0" fontId="8" fillId="0" borderId="5" xfId="1"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14" fontId="8" fillId="0" borderId="3" xfId="1" applyNumberFormat="1" applyFont="1" applyBorder="1" applyAlignment="1">
      <alignment horizontal="center" vertical="center" wrapText="1"/>
    </xf>
    <xf numFmtId="2" fontId="8" fillId="0" borderId="2" xfId="1" applyNumberFormat="1" applyFont="1" applyBorder="1" applyAlignment="1">
      <alignment horizontal="center" vertical="center" wrapText="1"/>
    </xf>
    <xf numFmtId="0" fontId="8" fillId="0" borderId="5" xfId="0" applyFont="1" applyBorder="1" applyAlignment="1">
      <alignment horizontal="center" vertical="center"/>
    </xf>
    <xf numFmtId="0" fontId="5" fillId="2" borderId="3" xfId="0" applyFont="1" applyFill="1" applyBorder="1" applyAlignment="1">
      <alignment horizontal="center" vertical="center"/>
    </xf>
    <xf numFmtId="0" fontId="8" fillId="2" borderId="3" xfId="1"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164" fontId="5" fillId="0" borderId="3" xfId="0" applyNumberFormat="1" applyFont="1" applyBorder="1" applyAlignment="1">
      <alignment horizontal="center" vertical="center"/>
    </xf>
    <xf numFmtId="14" fontId="8" fillId="2" borderId="3" xfId="1" applyNumberFormat="1" applyFont="1" applyFill="1" applyBorder="1" applyAlignment="1">
      <alignment horizontal="center" vertical="center" wrapText="1"/>
    </xf>
    <xf numFmtId="14" fontId="3" fillId="2" borderId="3" xfId="1" applyNumberFormat="1" applyFont="1" applyFill="1" applyBorder="1" applyAlignment="1">
      <alignment horizontal="center" vertical="center" wrapText="1"/>
    </xf>
    <xf numFmtId="164" fontId="5" fillId="2" borderId="3" xfId="1"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4" fillId="0" borderId="0" xfId="0" applyFont="1"/>
    <xf numFmtId="164" fontId="7" fillId="0" borderId="0" xfId="0" applyNumberFormat="1" applyFont="1" applyAlignment="1">
      <alignment horizontal="center" vertical="center"/>
    </xf>
    <xf numFmtId="164" fontId="7" fillId="0" borderId="0" xfId="0" applyNumberFormat="1" applyFont="1"/>
    <xf numFmtId="0" fontId="5" fillId="0" borderId="5" xfId="0" applyFont="1" applyBorder="1" applyAlignment="1">
      <alignment horizontal="center" vertical="center"/>
    </xf>
    <xf numFmtId="0" fontId="3" fillId="2" borderId="5" xfId="1" applyFont="1" applyFill="1" applyBorder="1" applyAlignment="1">
      <alignment horizontal="center" vertical="center" wrapText="1"/>
    </xf>
    <xf numFmtId="0" fontId="2" fillId="2" borderId="3" xfId="0" applyFont="1" applyFill="1" applyBorder="1" applyAlignment="1">
      <alignment horizontal="center" vertical="center"/>
    </xf>
    <xf numFmtId="0" fontId="3" fillId="2" borderId="3"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0" applyFont="1" applyBorder="1" applyAlignment="1">
      <alignment horizontal="center" vertical="center"/>
    </xf>
    <xf numFmtId="164" fontId="2" fillId="0" borderId="3" xfId="0" applyNumberFormat="1" applyFont="1" applyBorder="1" applyAlignment="1">
      <alignment horizontal="center" vertical="center"/>
    </xf>
    <xf numFmtId="164" fontId="2" fillId="0" borderId="3" xfId="1" applyNumberFormat="1" applyFont="1" applyBorder="1" applyAlignment="1">
      <alignment horizontal="center" vertical="center" wrapText="1"/>
    </xf>
    <xf numFmtId="0" fontId="11" fillId="0" borderId="0" xfId="0" applyFont="1"/>
    <xf numFmtId="165" fontId="3" fillId="2" borderId="4" xfId="1" applyNumberFormat="1" applyFont="1" applyFill="1" applyBorder="1" applyAlignment="1">
      <alignment horizontal="center" vertical="center" wrapText="1"/>
    </xf>
    <xf numFmtId="0" fontId="3" fillId="0" borderId="1" xfId="1" applyFont="1" applyBorder="1" applyAlignment="1">
      <alignment horizontal="center" vertical="center" wrapText="1"/>
    </xf>
    <xf numFmtId="0" fontId="3" fillId="0" borderId="0" xfId="0" applyFont="1"/>
    <xf numFmtId="0" fontId="9" fillId="0" borderId="3" xfId="0" applyFont="1" applyBorder="1" applyAlignment="1">
      <alignment horizontal="center" vertical="center"/>
    </xf>
    <xf numFmtId="14" fontId="3" fillId="2" borderId="6" xfId="1" applyNumberFormat="1" applyFont="1" applyFill="1" applyBorder="1" applyAlignment="1">
      <alignment horizontal="center" vertical="center" wrapText="1"/>
    </xf>
    <xf numFmtId="0" fontId="5" fillId="0" borderId="3" xfId="0" applyFont="1" applyBorder="1" applyAlignment="1">
      <alignment horizontal="center" vertical="center" wrapText="1"/>
    </xf>
    <xf numFmtId="164" fontId="5" fillId="0" borderId="6" xfId="1" applyNumberFormat="1" applyFont="1" applyBorder="1" applyAlignment="1">
      <alignment horizontal="center" vertical="center" wrapText="1"/>
    </xf>
    <xf numFmtId="0" fontId="5" fillId="0" borderId="9" xfId="1" applyFont="1" applyBorder="1" applyAlignment="1">
      <alignment horizontal="center" vertical="center" wrapText="1"/>
    </xf>
    <xf numFmtId="2" fontId="5" fillId="0" borderId="7" xfId="1" applyNumberFormat="1" applyFont="1" applyBorder="1" applyAlignment="1">
      <alignment horizontal="center" vertical="center" wrapText="1"/>
    </xf>
    <xf numFmtId="164" fontId="5" fillId="0" borderId="9" xfId="1" applyNumberFormat="1" applyFont="1" applyBorder="1" applyAlignment="1">
      <alignment horizontal="center" vertical="center" wrapText="1"/>
    </xf>
    <xf numFmtId="164" fontId="5" fillId="0" borderId="10" xfId="1" applyNumberFormat="1" applyFont="1" applyBorder="1" applyAlignment="1">
      <alignment horizontal="center" vertical="center" wrapText="1"/>
    </xf>
    <xf numFmtId="0" fontId="6" fillId="0" borderId="10" xfId="1" applyFont="1" applyBorder="1" applyAlignment="1">
      <alignment horizontal="center" vertical="center" wrapText="1"/>
    </xf>
    <xf numFmtId="14" fontId="6" fillId="0" borderId="11" xfId="1" applyNumberFormat="1" applyFont="1" applyBorder="1" applyAlignment="1">
      <alignment horizontal="center" vertical="center" wrapText="1"/>
    </xf>
    <xf numFmtId="0" fontId="8" fillId="0" borderId="12" xfId="0" applyFont="1" applyBorder="1" applyAlignment="1">
      <alignment horizontal="center" vertical="center"/>
    </xf>
    <xf numFmtId="0" fontId="8" fillId="0" borderId="12" xfId="1" applyFont="1" applyBorder="1" applyAlignment="1">
      <alignment horizontal="center" vertical="center" wrapText="1"/>
    </xf>
    <xf numFmtId="164" fontId="5" fillId="0" borderId="12" xfId="1" applyNumberFormat="1" applyFont="1" applyBorder="1" applyAlignment="1">
      <alignment horizontal="center" vertical="center" wrapText="1"/>
    </xf>
    <xf numFmtId="164" fontId="5" fillId="0" borderId="4" xfId="1" applyNumberFormat="1" applyFont="1" applyBorder="1" applyAlignment="1">
      <alignment horizontal="center" vertical="center" wrapText="1"/>
    </xf>
    <xf numFmtId="14" fontId="8" fillId="0" borderId="12" xfId="1" applyNumberFormat="1" applyFont="1" applyBorder="1" applyAlignment="1">
      <alignment horizontal="center" vertical="center" wrapText="1"/>
    </xf>
    <xf numFmtId="0" fontId="6" fillId="0" borderId="3" xfId="1" applyFont="1" applyBorder="1" applyAlignment="1">
      <alignment horizontal="center" vertical="center" wrapText="1"/>
    </xf>
    <xf numFmtId="0" fontId="12" fillId="2" borderId="5" xfId="1" applyFont="1" applyFill="1" applyBorder="1" applyAlignment="1">
      <alignment horizontal="center" vertical="center" wrapText="1"/>
    </xf>
    <xf numFmtId="0" fontId="8" fillId="0" borderId="13" xfId="0" applyFont="1" applyBorder="1" applyAlignment="1">
      <alignment horizontal="center" vertical="center"/>
    </xf>
    <xf numFmtId="0" fontId="8" fillId="0" borderId="7" xfId="1" applyFont="1" applyBorder="1" applyAlignment="1">
      <alignment horizontal="center" vertical="center" wrapText="1"/>
    </xf>
    <xf numFmtId="164" fontId="8" fillId="0" borderId="3" xfId="1" applyNumberFormat="1" applyFont="1" applyBorder="1" applyAlignment="1">
      <alignment horizontal="center" vertical="center" wrapText="1"/>
    </xf>
    <xf numFmtId="0" fontId="7" fillId="0" borderId="3" xfId="1" applyFont="1" applyBorder="1" applyAlignment="1">
      <alignment horizontal="center" vertical="center" wrapText="1"/>
    </xf>
    <xf numFmtId="14" fontId="7" fillId="0" borderId="3" xfId="1" applyNumberFormat="1" applyFont="1" applyBorder="1" applyAlignment="1">
      <alignment horizontal="center" vertical="center" wrapText="1"/>
    </xf>
    <xf numFmtId="0" fontId="8" fillId="0" borderId="12" xfId="0" applyFont="1" applyBorder="1" applyAlignment="1">
      <alignment horizontal="center" vertical="center" wrapText="1"/>
    </xf>
    <xf numFmtId="2" fontId="8" fillId="0" borderId="12" xfId="1" applyNumberFormat="1" applyFont="1" applyBorder="1" applyAlignment="1">
      <alignment horizontal="center" vertical="center" wrapText="1"/>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8" fillId="4" borderId="3"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2" fontId="8" fillId="2" borderId="3" xfId="1"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2" fillId="0" borderId="3" xfId="0" applyFont="1" applyBorder="1" applyAlignment="1">
      <alignment horizontal="center" vertical="center"/>
    </xf>
    <xf numFmtId="0" fontId="3" fillId="0" borderId="3" xfId="1" applyFont="1" applyBorder="1" applyAlignment="1">
      <alignment horizontal="center" vertical="center" wrapText="1"/>
    </xf>
    <xf numFmtId="2" fontId="3" fillId="2" borderId="3" xfId="1" applyNumberFormat="1" applyFont="1" applyFill="1" applyBorder="1" applyAlignment="1">
      <alignment horizontal="center" vertical="center" wrapText="1"/>
    </xf>
    <xf numFmtId="0" fontId="12" fillId="0" borderId="3"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8" fillId="2" borderId="2" xfId="1" applyFont="1" applyFill="1" applyBorder="1" applyAlignment="1">
      <alignment horizontal="center" vertical="center" wrapText="1"/>
    </xf>
    <xf numFmtId="0" fontId="8" fillId="0" borderId="2" xfId="1" applyFont="1" applyBorder="1" applyAlignment="1">
      <alignment horizontal="center" vertical="center" wrapText="1"/>
    </xf>
    <xf numFmtId="14" fontId="8" fillId="0" borderId="7" xfId="1" applyNumberFormat="1" applyFont="1" applyBorder="1" applyAlignment="1">
      <alignment horizontal="center" vertical="center" wrapText="1"/>
    </xf>
    <xf numFmtId="14" fontId="8" fillId="2" borderId="12" xfId="1" applyNumberFormat="1" applyFont="1" applyFill="1" applyBorder="1" applyAlignment="1">
      <alignment horizontal="center" vertical="center" wrapText="1"/>
    </xf>
    <xf numFmtId="165" fontId="3" fillId="0" borderId="15" xfId="1" applyNumberFormat="1" applyFont="1" applyBorder="1" applyAlignment="1">
      <alignment horizontal="center" vertical="center" wrapText="1"/>
    </xf>
    <xf numFmtId="2" fontId="8" fillId="2" borderId="5" xfId="1" applyNumberFormat="1" applyFont="1" applyFill="1" applyBorder="1" applyAlignment="1">
      <alignment horizontal="center" vertical="center" wrapText="1"/>
    </xf>
    <xf numFmtId="0" fontId="3" fillId="0" borderId="6" xfId="1" applyFont="1" applyBorder="1" applyAlignment="1">
      <alignment horizontal="center" vertical="center" wrapText="1"/>
    </xf>
    <xf numFmtId="0" fontId="5" fillId="0" borderId="12" xfId="0" applyFont="1" applyBorder="1" applyAlignment="1">
      <alignment horizontal="center" vertical="center"/>
    </xf>
    <xf numFmtId="0" fontId="5" fillId="0" borderId="12" xfId="0" applyFont="1" applyBorder="1" applyAlignment="1">
      <alignment horizontal="center" vertical="center" wrapText="1"/>
    </xf>
    <xf numFmtId="14" fontId="7" fillId="0" borderId="12" xfId="1"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4" xfId="1" applyFont="1" applyBorder="1" applyAlignment="1">
      <alignment horizontal="center" vertical="center" wrapText="1"/>
    </xf>
    <xf numFmtId="14" fontId="8" fillId="0" borderId="3" xfId="0" applyNumberFormat="1" applyFont="1" applyBorder="1" applyAlignment="1">
      <alignment horizontal="center" vertical="center"/>
    </xf>
    <xf numFmtId="0" fontId="8" fillId="2" borderId="5" xfId="0" applyFont="1" applyFill="1" applyBorder="1" applyAlignment="1">
      <alignment horizontal="center" vertical="center"/>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center" wrapText="1"/>
    </xf>
    <xf numFmtId="164" fontId="5" fillId="4" borderId="3" xfId="1" applyNumberFormat="1" applyFont="1" applyFill="1" applyBorder="1" applyAlignment="1">
      <alignment horizontal="center" vertical="center" wrapText="1"/>
    </xf>
    <xf numFmtId="0" fontId="5" fillId="0" borderId="3" xfId="0" applyFont="1" applyBorder="1" applyAlignment="1" applyProtection="1">
      <alignment horizontal="center" vertical="center" wrapText="1"/>
      <protection locked="0"/>
    </xf>
    <xf numFmtId="0" fontId="3" fillId="0" borderId="5" xfId="0" applyFont="1" applyBorder="1" applyAlignment="1">
      <alignment horizontal="center" vertical="center" wrapText="1"/>
    </xf>
    <xf numFmtId="164" fontId="5" fillId="0" borderId="3" xfId="1" applyNumberFormat="1" applyFont="1" applyBorder="1" applyAlignment="1">
      <alignment horizontal="center" vertical="center"/>
    </xf>
    <xf numFmtId="164" fontId="2" fillId="2" borderId="3" xfId="1"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8" fillId="2" borderId="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2" fontId="3"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5" fontId="7" fillId="0" borderId="6" xfId="1" applyNumberFormat="1" applyFont="1" applyBorder="1" applyAlignment="1">
      <alignment horizontal="center" vertical="center" wrapText="1"/>
    </xf>
    <xf numFmtId="164" fontId="5" fillId="0" borderId="13" xfId="1" applyNumberFormat="1" applyFont="1" applyBorder="1" applyAlignment="1">
      <alignment horizontal="center" vertical="center" wrapText="1"/>
    </xf>
    <xf numFmtId="164" fontId="5" fillId="0" borderId="16" xfId="1" applyNumberFormat="1" applyFont="1" applyBorder="1" applyAlignment="1">
      <alignment horizontal="center" vertical="center" wrapText="1"/>
    </xf>
    <xf numFmtId="165" fontId="7" fillId="2" borderId="3" xfId="1" applyNumberFormat="1" applyFont="1" applyFill="1" applyBorder="1" applyAlignment="1">
      <alignment horizontal="center" vertical="center" wrapText="1"/>
    </xf>
    <xf numFmtId="0" fontId="8" fillId="2" borderId="7" xfId="0" applyFont="1" applyFill="1" applyBorder="1" applyAlignment="1">
      <alignment horizontal="center" vertical="center" wrapText="1"/>
    </xf>
    <xf numFmtId="14" fontId="8" fillId="2" borderId="7" xfId="1" applyNumberFormat="1" applyFont="1" applyFill="1" applyBorder="1" applyAlignment="1">
      <alignment horizontal="center" vertical="center" wrapText="1"/>
    </xf>
    <xf numFmtId="165" fontId="3" fillId="0" borderId="2" xfId="1" applyNumberFormat="1" applyFont="1" applyBorder="1" applyAlignment="1">
      <alignment horizontal="center" vertical="center" wrapText="1"/>
    </xf>
    <xf numFmtId="165" fontId="7" fillId="2" borderId="4" xfId="1" applyNumberFormat="1" applyFont="1" applyFill="1" applyBorder="1" applyAlignment="1">
      <alignment horizontal="center" vertical="center" wrapText="1"/>
    </xf>
    <xf numFmtId="165" fontId="7" fillId="2" borderId="6" xfId="1" applyNumberFormat="1" applyFont="1" applyFill="1" applyBorder="1" applyAlignment="1">
      <alignment horizontal="center" vertical="center" wrapText="1"/>
    </xf>
    <xf numFmtId="0" fontId="8" fillId="3" borderId="3" xfId="1" applyFont="1" applyFill="1" applyBorder="1" applyAlignment="1">
      <alignment horizontal="center" vertical="center" wrapText="1"/>
    </xf>
    <xf numFmtId="165" fontId="3" fillId="0" borderId="17" xfId="1" applyNumberFormat="1" applyFont="1" applyBorder="1" applyAlignment="1">
      <alignment horizontal="center" vertical="center" wrapText="1"/>
    </xf>
    <xf numFmtId="2" fontId="8" fillId="0" borderId="7" xfId="1" applyNumberFormat="1" applyFont="1" applyBorder="1" applyAlignment="1">
      <alignment horizontal="center" vertical="center" wrapText="1"/>
    </xf>
    <xf numFmtId="0" fontId="7" fillId="0" borderId="5" xfId="0" applyFont="1" applyBorder="1" applyAlignment="1">
      <alignment horizontal="center" vertical="center"/>
    </xf>
    <xf numFmtId="0" fontId="5" fillId="3" borderId="3"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5" fillId="0" borderId="7" xfId="0" applyFont="1" applyBorder="1" applyAlignment="1">
      <alignment horizontal="center" vertical="center"/>
    </xf>
    <xf numFmtId="2" fontId="3" fillId="2" borderId="5" xfId="1"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2" borderId="12" xfId="1" applyFont="1" applyFill="1" applyBorder="1" applyAlignment="1">
      <alignment horizontal="center" vertical="center" wrapText="1"/>
    </xf>
    <xf numFmtId="164" fontId="15" fillId="0" borderId="3" xfId="0" applyNumberFormat="1" applyFont="1" applyBorder="1" applyAlignment="1">
      <alignment horizontal="center" vertical="center"/>
    </xf>
    <xf numFmtId="2" fontId="3" fillId="0" borderId="5" xfId="1" applyNumberFormat="1" applyFont="1" applyBorder="1" applyAlignment="1">
      <alignment horizontal="center" vertical="center" wrapText="1"/>
    </xf>
    <xf numFmtId="0" fontId="7" fillId="0" borderId="6" xfId="1" applyFont="1" applyBorder="1" applyAlignment="1">
      <alignment horizontal="center" vertical="center" wrapText="1"/>
    </xf>
    <xf numFmtId="0" fontId="3" fillId="0" borderId="12" xfId="0" applyFont="1" applyBorder="1" applyAlignment="1">
      <alignment horizontal="center" vertical="center"/>
    </xf>
    <xf numFmtId="0" fontId="2" fillId="0" borderId="12" xfId="0" applyFont="1" applyBorder="1" applyAlignment="1">
      <alignment horizontal="center" vertical="center"/>
    </xf>
    <xf numFmtId="0" fontId="3" fillId="2" borderId="12" xfId="1" applyFont="1" applyFill="1" applyBorder="1" applyAlignment="1">
      <alignment horizontal="center" vertical="center" wrapText="1"/>
    </xf>
    <xf numFmtId="0" fontId="3" fillId="0" borderId="12" xfId="1" applyFont="1" applyBorder="1" applyAlignment="1">
      <alignment horizontal="center" vertical="center" wrapText="1"/>
    </xf>
    <xf numFmtId="164" fontId="2" fillId="0" borderId="12" xfId="1" applyNumberFormat="1" applyFont="1" applyBorder="1" applyAlignment="1">
      <alignment horizontal="center" vertical="center" wrapText="1"/>
    </xf>
    <xf numFmtId="0" fontId="7" fillId="0" borderId="4" xfId="1" applyFont="1" applyBorder="1" applyAlignment="1">
      <alignment horizontal="center" vertical="center" wrapText="1"/>
    </xf>
    <xf numFmtId="164" fontId="8" fillId="0" borderId="6" xfId="1" applyNumberFormat="1" applyFont="1" applyBorder="1" applyAlignment="1">
      <alignment horizontal="center" vertical="center" wrapText="1"/>
    </xf>
    <xf numFmtId="0" fontId="8" fillId="0" borderId="3" xfId="0" applyFont="1" applyBorder="1" applyAlignment="1" applyProtection="1">
      <alignment horizontal="center" vertical="center" wrapText="1"/>
      <protection locked="0"/>
    </xf>
    <xf numFmtId="0" fontId="12" fillId="0" borderId="5" xfId="0" applyFont="1" applyBorder="1" applyAlignment="1">
      <alignment horizontal="center" vertical="center" wrapText="1"/>
    </xf>
    <xf numFmtId="2" fontId="8" fillId="0" borderId="3" xfId="0" applyNumberFormat="1" applyFont="1" applyBorder="1" applyAlignment="1">
      <alignment horizontal="center" vertical="center" wrapText="1"/>
    </xf>
    <xf numFmtId="2" fontId="8" fillId="0" borderId="5" xfId="0" applyNumberFormat="1" applyFont="1" applyBorder="1" applyAlignment="1">
      <alignment horizontal="center" vertical="center" wrapText="1"/>
    </xf>
    <xf numFmtId="0" fontId="8" fillId="3" borderId="5" xfId="0" applyFont="1" applyFill="1" applyBorder="1" applyAlignment="1">
      <alignment horizontal="center" vertical="center" wrapText="1"/>
    </xf>
    <xf numFmtId="2" fontId="8" fillId="3" borderId="3" xfId="0" applyNumberFormat="1" applyFont="1" applyFill="1" applyBorder="1" applyAlignment="1">
      <alignment horizontal="center" vertical="center" wrapText="1"/>
    </xf>
    <xf numFmtId="2" fontId="8" fillId="3" borderId="5" xfId="0" applyNumberFormat="1" applyFont="1" applyFill="1" applyBorder="1" applyAlignment="1">
      <alignment horizontal="center" vertical="center" wrapText="1"/>
    </xf>
    <xf numFmtId="164" fontId="5" fillId="3" borderId="3" xfId="0" applyNumberFormat="1" applyFont="1" applyFill="1" applyBorder="1" applyAlignment="1">
      <alignment horizontal="center" vertical="center"/>
    </xf>
    <xf numFmtId="0" fontId="7" fillId="3" borderId="6" xfId="0" applyFont="1" applyFill="1" applyBorder="1" applyAlignment="1">
      <alignment horizontal="center" vertical="center"/>
    </xf>
    <xf numFmtId="14" fontId="8" fillId="3" borderId="3" xfId="0" applyNumberFormat="1" applyFont="1" applyFill="1" applyBorder="1" applyAlignment="1">
      <alignment horizontal="center" vertical="center"/>
    </xf>
    <xf numFmtId="0" fontId="2" fillId="0" borderId="3"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164" fontId="5" fillId="0" borderId="3" xfId="2" applyNumberFormat="1" applyFont="1" applyBorder="1" applyAlignment="1" applyProtection="1">
      <alignment horizontal="center" vertical="center" wrapText="1"/>
      <protection locked="0"/>
    </xf>
    <xf numFmtId="14" fontId="8" fillId="0" borderId="3" xfId="0" applyNumberFormat="1" applyFont="1" applyBorder="1" applyAlignment="1" applyProtection="1">
      <alignment horizontal="center" vertical="center" wrapText="1"/>
      <protection locked="0"/>
    </xf>
    <xf numFmtId="165" fontId="7" fillId="0" borderId="4" xfId="1" applyNumberFormat="1" applyFont="1" applyBorder="1" applyAlignment="1">
      <alignment horizontal="center" vertical="center" wrapText="1"/>
    </xf>
    <xf numFmtId="0" fontId="7" fillId="0" borderId="4" xfId="0" applyFont="1" applyBorder="1" applyAlignment="1">
      <alignment horizontal="center" vertical="center"/>
    </xf>
    <xf numFmtId="3" fontId="8"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164" fontId="5" fillId="0" borderId="15" xfId="1" applyNumberFormat="1" applyFont="1" applyBorder="1" applyAlignment="1">
      <alignment horizontal="center" vertical="center" wrapText="1"/>
    </xf>
    <xf numFmtId="165" fontId="7" fillId="0" borderId="16" xfId="1" applyNumberFormat="1" applyFont="1" applyBorder="1" applyAlignment="1">
      <alignment horizontal="center" vertical="center" wrapText="1"/>
    </xf>
    <xf numFmtId="165" fontId="7" fillId="0" borderId="3" xfId="1" applyNumberFormat="1" applyFont="1" applyBorder="1" applyAlignment="1">
      <alignment horizontal="center" vertical="center" wrapText="1"/>
    </xf>
    <xf numFmtId="14" fontId="8" fillId="0" borderId="12" xfId="0" applyNumberFormat="1" applyFont="1" applyBorder="1" applyAlignment="1">
      <alignment horizontal="center" vertical="center"/>
    </xf>
    <xf numFmtId="2" fontId="8" fillId="0" borderId="6" xfId="1" applyNumberFormat="1" applyFont="1" applyBorder="1" applyAlignment="1">
      <alignment horizontal="center" vertical="center" wrapText="1"/>
    </xf>
    <xf numFmtId="0" fontId="3" fillId="0" borderId="7" xfId="0" applyFont="1" applyBorder="1" applyAlignment="1">
      <alignment horizontal="center" vertical="center"/>
    </xf>
    <xf numFmtId="0" fontId="2" fillId="0" borderId="3" xfId="0" applyFont="1" applyBorder="1" applyAlignment="1">
      <alignment horizontal="center" vertical="center" wrapText="1"/>
    </xf>
    <xf numFmtId="8" fontId="16" fillId="0" borderId="3" xfId="0" applyNumberFormat="1" applyFont="1" applyBorder="1" applyAlignment="1">
      <alignment horizontal="center" vertical="center"/>
    </xf>
    <xf numFmtId="0" fontId="7" fillId="0" borderId="18" xfId="0" applyFont="1" applyBorder="1" applyAlignment="1">
      <alignment horizontal="center" vertical="center" wrapText="1"/>
    </xf>
    <xf numFmtId="165" fontId="3" fillId="0" borderId="13" xfId="1" applyNumberFormat="1" applyFont="1" applyBorder="1" applyAlignment="1">
      <alignment horizontal="center" vertical="center" wrapText="1"/>
    </xf>
    <xf numFmtId="2" fontId="8" fillId="0" borderId="4" xfId="1" applyNumberFormat="1" applyFont="1" applyBorder="1" applyAlignment="1">
      <alignment horizontal="center" vertical="center" wrapText="1"/>
    </xf>
    <xf numFmtId="0" fontId="4" fillId="0" borderId="12" xfId="0" applyFont="1" applyBorder="1" applyAlignment="1">
      <alignment horizontal="center" vertical="center"/>
    </xf>
    <xf numFmtId="0" fontId="4" fillId="0" borderId="12" xfId="1"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164" fontId="14" fillId="0" borderId="12" xfId="1" applyNumberFormat="1" applyFont="1" applyBorder="1" applyAlignment="1">
      <alignment horizontal="center" vertical="center" wrapText="1"/>
    </xf>
    <xf numFmtId="164" fontId="14" fillId="0" borderId="3" xfId="1" applyNumberFormat="1" applyFont="1" applyBorder="1" applyAlignment="1">
      <alignment horizontal="center" vertical="center" wrapText="1"/>
    </xf>
    <xf numFmtId="165" fontId="4" fillId="0" borderId="4" xfId="1" applyNumberFormat="1" applyFont="1" applyBorder="1" applyAlignment="1">
      <alignment horizontal="center" vertical="center" wrapText="1"/>
    </xf>
    <xf numFmtId="14" fontId="4" fillId="0" borderId="12" xfId="1" applyNumberFormat="1" applyFont="1" applyBorder="1" applyAlignment="1">
      <alignment horizontal="center" vertical="center" wrapText="1"/>
    </xf>
    <xf numFmtId="0" fontId="14" fillId="0" borderId="12" xfId="0" applyFont="1" applyBorder="1" applyAlignment="1">
      <alignment horizontal="center" vertical="center"/>
    </xf>
    <xf numFmtId="0" fontId="4" fillId="0" borderId="2" xfId="1" applyFont="1" applyBorder="1" applyAlignment="1">
      <alignment horizontal="center" vertical="center" wrapText="1"/>
    </xf>
    <xf numFmtId="14" fontId="4" fillId="0" borderId="3" xfId="1" applyNumberFormat="1" applyFont="1" applyBorder="1" applyAlignment="1">
      <alignment horizontal="center" vertical="center" wrapText="1"/>
    </xf>
    <xf numFmtId="165" fontId="14" fillId="0" borderId="6" xfId="1"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14" fillId="0" borderId="3" xfId="0" applyFont="1" applyBorder="1" applyAlignment="1">
      <alignment horizontal="center" vertical="center"/>
    </xf>
    <xf numFmtId="0" fontId="4" fillId="0" borderId="3" xfId="1" applyFont="1" applyBorder="1" applyAlignment="1">
      <alignment horizontal="center" vertical="center" wrapText="1"/>
    </xf>
    <xf numFmtId="0" fontId="4" fillId="2" borderId="5" xfId="1" applyFont="1" applyFill="1" applyBorder="1" applyAlignment="1">
      <alignment horizontal="center" vertical="center" wrapText="1"/>
    </xf>
    <xf numFmtId="0" fontId="4" fillId="0" borderId="5" xfId="0" applyFont="1" applyBorder="1" applyAlignment="1">
      <alignment horizontal="center" vertical="center" wrapText="1"/>
    </xf>
    <xf numFmtId="164" fontId="14" fillId="0" borderId="3" xfId="1" applyNumberFormat="1" applyFont="1" applyBorder="1" applyAlignment="1">
      <alignment horizontal="center" vertical="center"/>
    </xf>
    <xf numFmtId="164" fontId="14" fillId="0" borderId="6" xfId="1" applyNumberFormat="1" applyFont="1" applyBorder="1" applyAlignment="1">
      <alignment horizontal="center" vertical="center" wrapText="1"/>
    </xf>
    <xf numFmtId="164" fontId="14" fillId="2" borderId="3" xfId="0" applyNumberFormat="1" applyFont="1" applyFill="1" applyBorder="1" applyAlignment="1">
      <alignment horizontal="center" vertical="center"/>
    </xf>
    <xf numFmtId="165" fontId="4" fillId="0" borderId="6" xfId="1" applyNumberFormat="1" applyFont="1" applyBorder="1" applyAlignment="1">
      <alignment horizontal="center" vertical="center" wrapText="1"/>
    </xf>
    <xf numFmtId="14" fontId="4" fillId="2" borderId="3" xfId="1" applyNumberFormat="1" applyFont="1" applyFill="1" applyBorder="1" applyAlignment="1">
      <alignment horizontal="center" vertical="center" wrapText="1"/>
    </xf>
    <xf numFmtId="164" fontId="14" fillId="0" borderId="3" xfId="0" applyNumberFormat="1" applyFont="1" applyBorder="1" applyAlignment="1">
      <alignment horizontal="center" vertical="center"/>
    </xf>
    <xf numFmtId="0" fontId="4" fillId="2" borderId="3" xfId="1" applyFont="1" applyFill="1" applyBorder="1" applyAlignment="1">
      <alignment horizontal="center" vertical="center" wrapText="1"/>
    </xf>
    <xf numFmtId="2" fontId="4" fillId="0" borderId="3" xfId="1" applyNumberFormat="1" applyFont="1" applyBorder="1" applyAlignment="1">
      <alignment horizontal="center" vertical="center" wrapText="1"/>
    </xf>
    <xf numFmtId="165" fontId="4" fillId="0" borderId="3" xfId="1" applyNumberFormat="1" applyFont="1" applyBorder="1" applyAlignment="1">
      <alignment horizontal="center" vertical="center" wrapText="1"/>
    </xf>
    <xf numFmtId="2" fontId="4" fillId="0" borderId="5" xfId="1" applyNumberFormat="1" applyFont="1" applyBorder="1" applyAlignment="1">
      <alignment horizontal="center" vertical="center" wrapText="1"/>
    </xf>
    <xf numFmtId="0" fontId="17" fillId="0" borderId="3" xfId="0" applyFont="1" applyBorder="1" applyAlignment="1">
      <alignment horizontal="center" vertical="center"/>
    </xf>
    <xf numFmtId="14" fontId="4" fillId="0" borderId="3" xfId="0" applyNumberFormat="1" applyFont="1" applyBorder="1" applyAlignment="1">
      <alignment horizontal="center" vertical="center"/>
    </xf>
    <xf numFmtId="2" fontId="4" fillId="2" borderId="12" xfId="1" applyNumberFormat="1" applyFont="1" applyFill="1" applyBorder="1" applyAlignment="1">
      <alignment horizontal="center" vertical="center" wrapText="1"/>
    </xf>
    <xf numFmtId="2" fontId="4" fillId="2" borderId="5" xfId="1" applyNumberFormat="1" applyFont="1" applyFill="1" applyBorder="1" applyAlignment="1">
      <alignment horizontal="center" vertical="center" wrapText="1"/>
    </xf>
    <xf numFmtId="165" fontId="4" fillId="2" borderId="6" xfId="1" applyNumberFormat="1" applyFont="1" applyFill="1" applyBorder="1" applyAlignment="1">
      <alignment horizontal="center" vertical="center" wrapText="1"/>
    </xf>
    <xf numFmtId="0" fontId="5" fillId="0" borderId="19" xfId="0" applyFont="1" applyBorder="1" applyAlignment="1">
      <alignment horizontal="center" vertical="center"/>
    </xf>
  </cellXfs>
  <cellStyles count="3">
    <cellStyle name="Moeda" xfId="2" builtinId="4"/>
    <cellStyle name="Normal" xfId="0" builtinId="0"/>
    <cellStyle name="Normal_Planilha1" xfId="1" xr:uid="{00000000-0005-0000-0000-000002000000}"/>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duardo_junior_dpu_def_br/Documents/RELATORIO%20DE%20CONTRATOS%20VIGENTES%202025%20-%20unidade_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pudef-my.sharepoint.com/personal/eduardo_junior_dpu_def_br/Documents/RELATORIO%20DE%20CONTRATOS%20VIGENTES%202025%20-%20Sueli%2011.06.xlsx" TargetMode="External"/><Relationship Id="rId1" Type="http://schemas.openxmlformats.org/officeDocument/2006/relationships/externalLinkPath" Target="/personal/eduardo_junior_dpu_def_br/Documents/RELATORIO%20DE%20CONTRATOS%20VIGENTES%202025%20-%20Sueli%2011.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1"/>
      <sheetName val="Resumo Unidades"/>
      <sheetName val="Planilha3"/>
      <sheetName val="Planilha5"/>
      <sheetName val="Planilha4"/>
      <sheetName val="Planilha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xjsCKIJHg0irv-E3lecyeVb693r43NhEiSCi-b8tn08QXVMQo9g0T6zUUkpn7keD" itemId="01LX5TWDEPA22JIQGGGRELKST363CEYTEG">
      <xxl21:absoluteUrl r:id="rId2"/>
    </xxl21:alternateUrls>
    <sheetNames>
      <sheetName val="Planilha1"/>
    </sheetNames>
    <sheetDataSet>
      <sheetData sheetId="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i.dpu.def.br/sei/controlador.php?acao=procedimento_trabalhar&amp;acao_origem=procedimento_controlar&amp;acao_retorno=procedimento_controlar&amp;id_procedimento=10000002491275&amp;infra_sistema=100000100&amp;infra_unidade_atual=110000913&amp;infra_hash=785eb9a2f8aa44d2" TargetMode="External"/><Relationship Id="rId2"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1" Type="http://schemas.openxmlformats.org/officeDocument/2006/relationships/hyperlink" Target="https://sei.dpu.def.br/sei/controlador.php?acao=arvore_visualizar&amp;acao_origem=procedimento_visualizar&amp;id_procedimento=10000000718568&amp;infra_sistema=100000100&amp;infra_unidade_atual=110000913&amp;infra_hash=942ec2fe891bd477f28248d0dc73a4994e2664ddecc18b43698e9e49b1391f8c" TargetMode="External"/><Relationship Id="rId6" Type="http://schemas.openxmlformats.org/officeDocument/2006/relationships/printerSettings" Target="../printerSettings/printerSettings1.bin"/><Relationship Id="rId5"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4" Type="http://schemas.openxmlformats.org/officeDocument/2006/relationships/hyperlink" Target="https://sei.dpu.def.br/sei/controlador.php?acao=arvore_visualizar&amp;acao_origem=procedimento_visualizar&amp;id_procedimento=10000000546732&amp;infra_sistema=100000100&amp;infra_unidade_atual=110000913&amp;infra_hash=d67b7457952ddf0692fc7a22648a015f9ca7dd8a0d8b1bc6f7dca08d7daa26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658"/>
  <sheetViews>
    <sheetView tabSelected="1" zoomScaleNormal="100" workbookViewId="0">
      <pane ySplit="2" topLeftCell="F402" activePane="bottomLeft" state="frozen"/>
      <selection pane="bottomLeft" activeCell="X5" sqref="X5"/>
    </sheetView>
  </sheetViews>
  <sheetFormatPr defaultColWidth="9.140625" defaultRowHeight="34.5" customHeight="1"/>
  <cols>
    <col min="1" max="1" width="16.28515625" style="10" customWidth="1"/>
    <col min="2" max="2" width="14" style="10" customWidth="1"/>
    <col min="3" max="3" width="26.85546875" style="10" customWidth="1"/>
    <col min="4" max="4" width="44.5703125" style="52" customWidth="1"/>
    <col min="5" max="5" width="23.85546875" style="10" customWidth="1"/>
    <col min="6" max="6" width="30.7109375" style="10" customWidth="1"/>
    <col min="7" max="7" width="13.7109375" style="10" customWidth="1"/>
    <col min="8" max="8" width="15.85546875" style="10" customWidth="1"/>
    <col min="9" max="9" width="59.85546875" style="37" customWidth="1"/>
    <col min="10" max="10" width="25.28515625" style="10" customWidth="1"/>
    <col min="11" max="11" width="19.85546875" style="39" customWidth="1"/>
    <col min="12" max="13" width="19.7109375" style="40" customWidth="1"/>
    <col min="14" max="14" width="21.140625" style="10" customWidth="1"/>
    <col min="15" max="15" width="19.85546875" style="38" customWidth="1"/>
    <col min="16" max="16384" width="9.140625" style="10"/>
  </cols>
  <sheetData>
    <row r="1" spans="1:15" ht="34.5" customHeight="1">
      <c r="A1" s="7" t="s">
        <v>0</v>
      </c>
      <c r="B1" s="8" t="s">
        <v>1</v>
      </c>
      <c r="C1" s="9" t="s">
        <v>2</v>
      </c>
      <c r="D1" s="51" t="s">
        <v>3</v>
      </c>
      <c r="E1" s="9" t="s">
        <v>4</v>
      </c>
      <c r="F1" s="9" t="s">
        <v>5</v>
      </c>
      <c r="G1" s="57" t="s">
        <v>6</v>
      </c>
      <c r="H1" s="57" t="s">
        <v>7</v>
      </c>
      <c r="I1" s="58" t="s">
        <v>8</v>
      </c>
      <c r="J1" s="58" t="s">
        <v>9</v>
      </c>
      <c r="K1" s="59" t="s">
        <v>10</v>
      </c>
      <c r="L1" s="59" t="s">
        <v>11</v>
      </c>
      <c r="M1" s="60" t="s">
        <v>12</v>
      </c>
      <c r="N1" s="61" t="s">
        <v>13</v>
      </c>
      <c r="O1" s="62" t="s">
        <v>14</v>
      </c>
    </row>
    <row r="2" spans="1:15" ht="34.5" hidden="1" customHeight="1">
      <c r="A2" s="11" t="s">
        <v>15</v>
      </c>
      <c r="B2" s="55" t="s">
        <v>16</v>
      </c>
      <c r="C2" s="17" t="s">
        <v>17</v>
      </c>
      <c r="D2" s="21" t="s">
        <v>18</v>
      </c>
      <c r="E2" s="11" t="s">
        <v>19</v>
      </c>
      <c r="F2" s="11" t="s">
        <v>20</v>
      </c>
      <c r="G2" s="11" t="s">
        <v>21</v>
      </c>
      <c r="H2" s="11">
        <v>31</v>
      </c>
      <c r="I2" s="11" t="s">
        <v>22</v>
      </c>
      <c r="J2" s="22" t="s">
        <v>23</v>
      </c>
      <c r="K2" s="13">
        <v>3664.51</v>
      </c>
      <c r="L2" s="13">
        <f t="shared" ref="L2:L9" si="0">K2*12</f>
        <v>43974.12</v>
      </c>
      <c r="M2" s="13">
        <f>K2*60</f>
        <v>219870.6</v>
      </c>
      <c r="N2" s="2" t="s">
        <v>24</v>
      </c>
      <c r="O2" s="20">
        <v>47532</v>
      </c>
    </row>
    <row r="3" spans="1:15" ht="34.5" hidden="1" customHeight="1">
      <c r="A3" s="11" t="s">
        <v>15</v>
      </c>
      <c r="B3" s="55" t="s">
        <v>16</v>
      </c>
      <c r="C3" s="17" t="s">
        <v>25</v>
      </c>
      <c r="D3" s="21" t="s">
        <v>18</v>
      </c>
      <c r="E3" s="11" t="s">
        <v>19</v>
      </c>
      <c r="F3" s="11" t="s">
        <v>20</v>
      </c>
      <c r="G3" s="11" t="s">
        <v>21</v>
      </c>
      <c r="H3" s="11">
        <v>31</v>
      </c>
      <c r="I3" s="11" t="s">
        <v>22</v>
      </c>
      <c r="J3" s="22" t="s">
        <v>23</v>
      </c>
      <c r="K3" s="13">
        <v>62270.400000000001</v>
      </c>
      <c r="L3" s="13">
        <f t="shared" ref="L3:L4" si="1">K3*12</f>
        <v>747244.8</v>
      </c>
      <c r="M3" s="13">
        <f>K3*60</f>
        <v>3736224</v>
      </c>
      <c r="N3" s="2" t="s">
        <v>24</v>
      </c>
      <c r="O3" s="20">
        <v>47532</v>
      </c>
    </row>
    <row r="4" spans="1:15" ht="34.5" hidden="1" customHeight="1">
      <c r="A4" s="11" t="s">
        <v>15</v>
      </c>
      <c r="B4" s="55" t="s">
        <v>16</v>
      </c>
      <c r="C4" s="17" t="s">
        <v>25</v>
      </c>
      <c r="D4" s="21" t="s">
        <v>26</v>
      </c>
      <c r="E4" s="11" t="s">
        <v>19</v>
      </c>
      <c r="F4" s="11" t="s">
        <v>20</v>
      </c>
      <c r="G4" s="11" t="s">
        <v>21</v>
      </c>
      <c r="H4" s="11">
        <v>31</v>
      </c>
      <c r="I4" s="11" t="s">
        <v>22</v>
      </c>
      <c r="J4" s="22" t="s">
        <v>23</v>
      </c>
      <c r="K4" s="13">
        <v>7533.1</v>
      </c>
      <c r="L4" s="13">
        <f t="shared" si="1"/>
        <v>90397.200000000012</v>
      </c>
      <c r="M4" s="13">
        <f>K4*60</f>
        <v>451986</v>
      </c>
      <c r="N4" s="2" t="s">
        <v>24</v>
      </c>
      <c r="O4" s="20">
        <v>47532</v>
      </c>
    </row>
    <row r="5" spans="1:15" ht="34.5" hidden="1" customHeight="1">
      <c r="A5" s="11" t="s">
        <v>15</v>
      </c>
      <c r="B5" s="55" t="s">
        <v>27</v>
      </c>
      <c r="C5" s="17" t="s">
        <v>28</v>
      </c>
      <c r="D5" s="21" t="s">
        <v>18</v>
      </c>
      <c r="E5" s="11" t="s">
        <v>29</v>
      </c>
      <c r="F5" s="11" t="s">
        <v>30</v>
      </c>
      <c r="G5" s="11" t="s">
        <v>31</v>
      </c>
      <c r="H5" s="11">
        <v>22</v>
      </c>
      <c r="I5" s="11" t="s">
        <v>32</v>
      </c>
      <c r="J5" s="22" t="s">
        <v>33</v>
      </c>
      <c r="K5" s="13">
        <v>8915.76</v>
      </c>
      <c r="L5" s="13">
        <f t="shared" si="0"/>
        <v>106989.12</v>
      </c>
      <c r="M5" s="13">
        <f>K5*60</f>
        <v>534945.6</v>
      </c>
      <c r="N5" s="2" t="s">
        <v>24</v>
      </c>
      <c r="O5" s="20">
        <v>47528</v>
      </c>
    </row>
    <row r="6" spans="1:15" ht="34.5" hidden="1" customHeight="1">
      <c r="A6" s="11" t="s">
        <v>15</v>
      </c>
      <c r="B6" s="55" t="s">
        <v>27</v>
      </c>
      <c r="C6" s="17" t="s">
        <v>34</v>
      </c>
      <c r="D6" s="21" t="s">
        <v>18</v>
      </c>
      <c r="E6" s="11" t="s">
        <v>29</v>
      </c>
      <c r="F6" s="11" t="s">
        <v>30</v>
      </c>
      <c r="G6" s="11" t="s">
        <v>31</v>
      </c>
      <c r="H6" s="11">
        <v>22</v>
      </c>
      <c r="I6" s="11" t="s">
        <v>32</v>
      </c>
      <c r="J6" s="22" t="s">
        <v>33</v>
      </c>
      <c r="K6" s="13">
        <v>22951.73</v>
      </c>
      <c r="L6" s="13">
        <f t="shared" ref="L6:L7" si="2">K6*12</f>
        <v>275420.76</v>
      </c>
      <c r="M6" s="13">
        <f>K6*60</f>
        <v>1377103.8</v>
      </c>
      <c r="N6" s="2" t="s">
        <v>24</v>
      </c>
      <c r="O6" s="20">
        <v>47528</v>
      </c>
    </row>
    <row r="7" spans="1:15" ht="34.5" hidden="1" customHeight="1">
      <c r="A7" s="11" t="s">
        <v>15</v>
      </c>
      <c r="B7" s="55" t="s">
        <v>27</v>
      </c>
      <c r="C7" s="17" t="s">
        <v>34</v>
      </c>
      <c r="D7" s="21" t="s">
        <v>26</v>
      </c>
      <c r="E7" s="11" t="s">
        <v>29</v>
      </c>
      <c r="F7" s="11" t="s">
        <v>30</v>
      </c>
      <c r="G7" s="11" t="s">
        <v>31</v>
      </c>
      <c r="H7" s="11">
        <v>22</v>
      </c>
      <c r="I7" s="11" t="s">
        <v>32</v>
      </c>
      <c r="J7" s="22" t="s">
        <v>33</v>
      </c>
      <c r="K7" s="13">
        <v>13843.37</v>
      </c>
      <c r="L7" s="13">
        <f t="shared" si="2"/>
        <v>166120.44</v>
      </c>
      <c r="M7" s="13">
        <f>K7*60</f>
        <v>830602.20000000007</v>
      </c>
      <c r="N7" s="2" t="s">
        <v>24</v>
      </c>
      <c r="O7" s="20">
        <v>47528</v>
      </c>
    </row>
    <row r="8" spans="1:15" ht="34.5" hidden="1" customHeight="1">
      <c r="A8" s="11" t="s">
        <v>15</v>
      </c>
      <c r="B8" s="55" t="s">
        <v>27</v>
      </c>
      <c r="C8" s="17" t="s">
        <v>28</v>
      </c>
      <c r="D8" s="21" t="s">
        <v>26</v>
      </c>
      <c r="E8" s="11" t="s">
        <v>29</v>
      </c>
      <c r="F8" s="11" t="s">
        <v>30</v>
      </c>
      <c r="G8" s="11" t="s">
        <v>31</v>
      </c>
      <c r="H8" s="11">
        <v>22</v>
      </c>
      <c r="I8" s="11" t="s">
        <v>32</v>
      </c>
      <c r="J8" s="22" t="s">
        <v>33</v>
      </c>
      <c r="K8" s="13">
        <v>8206.36</v>
      </c>
      <c r="L8" s="13">
        <f t="shared" ref="L8" si="3">K8*12</f>
        <v>98476.32</v>
      </c>
      <c r="M8" s="13">
        <f>K8*60</f>
        <v>492381.60000000003</v>
      </c>
      <c r="N8" s="2" t="s">
        <v>24</v>
      </c>
      <c r="O8" s="20">
        <v>47528</v>
      </c>
    </row>
    <row r="9" spans="1:15" ht="34.5" hidden="1" customHeight="1">
      <c r="A9" s="11" t="s">
        <v>15</v>
      </c>
      <c r="B9" s="55" t="s">
        <v>35</v>
      </c>
      <c r="C9" s="17" t="s">
        <v>36</v>
      </c>
      <c r="D9" s="21" t="s">
        <v>18</v>
      </c>
      <c r="E9" s="11" t="s">
        <v>37</v>
      </c>
      <c r="F9" s="11" t="s">
        <v>20</v>
      </c>
      <c r="G9" s="11" t="s">
        <v>38</v>
      </c>
      <c r="H9" s="11">
        <v>12</v>
      </c>
      <c r="I9" s="11" t="s">
        <v>39</v>
      </c>
      <c r="J9" s="22" t="s">
        <v>40</v>
      </c>
      <c r="K9" s="13">
        <v>9102.2999999999993</v>
      </c>
      <c r="L9" s="13">
        <f t="shared" si="0"/>
        <v>109227.59999999999</v>
      </c>
      <c r="M9" s="13">
        <f>K9*60</f>
        <v>546138</v>
      </c>
      <c r="N9" s="2" t="s">
        <v>24</v>
      </c>
      <c r="O9" s="20">
        <v>47526</v>
      </c>
    </row>
    <row r="10" spans="1:15" ht="34.5" hidden="1" customHeight="1">
      <c r="A10" s="11" t="s">
        <v>15</v>
      </c>
      <c r="B10" s="55" t="s">
        <v>35</v>
      </c>
      <c r="C10" s="17" t="s">
        <v>36</v>
      </c>
      <c r="D10" s="21" t="s">
        <v>41</v>
      </c>
      <c r="E10" s="11" t="s">
        <v>37</v>
      </c>
      <c r="F10" s="11" t="s">
        <v>20</v>
      </c>
      <c r="G10" s="11" t="s">
        <v>38</v>
      </c>
      <c r="H10" s="11">
        <v>12</v>
      </c>
      <c r="I10" s="11" t="s">
        <v>39</v>
      </c>
      <c r="J10" s="22" t="s">
        <v>40</v>
      </c>
      <c r="K10" s="13">
        <f>40542.42+4486.64</f>
        <v>45029.06</v>
      </c>
      <c r="L10" s="13">
        <f t="shared" ref="L10" si="4">K10*12</f>
        <v>540348.72</v>
      </c>
      <c r="M10" s="13">
        <f>K10*60</f>
        <v>2701743.5999999996</v>
      </c>
      <c r="N10" s="2" t="s">
        <v>24</v>
      </c>
      <c r="O10" s="20">
        <v>47526</v>
      </c>
    </row>
    <row r="11" spans="1:15" ht="34.5" hidden="1" customHeight="1">
      <c r="A11" s="11" t="s">
        <v>15</v>
      </c>
      <c r="B11" s="55" t="s">
        <v>27</v>
      </c>
      <c r="C11" s="17" t="s">
        <v>34</v>
      </c>
      <c r="D11" s="21" t="s">
        <v>26</v>
      </c>
      <c r="E11" s="11" t="s">
        <v>42</v>
      </c>
      <c r="F11" s="11" t="s">
        <v>43</v>
      </c>
      <c r="G11" s="17" t="s">
        <v>44</v>
      </c>
      <c r="H11" s="17">
        <v>2</v>
      </c>
      <c r="I11" s="18" t="s">
        <v>39</v>
      </c>
      <c r="J11" s="29" t="s">
        <v>40</v>
      </c>
      <c r="K11" s="13">
        <v>14246.92</v>
      </c>
      <c r="L11" s="13">
        <f t="shared" ref="L11:L13" si="5">K11*12</f>
        <v>170963.04</v>
      </c>
      <c r="M11" s="13">
        <f>K11*30</f>
        <v>427407.6</v>
      </c>
      <c r="N11" s="73" t="s">
        <v>45</v>
      </c>
      <c r="O11" s="74">
        <v>45985</v>
      </c>
    </row>
    <row r="12" spans="1:15" ht="34.5" hidden="1" customHeight="1">
      <c r="A12" s="11" t="s">
        <v>15</v>
      </c>
      <c r="B12" s="55" t="s">
        <v>27</v>
      </c>
      <c r="C12" s="17" t="s">
        <v>28</v>
      </c>
      <c r="D12" s="21" t="s">
        <v>26</v>
      </c>
      <c r="E12" s="11" t="s">
        <v>42</v>
      </c>
      <c r="F12" s="11" t="s">
        <v>43</v>
      </c>
      <c r="G12" s="17" t="s">
        <v>44</v>
      </c>
      <c r="H12" s="17">
        <v>2</v>
      </c>
      <c r="I12" s="18" t="s">
        <v>39</v>
      </c>
      <c r="J12" s="29" t="s">
        <v>40</v>
      </c>
      <c r="K12" s="48">
        <v>14342.21</v>
      </c>
      <c r="L12" s="13">
        <f t="shared" ref="L12" si="6">K12*12</f>
        <v>172106.52</v>
      </c>
      <c r="M12" s="13">
        <f>K12*30</f>
        <v>430266.3</v>
      </c>
      <c r="N12" s="73" t="s">
        <v>45</v>
      </c>
      <c r="O12" s="74">
        <v>45985</v>
      </c>
    </row>
    <row r="13" spans="1:15" ht="34.5" hidden="1" customHeight="1">
      <c r="A13" s="11" t="s">
        <v>15</v>
      </c>
      <c r="B13" s="55" t="s">
        <v>27</v>
      </c>
      <c r="C13" s="17" t="s">
        <v>28</v>
      </c>
      <c r="D13" s="21" t="s">
        <v>46</v>
      </c>
      <c r="E13" s="11" t="s">
        <v>47</v>
      </c>
      <c r="F13" s="11" t="s">
        <v>43</v>
      </c>
      <c r="G13" s="17" t="s">
        <v>48</v>
      </c>
      <c r="H13" s="17">
        <v>2</v>
      </c>
      <c r="I13" s="11" t="s">
        <v>49</v>
      </c>
      <c r="J13" s="11" t="s">
        <v>50</v>
      </c>
      <c r="K13" s="13">
        <v>8542.52</v>
      </c>
      <c r="L13" s="13">
        <f t="shared" si="5"/>
        <v>102510.24</v>
      </c>
      <c r="M13" s="13">
        <f>K13*30</f>
        <v>256275.6</v>
      </c>
      <c r="N13" s="4" t="s">
        <v>45</v>
      </c>
      <c r="O13" s="33">
        <v>45985</v>
      </c>
    </row>
    <row r="14" spans="1:15" ht="34.5" hidden="1" customHeight="1">
      <c r="A14" s="11" t="s">
        <v>15</v>
      </c>
      <c r="B14" s="55" t="s">
        <v>27</v>
      </c>
      <c r="C14" s="17" t="s">
        <v>34</v>
      </c>
      <c r="D14" s="21" t="s">
        <v>46</v>
      </c>
      <c r="E14" s="11" t="s">
        <v>47</v>
      </c>
      <c r="F14" s="11" t="s">
        <v>43</v>
      </c>
      <c r="G14" s="17" t="s">
        <v>48</v>
      </c>
      <c r="H14" s="17">
        <v>2</v>
      </c>
      <c r="I14" s="11" t="s">
        <v>49</v>
      </c>
      <c r="J14" s="11" t="s">
        <v>50</v>
      </c>
      <c r="K14" s="13">
        <v>8646.18</v>
      </c>
      <c r="L14" s="13">
        <f t="shared" ref="L14" si="7">K14*12</f>
        <v>103754.16</v>
      </c>
      <c r="M14" s="13">
        <f>K14*30</f>
        <v>259385.40000000002</v>
      </c>
      <c r="N14" s="4" t="s">
        <v>45</v>
      </c>
      <c r="O14" s="33">
        <v>45985</v>
      </c>
    </row>
    <row r="15" spans="1:15" ht="34.5" hidden="1" customHeight="1">
      <c r="A15" s="11" t="s">
        <v>15</v>
      </c>
      <c r="B15" s="55" t="s">
        <v>51</v>
      </c>
      <c r="C15" s="17" t="s">
        <v>52</v>
      </c>
      <c r="D15" s="21" t="s">
        <v>53</v>
      </c>
      <c r="E15" s="11" t="s">
        <v>54</v>
      </c>
      <c r="F15" s="11" t="s">
        <v>55</v>
      </c>
      <c r="G15" s="11" t="s">
        <v>56</v>
      </c>
      <c r="H15" s="17">
        <v>8</v>
      </c>
      <c r="I15" s="22" t="s">
        <v>57</v>
      </c>
      <c r="J15" s="23" t="s">
        <v>58</v>
      </c>
      <c r="K15" s="13">
        <v>28882.080000000002</v>
      </c>
      <c r="L15" s="13">
        <f t="shared" ref="L15:L33" si="8">K15*12</f>
        <v>346584.96</v>
      </c>
      <c r="M15" s="13">
        <f>K15*30</f>
        <v>866462.4</v>
      </c>
      <c r="N15" s="5" t="s">
        <v>59</v>
      </c>
      <c r="O15" s="24">
        <v>46722</v>
      </c>
    </row>
    <row r="16" spans="1:15" ht="34.5" hidden="1" customHeight="1">
      <c r="A16" s="11" t="s">
        <v>15</v>
      </c>
      <c r="B16" s="55" t="s">
        <v>27</v>
      </c>
      <c r="C16" s="17" t="s">
        <v>28</v>
      </c>
      <c r="D16" s="21" t="s">
        <v>53</v>
      </c>
      <c r="E16" s="11" t="s">
        <v>54</v>
      </c>
      <c r="F16" s="11" t="s">
        <v>55</v>
      </c>
      <c r="G16" s="11" t="s">
        <v>56</v>
      </c>
      <c r="H16" s="17">
        <v>8</v>
      </c>
      <c r="I16" s="22" t="s">
        <v>57</v>
      </c>
      <c r="J16" s="23" t="s">
        <v>58</v>
      </c>
      <c r="K16" s="13">
        <v>65146.31</v>
      </c>
      <c r="L16" s="13">
        <f t="shared" ref="L16:L17" si="9">K16*12</f>
        <v>781755.72</v>
      </c>
      <c r="M16" s="13">
        <f>K16*30</f>
        <v>1954389.2999999998</v>
      </c>
      <c r="N16" s="5" t="s">
        <v>59</v>
      </c>
      <c r="O16" s="24">
        <v>46722</v>
      </c>
    </row>
    <row r="17" spans="1:15" ht="34.5" hidden="1" customHeight="1">
      <c r="A17" s="11" t="s">
        <v>15</v>
      </c>
      <c r="B17" s="55" t="s">
        <v>16</v>
      </c>
      <c r="C17" s="17" t="s">
        <v>17</v>
      </c>
      <c r="D17" s="21" t="s">
        <v>53</v>
      </c>
      <c r="E17" s="11" t="s">
        <v>54</v>
      </c>
      <c r="F17" s="11" t="s">
        <v>55</v>
      </c>
      <c r="G17" s="11" t="s">
        <v>56</v>
      </c>
      <c r="H17" s="17">
        <v>8</v>
      </c>
      <c r="I17" s="22" t="s">
        <v>57</v>
      </c>
      <c r="J17" s="23" t="s">
        <v>58</v>
      </c>
      <c r="K17" s="13">
        <v>132539.41</v>
      </c>
      <c r="L17" s="13">
        <f t="shared" si="9"/>
        <v>1590472.92</v>
      </c>
      <c r="M17" s="13">
        <f>K17*30</f>
        <v>3976182.3000000003</v>
      </c>
      <c r="N17" s="5" t="s">
        <v>59</v>
      </c>
      <c r="O17" s="24">
        <v>46722</v>
      </c>
    </row>
    <row r="18" spans="1:15" ht="34.5" hidden="1" customHeight="1">
      <c r="A18" s="11" t="s">
        <v>15</v>
      </c>
      <c r="B18" s="55" t="s">
        <v>16</v>
      </c>
      <c r="C18" s="17" t="s">
        <v>60</v>
      </c>
      <c r="D18" s="21" t="s">
        <v>53</v>
      </c>
      <c r="E18" s="11" t="s">
        <v>54</v>
      </c>
      <c r="F18" s="11" t="s">
        <v>55</v>
      </c>
      <c r="G18" s="11" t="s">
        <v>56</v>
      </c>
      <c r="H18" s="17">
        <v>8</v>
      </c>
      <c r="I18" s="22" t="s">
        <v>57</v>
      </c>
      <c r="J18" s="23" t="s">
        <v>58</v>
      </c>
      <c r="K18" s="13">
        <v>31277.22</v>
      </c>
      <c r="L18" s="13">
        <f t="shared" ref="L18" si="10">K18*12</f>
        <v>375326.64</v>
      </c>
      <c r="M18" s="13">
        <f>K18*30</f>
        <v>938316.60000000009</v>
      </c>
      <c r="N18" s="5" t="s">
        <v>59</v>
      </c>
      <c r="O18" s="24">
        <v>46722</v>
      </c>
    </row>
    <row r="19" spans="1:15" s="14" customFormat="1" ht="34.5" hidden="1" customHeight="1">
      <c r="A19" s="11" t="s">
        <v>15</v>
      </c>
      <c r="B19" s="27" t="s">
        <v>51</v>
      </c>
      <c r="C19" s="28" t="s">
        <v>52</v>
      </c>
      <c r="D19" s="69" t="s">
        <v>61</v>
      </c>
      <c r="E19" s="11" t="s">
        <v>62</v>
      </c>
      <c r="F19" s="11" t="s">
        <v>63</v>
      </c>
      <c r="G19" s="63" t="s">
        <v>64</v>
      </c>
      <c r="H19" s="64">
        <v>24</v>
      </c>
      <c r="I19" s="63" t="s">
        <v>65</v>
      </c>
      <c r="J19" s="12" t="s">
        <v>66</v>
      </c>
      <c r="K19" s="13">
        <v>58337.67</v>
      </c>
      <c r="L19" s="65">
        <f t="shared" si="8"/>
        <v>700052.04</v>
      </c>
      <c r="M19" s="66">
        <f>K19*12</f>
        <v>700052.04</v>
      </c>
      <c r="N19" s="5" t="s">
        <v>67</v>
      </c>
      <c r="O19" s="67">
        <v>46073</v>
      </c>
    </row>
    <row r="20" spans="1:15" s="14" customFormat="1" ht="34.5" hidden="1" customHeight="1">
      <c r="A20" s="11" t="s">
        <v>15</v>
      </c>
      <c r="B20" s="16" t="s">
        <v>51</v>
      </c>
      <c r="C20" s="17" t="s">
        <v>52</v>
      </c>
      <c r="D20" s="21" t="s">
        <v>68</v>
      </c>
      <c r="E20" s="11" t="s">
        <v>69</v>
      </c>
      <c r="F20" s="11" t="s">
        <v>70</v>
      </c>
      <c r="G20" s="11" t="s">
        <v>71</v>
      </c>
      <c r="H20" s="11">
        <v>0</v>
      </c>
      <c r="I20" s="11" t="s">
        <v>72</v>
      </c>
      <c r="J20" s="41" t="s">
        <v>73</v>
      </c>
      <c r="K20" s="13">
        <v>40360.620000000003</v>
      </c>
      <c r="L20" s="13">
        <f t="shared" si="8"/>
        <v>484327.44000000006</v>
      </c>
      <c r="M20" s="56">
        <f>K20*60</f>
        <v>2421637.2000000002</v>
      </c>
      <c r="N20" s="5" t="s">
        <v>24</v>
      </c>
      <c r="O20" s="20">
        <v>46536</v>
      </c>
    </row>
    <row r="21" spans="1:15" s="49" customFormat="1" ht="34.5" hidden="1" customHeight="1">
      <c r="A21" s="6" t="s">
        <v>15</v>
      </c>
      <c r="B21" s="43" t="s">
        <v>51</v>
      </c>
      <c r="C21" s="44" t="s">
        <v>52</v>
      </c>
      <c r="D21" s="42" t="s">
        <v>74</v>
      </c>
      <c r="E21" s="6" t="s">
        <v>75</v>
      </c>
      <c r="F21" s="6" t="s">
        <v>76</v>
      </c>
      <c r="G21" s="6" t="s">
        <v>77</v>
      </c>
      <c r="H21" s="6">
        <v>2</v>
      </c>
      <c r="I21" s="6" t="s">
        <v>78</v>
      </c>
      <c r="J21" s="46" t="s">
        <v>79</v>
      </c>
      <c r="K21" s="48">
        <v>12745.1</v>
      </c>
      <c r="L21" s="48">
        <f t="shared" si="8"/>
        <v>152941.20000000001</v>
      </c>
      <c r="M21" s="13">
        <f>K21*30</f>
        <v>382353</v>
      </c>
      <c r="N21" s="5" t="s">
        <v>45</v>
      </c>
      <c r="O21" s="24">
        <v>46774</v>
      </c>
    </row>
    <row r="22" spans="1:15" s="14" customFormat="1" ht="34.5" hidden="1" customHeight="1">
      <c r="A22" s="11" t="s">
        <v>15</v>
      </c>
      <c r="B22" s="27" t="s">
        <v>51</v>
      </c>
      <c r="C22" s="28" t="s">
        <v>52</v>
      </c>
      <c r="D22" s="15" t="s">
        <v>80</v>
      </c>
      <c r="E22" s="11" t="s">
        <v>81</v>
      </c>
      <c r="F22" s="11" t="s">
        <v>82</v>
      </c>
      <c r="G22" s="11" t="s">
        <v>83</v>
      </c>
      <c r="H22" s="17">
        <v>19</v>
      </c>
      <c r="I22" s="22" t="s">
        <v>84</v>
      </c>
      <c r="J22" s="26" t="s">
        <v>85</v>
      </c>
      <c r="K22" s="13">
        <v>39024.949999999997</v>
      </c>
      <c r="L22" s="13">
        <f t="shared" si="8"/>
        <v>468299.39999999997</v>
      </c>
      <c r="M22" s="66">
        <f t="shared" ref="M22" si="11">K22*12</f>
        <v>468299.39999999997</v>
      </c>
      <c r="N22" s="5" t="s">
        <v>67</v>
      </c>
      <c r="O22" s="24">
        <v>45885</v>
      </c>
    </row>
    <row r="23" spans="1:15" s="14" customFormat="1" ht="34.5" hidden="1" customHeight="1">
      <c r="A23" s="11" t="s">
        <v>15</v>
      </c>
      <c r="B23" s="16" t="s">
        <v>51</v>
      </c>
      <c r="C23" s="17" t="s">
        <v>52</v>
      </c>
      <c r="D23" s="21" t="s">
        <v>18</v>
      </c>
      <c r="E23" s="11" t="s">
        <v>86</v>
      </c>
      <c r="F23" s="11" t="s">
        <v>20</v>
      </c>
      <c r="G23" s="11" t="s">
        <v>87</v>
      </c>
      <c r="H23" s="11">
        <v>294</v>
      </c>
      <c r="I23" s="22" t="s">
        <v>88</v>
      </c>
      <c r="J23" s="23" t="s">
        <v>89</v>
      </c>
      <c r="K23" s="13">
        <v>13585.74</v>
      </c>
      <c r="L23" s="13">
        <f t="shared" ref="L23" si="12">K23*12</f>
        <v>163028.88</v>
      </c>
      <c r="M23" s="66">
        <f>K23*60</f>
        <v>815144.4</v>
      </c>
      <c r="N23" s="5" t="s">
        <v>24</v>
      </c>
      <c r="O23" s="20">
        <v>47516</v>
      </c>
    </row>
    <row r="24" spans="1:15" s="14" customFormat="1" ht="34.5" hidden="1" customHeight="1">
      <c r="A24" s="11" t="s">
        <v>15</v>
      </c>
      <c r="B24" s="16" t="s">
        <v>51</v>
      </c>
      <c r="C24" s="17" t="s">
        <v>52</v>
      </c>
      <c r="D24" s="21" t="s">
        <v>90</v>
      </c>
      <c r="E24" s="11" t="s">
        <v>91</v>
      </c>
      <c r="F24" s="11" t="s">
        <v>92</v>
      </c>
      <c r="G24" s="11" t="s">
        <v>93</v>
      </c>
      <c r="H24" s="11">
        <v>2</v>
      </c>
      <c r="I24" s="22" t="s">
        <v>94</v>
      </c>
      <c r="J24" s="23" t="s">
        <v>95</v>
      </c>
      <c r="K24" s="13">
        <v>8564.94</v>
      </c>
      <c r="L24" s="13">
        <f t="shared" si="8"/>
        <v>102779.28</v>
      </c>
      <c r="M24" s="13">
        <f>K24*30</f>
        <v>256948.2</v>
      </c>
      <c r="N24" s="1" t="s">
        <v>45</v>
      </c>
      <c r="O24" s="20">
        <v>46398</v>
      </c>
    </row>
    <row r="25" spans="1:15" s="14" customFormat="1" ht="34.5" hidden="1" customHeight="1">
      <c r="A25" s="11" t="s">
        <v>15</v>
      </c>
      <c r="B25" s="27" t="s">
        <v>51</v>
      </c>
      <c r="C25" s="28" t="s">
        <v>52</v>
      </c>
      <c r="D25" s="21" t="s">
        <v>96</v>
      </c>
      <c r="E25" s="11" t="s">
        <v>97</v>
      </c>
      <c r="F25" s="11" t="s">
        <v>98</v>
      </c>
      <c r="G25" s="11" t="s">
        <v>99</v>
      </c>
      <c r="H25" s="17">
        <v>11</v>
      </c>
      <c r="I25" s="11" t="s">
        <v>100</v>
      </c>
      <c r="J25" s="11" t="s">
        <v>101</v>
      </c>
      <c r="K25" s="13">
        <v>48892.85</v>
      </c>
      <c r="L25" s="13">
        <f t="shared" si="8"/>
        <v>586714.19999999995</v>
      </c>
      <c r="M25" s="66">
        <f>K25*12</f>
        <v>586714.19999999995</v>
      </c>
      <c r="N25" s="2" t="s">
        <v>67</v>
      </c>
      <c r="O25" s="24">
        <v>45838</v>
      </c>
    </row>
    <row r="26" spans="1:15" s="14" customFormat="1" ht="34.5" hidden="1" customHeight="1">
      <c r="A26" s="11" t="s">
        <v>15</v>
      </c>
      <c r="B26" s="16" t="s">
        <v>51</v>
      </c>
      <c r="C26" s="17" t="s">
        <v>52</v>
      </c>
      <c r="D26" s="21" t="s">
        <v>102</v>
      </c>
      <c r="E26" s="11" t="s">
        <v>103</v>
      </c>
      <c r="F26" s="11" t="s">
        <v>104</v>
      </c>
      <c r="G26" s="11" t="s">
        <v>105</v>
      </c>
      <c r="H26" s="11">
        <v>0</v>
      </c>
      <c r="I26" s="22" t="s">
        <v>106</v>
      </c>
      <c r="J26" s="22" t="s">
        <v>107</v>
      </c>
      <c r="K26" s="13">
        <v>641689.61</v>
      </c>
      <c r="L26" s="13">
        <f t="shared" si="8"/>
        <v>7700275.3200000003</v>
      </c>
      <c r="M26" s="13">
        <f>K26*60</f>
        <v>38501376.600000001</v>
      </c>
      <c r="N26" s="5" t="s">
        <v>24</v>
      </c>
      <c r="O26" s="20">
        <v>48194</v>
      </c>
    </row>
    <row r="27" spans="1:15" s="14" customFormat="1" ht="34.5" hidden="1" customHeight="1">
      <c r="A27" s="11" t="s">
        <v>15</v>
      </c>
      <c r="B27" s="16" t="s">
        <v>51</v>
      </c>
      <c r="C27" s="17" t="s">
        <v>52</v>
      </c>
      <c r="D27" s="21" t="s">
        <v>108</v>
      </c>
      <c r="E27" s="11" t="s">
        <v>109</v>
      </c>
      <c r="F27" s="11" t="s">
        <v>110</v>
      </c>
      <c r="G27" s="11" t="s">
        <v>111</v>
      </c>
      <c r="H27" s="17">
        <v>1</v>
      </c>
      <c r="I27" s="11" t="s">
        <v>112</v>
      </c>
      <c r="J27" s="11" t="s">
        <v>113</v>
      </c>
      <c r="K27" s="13">
        <v>18452.71</v>
      </c>
      <c r="L27" s="13">
        <f t="shared" si="8"/>
        <v>221432.52</v>
      </c>
      <c r="M27" s="13">
        <f>K27*30</f>
        <v>553581.29999999993</v>
      </c>
      <c r="N27" s="2" t="s">
        <v>45</v>
      </c>
      <c r="O27" s="24">
        <v>46536</v>
      </c>
    </row>
    <row r="28" spans="1:15" s="14" customFormat="1" ht="34.5" hidden="1" customHeight="1">
      <c r="A28" s="11" t="s">
        <v>15</v>
      </c>
      <c r="B28" s="16" t="s">
        <v>16</v>
      </c>
      <c r="C28" s="17" t="s">
        <v>17</v>
      </c>
      <c r="D28" s="21" t="s">
        <v>114</v>
      </c>
      <c r="E28" s="11" t="s">
        <v>115</v>
      </c>
      <c r="F28" s="11" t="s">
        <v>70</v>
      </c>
      <c r="G28" s="11" t="s">
        <v>116</v>
      </c>
      <c r="H28" s="17">
        <v>0</v>
      </c>
      <c r="I28" s="11" t="s">
        <v>117</v>
      </c>
      <c r="J28" s="22" t="s">
        <v>118</v>
      </c>
      <c r="K28" s="31">
        <v>378.43</v>
      </c>
      <c r="L28" s="13">
        <f t="shared" si="8"/>
        <v>4541.16</v>
      </c>
      <c r="M28" s="13">
        <f>K28*60</f>
        <v>22705.8</v>
      </c>
      <c r="N28" s="5" t="s">
        <v>24</v>
      </c>
      <c r="O28" s="24">
        <v>46508</v>
      </c>
    </row>
    <row r="29" spans="1:15" s="14" customFormat="1" ht="34.5" hidden="1" customHeight="1">
      <c r="A29" s="11" t="s">
        <v>15</v>
      </c>
      <c r="B29" s="16" t="s">
        <v>16</v>
      </c>
      <c r="C29" s="17" t="s">
        <v>17</v>
      </c>
      <c r="D29" s="21" t="s">
        <v>119</v>
      </c>
      <c r="E29" s="11" t="s">
        <v>120</v>
      </c>
      <c r="F29" s="11"/>
      <c r="G29" s="11" t="s">
        <v>121</v>
      </c>
      <c r="H29" s="17">
        <v>0</v>
      </c>
      <c r="I29" s="22" t="s">
        <v>122</v>
      </c>
      <c r="J29" s="23" t="s">
        <v>123</v>
      </c>
      <c r="K29" s="31">
        <v>9985.8700000000008</v>
      </c>
      <c r="L29" s="13">
        <f t="shared" si="8"/>
        <v>119830.44</v>
      </c>
      <c r="M29" s="13">
        <f>K29*12</f>
        <v>119830.44</v>
      </c>
      <c r="N29" s="5" t="s">
        <v>124</v>
      </c>
      <c r="O29" s="24" t="s">
        <v>124</v>
      </c>
    </row>
    <row r="30" spans="1:15" s="14" customFormat="1" ht="34.5" hidden="1" customHeight="1">
      <c r="A30" s="11" t="s">
        <v>15</v>
      </c>
      <c r="B30" s="16" t="s">
        <v>16</v>
      </c>
      <c r="C30" s="17" t="s">
        <v>17</v>
      </c>
      <c r="D30" s="21" t="s">
        <v>68</v>
      </c>
      <c r="E30" s="11" t="s">
        <v>125</v>
      </c>
      <c r="F30" s="11" t="s">
        <v>70</v>
      </c>
      <c r="G30" s="11" t="s">
        <v>126</v>
      </c>
      <c r="H30" s="17">
        <v>0</v>
      </c>
      <c r="I30" s="11" t="s">
        <v>127</v>
      </c>
      <c r="J30" s="23" t="s">
        <v>128</v>
      </c>
      <c r="K30" s="31">
        <v>10766.21</v>
      </c>
      <c r="L30" s="13">
        <f t="shared" si="8"/>
        <v>129194.51999999999</v>
      </c>
      <c r="M30" s="13">
        <f>K30*60</f>
        <v>645972.6</v>
      </c>
      <c r="N30" s="5" t="s">
        <v>24</v>
      </c>
      <c r="O30" s="24">
        <v>46588</v>
      </c>
    </row>
    <row r="31" spans="1:15" s="14" customFormat="1" ht="34.5" hidden="1" customHeight="1">
      <c r="A31" s="36" t="s">
        <v>15</v>
      </c>
      <c r="B31" s="16" t="s">
        <v>16</v>
      </c>
      <c r="C31" s="17" t="s">
        <v>17</v>
      </c>
      <c r="D31" s="15" t="s">
        <v>129</v>
      </c>
      <c r="E31" s="11" t="s">
        <v>130</v>
      </c>
      <c r="F31" s="11" t="s">
        <v>131</v>
      </c>
      <c r="G31" s="11" t="s">
        <v>132</v>
      </c>
      <c r="H31" s="17">
        <v>0</v>
      </c>
      <c r="I31" s="22" t="s">
        <v>133</v>
      </c>
      <c r="J31" s="23" t="s">
        <v>134</v>
      </c>
      <c r="K31" s="13">
        <v>2914.0291666666599</v>
      </c>
      <c r="L31" s="13">
        <f t="shared" si="8"/>
        <v>34968.349999999919</v>
      </c>
      <c r="M31" s="66">
        <f t="shared" ref="M31:M32" si="13">K31*12</f>
        <v>34968.349999999919</v>
      </c>
      <c r="N31" s="5" t="s">
        <v>67</v>
      </c>
      <c r="O31" s="32">
        <v>45900</v>
      </c>
    </row>
    <row r="32" spans="1:15" s="14" customFormat="1" ht="34.5" hidden="1" customHeight="1">
      <c r="A32" s="11" t="s">
        <v>15</v>
      </c>
      <c r="B32" s="16" t="s">
        <v>16</v>
      </c>
      <c r="C32" s="17" t="s">
        <v>17</v>
      </c>
      <c r="D32" s="21" t="s">
        <v>46</v>
      </c>
      <c r="E32" s="11" t="s">
        <v>135</v>
      </c>
      <c r="F32" s="11" t="s">
        <v>136</v>
      </c>
      <c r="G32" s="11" t="s">
        <v>137</v>
      </c>
      <c r="H32" s="17">
        <v>1</v>
      </c>
      <c r="I32" s="22" t="s">
        <v>138</v>
      </c>
      <c r="J32" s="23" t="s">
        <v>139</v>
      </c>
      <c r="K32" s="13">
        <v>10182.58</v>
      </c>
      <c r="L32" s="13">
        <f t="shared" si="8"/>
        <v>122190.95999999999</v>
      </c>
      <c r="M32" s="66">
        <f t="shared" si="13"/>
        <v>122190.95999999999</v>
      </c>
      <c r="N32" s="3" t="s">
        <v>140</v>
      </c>
      <c r="O32" s="20">
        <v>45853</v>
      </c>
    </row>
    <row r="33" spans="1:15" s="14" customFormat="1" ht="34.5" hidden="1" customHeight="1">
      <c r="A33" s="11" t="s">
        <v>15</v>
      </c>
      <c r="B33" s="16" t="s">
        <v>27</v>
      </c>
      <c r="C33" s="17" t="s">
        <v>28</v>
      </c>
      <c r="D33" s="21" t="s">
        <v>141</v>
      </c>
      <c r="E33" s="11" t="s">
        <v>142</v>
      </c>
      <c r="F33" s="11" t="s">
        <v>70</v>
      </c>
      <c r="G33" s="11" t="s">
        <v>143</v>
      </c>
      <c r="H33" s="28">
        <v>0</v>
      </c>
      <c r="I33" s="11" t="s">
        <v>144</v>
      </c>
      <c r="J33" s="26" t="s">
        <v>145</v>
      </c>
      <c r="K33" s="35">
        <v>56.237499999999997</v>
      </c>
      <c r="L33" s="13">
        <f t="shared" si="8"/>
        <v>674.84999999999991</v>
      </c>
      <c r="M33" s="13">
        <f>K33*60</f>
        <v>3374.25</v>
      </c>
      <c r="N33" s="5" t="s">
        <v>24</v>
      </c>
      <c r="O33" s="33">
        <v>47097</v>
      </c>
    </row>
    <row r="34" spans="1:15" s="14" customFormat="1" ht="34.5" hidden="1" customHeight="1">
      <c r="A34" s="11" t="s">
        <v>15</v>
      </c>
      <c r="B34" s="16" t="s">
        <v>27</v>
      </c>
      <c r="C34" s="17" t="s">
        <v>28</v>
      </c>
      <c r="D34" s="17" t="s">
        <v>68</v>
      </c>
      <c r="E34" s="11" t="s">
        <v>146</v>
      </c>
      <c r="F34" s="11" t="s">
        <v>70</v>
      </c>
      <c r="G34" s="11" t="s">
        <v>147</v>
      </c>
      <c r="H34" s="28">
        <v>0</v>
      </c>
      <c r="I34" s="11" t="s">
        <v>148</v>
      </c>
      <c r="J34" s="26" t="s">
        <v>149</v>
      </c>
      <c r="K34" s="35">
        <v>6139.15</v>
      </c>
      <c r="L34" s="13">
        <f t="shared" ref="L34:L43" si="14">K34*12</f>
        <v>73669.799999999988</v>
      </c>
      <c r="M34" s="56"/>
      <c r="N34" s="54"/>
      <c r="O34" s="33" t="s">
        <v>124</v>
      </c>
    </row>
    <row r="35" spans="1:15" s="14" customFormat="1" ht="34.5" hidden="1" customHeight="1">
      <c r="A35" s="6" t="s">
        <v>15</v>
      </c>
      <c r="B35" s="43" t="s">
        <v>27</v>
      </c>
      <c r="C35" s="44" t="s">
        <v>28</v>
      </c>
      <c r="D35" s="45" t="s">
        <v>96</v>
      </c>
      <c r="E35" s="6" t="s">
        <v>150</v>
      </c>
      <c r="F35" s="11" t="s">
        <v>151</v>
      </c>
      <c r="G35" s="6" t="s">
        <v>152</v>
      </c>
      <c r="H35" s="44">
        <v>1</v>
      </c>
      <c r="I35" s="6" t="s">
        <v>153</v>
      </c>
      <c r="J35" s="46" t="s">
        <v>154</v>
      </c>
      <c r="K35" s="47">
        <v>4594.83</v>
      </c>
      <c r="L35" s="48">
        <f t="shared" si="14"/>
        <v>55137.96</v>
      </c>
      <c r="M35" s="13">
        <f t="shared" ref="M35:M37" si="15">K35*60</f>
        <v>275689.8</v>
      </c>
      <c r="N35" s="5" t="s">
        <v>24</v>
      </c>
      <c r="O35" s="33">
        <v>47392</v>
      </c>
    </row>
    <row r="36" spans="1:15" s="14" customFormat="1" ht="34.5" hidden="1" customHeight="1">
      <c r="A36" s="11" t="s">
        <v>15</v>
      </c>
      <c r="B36" s="16" t="s">
        <v>27</v>
      </c>
      <c r="C36" s="17" t="s">
        <v>28</v>
      </c>
      <c r="D36" s="21" t="s">
        <v>102</v>
      </c>
      <c r="E36" s="11" t="s">
        <v>155</v>
      </c>
      <c r="F36" s="11" t="s">
        <v>156</v>
      </c>
      <c r="G36" s="11" t="s">
        <v>157</v>
      </c>
      <c r="H36" s="17">
        <v>0</v>
      </c>
      <c r="I36" s="22" t="s">
        <v>158</v>
      </c>
      <c r="J36" s="22" t="s">
        <v>159</v>
      </c>
      <c r="K36" s="13">
        <f ca="1">L36/12</f>
        <v>0</v>
      </c>
      <c r="L36" s="13">
        <f t="shared" ca="1" si="14"/>
        <v>519198.24</v>
      </c>
      <c r="M36" s="13">
        <f t="shared" ca="1" si="15"/>
        <v>2595991.1999999997</v>
      </c>
      <c r="N36" s="5" t="s">
        <v>24</v>
      </c>
      <c r="O36" s="20">
        <v>46925</v>
      </c>
    </row>
    <row r="37" spans="1:15" s="14" customFormat="1" ht="34.5" hidden="1" customHeight="1">
      <c r="A37" s="11" t="s">
        <v>15</v>
      </c>
      <c r="B37" s="16" t="s">
        <v>27</v>
      </c>
      <c r="C37" s="17" t="s">
        <v>28</v>
      </c>
      <c r="D37" s="15" t="s">
        <v>129</v>
      </c>
      <c r="E37" s="11" t="s">
        <v>160</v>
      </c>
      <c r="F37" s="11" t="s">
        <v>161</v>
      </c>
      <c r="G37" s="11" t="s">
        <v>162</v>
      </c>
      <c r="H37" s="17">
        <v>0</v>
      </c>
      <c r="I37" s="11" t="s">
        <v>163</v>
      </c>
      <c r="J37" s="22" t="s">
        <v>164</v>
      </c>
      <c r="K37" s="13">
        <v>4700.83</v>
      </c>
      <c r="L37" s="13">
        <f t="shared" si="14"/>
        <v>56409.96</v>
      </c>
      <c r="M37" s="13">
        <f t="shared" si="15"/>
        <v>282049.8</v>
      </c>
      <c r="N37" s="5" t="s">
        <v>24</v>
      </c>
      <c r="O37" s="20">
        <v>47301</v>
      </c>
    </row>
    <row r="38" spans="1:15" s="14" customFormat="1" ht="34.5" hidden="1" customHeight="1">
      <c r="A38" s="11" t="s">
        <v>15</v>
      </c>
      <c r="B38" s="16" t="s">
        <v>16</v>
      </c>
      <c r="C38" s="17" t="s">
        <v>60</v>
      </c>
      <c r="D38" s="21" t="s">
        <v>114</v>
      </c>
      <c r="E38" s="11" t="s">
        <v>165</v>
      </c>
      <c r="F38" s="11" t="s">
        <v>70</v>
      </c>
      <c r="G38" s="11" t="s">
        <v>166</v>
      </c>
      <c r="H38" s="17">
        <v>0</v>
      </c>
      <c r="I38" s="22" t="s">
        <v>167</v>
      </c>
      <c r="J38" s="53" t="s">
        <v>168</v>
      </c>
      <c r="K38" s="13">
        <v>323.77999999999997</v>
      </c>
      <c r="L38" s="13">
        <f t="shared" si="14"/>
        <v>3885.3599999999997</v>
      </c>
      <c r="M38" s="13">
        <f t="shared" ref="M38:M39" si="16">K38*60</f>
        <v>19426.8</v>
      </c>
      <c r="N38" s="5" t="s">
        <v>24</v>
      </c>
      <c r="O38" s="24">
        <v>46574</v>
      </c>
    </row>
    <row r="39" spans="1:15" s="14" customFormat="1" ht="34.5" hidden="1" customHeight="1">
      <c r="A39" s="11" t="s">
        <v>15</v>
      </c>
      <c r="B39" s="16" t="s">
        <v>16</v>
      </c>
      <c r="C39" s="17" t="s">
        <v>60</v>
      </c>
      <c r="D39" s="21" t="s">
        <v>68</v>
      </c>
      <c r="E39" s="11" t="s">
        <v>169</v>
      </c>
      <c r="F39" s="11" t="s">
        <v>70</v>
      </c>
      <c r="G39" s="11" t="s">
        <v>170</v>
      </c>
      <c r="H39" s="17">
        <v>0</v>
      </c>
      <c r="I39" s="22" t="s">
        <v>171</v>
      </c>
      <c r="J39" s="23" t="s">
        <v>128</v>
      </c>
      <c r="K39" s="13">
        <v>15059.57</v>
      </c>
      <c r="L39" s="13">
        <f t="shared" si="14"/>
        <v>180714.84</v>
      </c>
      <c r="M39" s="13">
        <f t="shared" si="16"/>
        <v>903574.2</v>
      </c>
      <c r="N39" s="5" t="s">
        <v>24</v>
      </c>
      <c r="O39" s="24">
        <v>46475</v>
      </c>
    </row>
    <row r="40" spans="1:15" s="14" customFormat="1" ht="34.5" hidden="1" customHeight="1">
      <c r="A40" s="11" t="s">
        <v>15</v>
      </c>
      <c r="B40" s="27" t="s">
        <v>16</v>
      </c>
      <c r="C40" s="28" t="s">
        <v>60</v>
      </c>
      <c r="D40" s="21" t="s">
        <v>96</v>
      </c>
      <c r="E40" s="11" t="s">
        <v>172</v>
      </c>
      <c r="F40" s="11" t="s">
        <v>173</v>
      </c>
      <c r="G40" s="11" t="s">
        <v>174</v>
      </c>
      <c r="H40" s="28">
        <v>1</v>
      </c>
      <c r="I40" s="29" t="s">
        <v>153</v>
      </c>
      <c r="J40" s="26" t="s">
        <v>154</v>
      </c>
      <c r="K40" s="34">
        <v>4818</v>
      </c>
      <c r="L40" s="13">
        <f t="shared" si="14"/>
        <v>57816</v>
      </c>
      <c r="M40" s="66">
        <f>K40*60</f>
        <v>289080</v>
      </c>
      <c r="N40" s="5" t="s">
        <v>24</v>
      </c>
      <c r="O40" s="24">
        <v>47511</v>
      </c>
    </row>
    <row r="41" spans="1:15" s="14" customFormat="1" ht="34.5" hidden="1" customHeight="1">
      <c r="A41" s="11" t="s">
        <v>15</v>
      </c>
      <c r="B41" s="16" t="s">
        <v>16</v>
      </c>
      <c r="C41" s="17" t="s">
        <v>60</v>
      </c>
      <c r="D41" s="21" t="s">
        <v>102</v>
      </c>
      <c r="E41" s="11" t="s">
        <v>175</v>
      </c>
      <c r="F41" s="11" t="s">
        <v>176</v>
      </c>
      <c r="G41" s="11" t="s">
        <v>177</v>
      </c>
      <c r="H41" s="17">
        <v>0</v>
      </c>
      <c r="I41" s="22" t="s">
        <v>178</v>
      </c>
      <c r="J41" s="23" t="s">
        <v>179</v>
      </c>
      <c r="K41" s="31">
        <v>10766.21</v>
      </c>
      <c r="L41" s="13">
        <f t="shared" si="14"/>
        <v>129194.51999999999</v>
      </c>
      <c r="M41" s="13">
        <f>K41*60</f>
        <v>645972.6</v>
      </c>
      <c r="N41" s="5" t="s">
        <v>180</v>
      </c>
      <c r="O41" s="24">
        <v>46389</v>
      </c>
    </row>
    <row r="42" spans="1:15" s="14" customFormat="1" ht="34.5" hidden="1" customHeight="1">
      <c r="A42" s="11" t="s">
        <v>15</v>
      </c>
      <c r="B42" s="16" t="s">
        <v>16</v>
      </c>
      <c r="C42" s="17" t="s">
        <v>60</v>
      </c>
      <c r="D42" s="15" t="s">
        <v>129</v>
      </c>
      <c r="E42" s="11" t="s">
        <v>181</v>
      </c>
      <c r="F42" s="11" t="s">
        <v>182</v>
      </c>
      <c r="G42" s="11" t="s">
        <v>183</v>
      </c>
      <c r="H42" s="17">
        <v>0</v>
      </c>
      <c r="I42" s="22" t="s">
        <v>184</v>
      </c>
      <c r="J42" s="23" t="s">
        <v>134</v>
      </c>
      <c r="K42" s="13">
        <v>4986.13</v>
      </c>
      <c r="L42" s="13">
        <f t="shared" si="14"/>
        <v>59833.56</v>
      </c>
      <c r="M42" s="66">
        <f>K42*12</f>
        <v>59833.56</v>
      </c>
      <c r="N42" s="1" t="s">
        <v>67</v>
      </c>
      <c r="O42" s="24">
        <v>45955</v>
      </c>
    </row>
    <row r="43" spans="1:15" s="14" customFormat="1" ht="34.5" hidden="1" customHeight="1">
      <c r="A43" s="11" t="s">
        <v>15</v>
      </c>
      <c r="B43" s="16" t="s">
        <v>16</v>
      </c>
      <c r="C43" s="17" t="s">
        <v>60</v>
      </c>
      <c r="D43" s="21" t="s">
        <v>46</v>
      </c>
      <c r="E43" s="11" t="s">
        <v>185</v>
      </c>
      <c r="F43" s="11" t="s">
        <v>186</v>
      </c>
      <c r="G43" s="11" t="s">
        <v>187</v>
      </c>
      <c r="H43" s="17">
        <v>1</v>
      </c>
      <c r="I43" s="22" t="s">
        <v>188</v>
      </c>
      <c r="J43" s="23" t="s">
        <v>139</v>
      </c>
      <c r="K43" s="13">
        <v>10039.27</v>
      </c>
      <c r="L43" s="13">
        <f t="shared" si="14"/>
        <v>120471.24</v>
      </c>
      <c r="M43" s="66">
        <f>K43*12</f>
        <v>120471.24</v>
      </c>
      <c r="N43" s="1" t="s">
        <v>67</v>
      </c>
      <c r="O43" s="24">
        <v>46218</v>
      </c>
    </row>
    <row r="44" spans="1:15" s="14" customFormat="1" ht="34.5" hidden="1" customHeight="1">
      <c r="A44" s="11" t="s">
        <v>15</v>
      </c>
      <c r="B44" s="16" t="s">
        <v>27</v>
      </c>
      <c r="C44" s="17" t="s">
        <v>34</v>
      </c>
      <c r="D44" s="15" t="s">
        <v>114</v>
      </c>
      <c r="E44" s="11" t="s">
        <v>189</v>
      </c>
      <c r="F44" s="11" t="s">
        <v>70</v>
      </c>
      <c r="G44" s="11" t="s">
        <v>190</v>
      </c>
      <c r="H44" s="17">
        <v>0</v>
      </c>
      <c r="I44" s="11" t="s">
        <v>191</v>
      </c>
      <c r="J44" s="26" t="s">
        <v>192</v>
      </c>
      <c r="K44" s="35">
        <v>56.237499999999997</v>
      </c>
      <c r="L44" s="13">
        <f t="shared" ref="L44:L125" si="17">K44*12</f>
        <v>674.84999999999991</v>
      </c>
      <c r="M44" s="13">
        <f t="shared" ref="M44:M45" si="18">K44*60</f>
        <v>3374.25</v>
      </c>
      <c r="N44" s="5" t="s">
        <v>24</v>
      </c>
      <c r="O44" s="24">
        <v>46578</v>
      </c>
    </row>
    <row r="45" spans="1:15" s="14" customFormat="1" ht="34.5" hidden="1" customHeight="1">
      <c r="A45" s="11" t="s">
        <v>15</v>
      </c>
      <c r="B45" s="16" t="s">
        <v>27</v>
      </c>
      <c r="C45" s="17" t="s">
        <v>34</v>
      </c>
      <c r="D45" s="15" t="s">
        <v>68</v>
      </c>
      <c r="E45" s="11" t="s">
        <v>193</v>
      </c>
      <c r="F45" s="11" t="s">
        <v>70</v>
      </c>
      <c r="G45" s="11" t="s">
        <v>194</v>
      </c>
      <c r="H45" s="17">
        <v>0</v>
      </c>
      <c r="I45" s="22" t="s">
        <v>195</v>
      </c>
      <c r="J45" s="26" t="s">
        <v>149</v>
      </c>
      <c r="K45" s="13">
        <v>5942.4033333333</v>
      </c>
      <c r="L45" s="13">
        <f t="shared" si="17"/>
        <v>71308.839999999604</v>
      </c>
      <c r="M45" s="13">
        <f t="shared" si="18"/>
        <v>356544.19999999797</v>
      </c>
      <c r="N45" s="5" t="s">
        <v>24</v>
      </c>
      <c r="O45" s="24">
        <v>46549</v>
      </c>
    </row>
    <row r="46" spans="1:15" s="14" customFormat="1" ht="34.5" hidden="1" customHeight="1">
      <c r="A46" s="11" t="s">
        <v>15</v>
      </c>
      <c r="B46" s="27" t="s">
        <v>27</v>
      </c>
      <c r="C46" s="28" t="s">
        <v>34</v>
      </c>
      <c r="D46" s="21" t="s">
        <v>96</v>
      </c>
      <c r="E46" s="11" t="s">
        <v>196</v>
      </c>
      <c r="F46" s="11" t="s">
        <v>197</v>
      </c>
      <c r="G46" s="11" t="s">
        <v>198</v>
      </c>
      <c r="H46" s="28">
        <v>1</v>
      </c>
      <c r="I46" s="29" t="s">
        <v>199</v>
      </c>
      <c r="J46" s="11" t="s">
        <v>200</v>
      </c>
      <c r="K46" s="35">
        <v>3664.48</v>
      </c>
      <c r="L46" s="13">
        <f t="shared" si="17"/>
        <v>43973.760000000002</v>
      </c>
      <c r="M46" s="13">
        <f>K46*30</f>
        <v>109934.39999999999</v>
      </c>
      <c r="N46" s="50" t="s">
        <v>45</v>
      </c>
      <c r="O46" s="32">
        <v>46655</v>
      </c>
    </row>
    <row r="47" spans="1:15" s="14" customFormat="1" ht="34.5" hidden="1" customHeight="1">
      <c r="A47" s="11" t="s">
        <v>15</v>
      </c>
      <c r="B47" s="16" t="s">
        <v>27</v>
      </c>
      <c r="C47" s="17" t="s">
        <v>34</v>
      </c>
      <c r="D47" s="21" t="s">
        <v>102</v>
      </c>
      <c r="E47" s="11" t="s">
        <v>201</v>
      </c>
      <c r="F47" s="11" t="s">
        <v>202</v>
      </c>
      <c r="G47" s="11" t="s">
        <v>203</v>
      </c>
      <c r="H47" s="17">
        <v>0</v>
      </c>
      <c r="I47" s="22" t="s">
        <v>204</v>
      </c>
      <c r="J47" s="22" t="s">
        <v>205</v>
      </c>
      <c r="K47" s="31">
        <v>12472.02</v>
      </c>
      <c r="L47" s="13">
        <f t="shared" si="17"/>
        <v>149664.24</v>
      </c>
      <c r="M47" s="13">
        <f>K47*60</f>
        <v>748321.20000000007</v>
      </c>
      <c r="N47" s="5" t="s">
        <v>24</v>
      </c>
      <c r="O47" s="24">
        <v>47607</v>
      </c>
    </row>
    <row r="48" spans="1:15" s="14" customFormat="1" ht="34.5" hidden="1" customHeight="1">
      <c r="A48" s="11" t="s">
        <v>15</v>
      </c>
      <c r="B48" s="16" t="s">
        <v>27</v>
      </c>
      <c r="C48" s="17" t="s">
        <v>34</v>
      </c>
      <c r="D48" s="28" t="s">
        <v>129</v>
      </c>
      <c r="E48" s="11" t="s">
        <v>206</v>
      </c>
      <c r="F48" s="11" t="s">
        <v>207</v>
      </c>
      <c r="G48" s="11" t="s">
        <v>208</v>
      </c>
      <c r="H48" s="17">
        <v>0</v>
      </c>
      <c r="I48" s="11" t="s">
        <v>163</v>
      </c>
      <c r="J48" s="11" t="s">
        <v>164</v>
      </c>
      <c r="K48" s="13">
        <v>1422.33</v>
      </c>
      <c r="L48" s="13">
        <f t="shared" si="17"/>
        <v>17067.96</v>
      </c>
      <c r="M48" s="13">
        <f>K48*60</f>
        <v>85339.799999999988</v>
      </c>
      <c r="N48" s="5" t="s">
        <v>24</v>
      </c>
      <c r="O48" s="24">
        <v>47301</v>
      </c>
    </row>
    <row r="49" spans="1:15" s="14" customFormat="1" ht="34.5" hidden="1" customHeight="1">
      <c r="A49" s="11" t="s">
        <v>15</v>
      </c>
      <c r="B49" s="16" t="s">
        <v>35</v>
      </c>
      <c r="C49" s="17" t="s">
        <v>36</v>
      </c>
      <c r="D49" s="21" t="s">
        <v>102</v>
      </c>
      <c r="E49" s="11" t="s">
        <v>209</v>
      </c>
      <c r="F49" s="11" t="s">
        <v>210</v>
      </c>
      <c r="G49" s="11" t="s">
        <v>211</v>
      </c>
      <c r="H49" s="17">
        <v>0</v>
      </c>
      <c r="I49" s="22" t="s">
        <v>212</v>
      </c>
      <c r="J49" s="23" t="s">
        <v>213</v>
      </c>
      <c r="K49" s="13">
        <v>28380.639999999999</v>
      </c>
      <c r="L49" s="13">
        <f t="shared" si="17"/>
        <v>340567.68</v>
      </c>
      <c r="M49" s="13">
        <f>K49*60</f>
        <v>1702838.4</v>
      </c>
      <c r="N49" s="5" t="s">
        <v>24</v>
      </c>
      <c r="O49" s="20">
        <v>46565</v>
      </c>
    </row>
    <row r="50" spans="1:15" s="14" customFormat="1" ht="34.5" hidden="1" customHeight="1">
      <c r="A50" s="11" t="s">
        <v>15</v>
      </c>
      <c r="B50" s="16" t="s">
        <v>35</v>
      </c>
      <c r="C50" s="17" t="s">
        <v>36</v>
      </c>
      <c r="D50" s="15" t="s">
        <v>129</v>
      </c>
      <c r="E50" s="11" t="s">
        <v>214</v>
      </c>
      <c r="F50" s="11" t="s">
        <v>215</v>
      </c>
      <c r="G50" s="11" t="s">
        <v>216</v>
      </c>
      <c r="H50" s="17">
        <v>0</v>
      </c>
      <c r="I50" s="11" t="s">
        <v>217</v>
      </c>
      <c r="J50" s="22" t="s">
        <v>164</v>
      </c>
      <c r="K50" s="13">
        <v>2697.49</v>
      </c>
      <c r="L50" s="13">
        <f t="shared" si="17"/>
        <v>32369.879999999997</v>
      </c>
      <c r="M50" s="13">
        <f t="shared" ref="M50:M51" si="19">K50*30</f>
        <v>80924.7</v>
      </c>
      <c r="N50" s="2" t="s">
        <v>45</v>
      </c>
      <c r="O50" s="20">
        <v>45933</v>
      </c>
    </row>
    <row r="51" spans="1:15" s="14" customFormat="1" ht="34.5" hidden="1" customHeight="1">
      <c r="A51" s="11" t="s">
        <v>15</v>
      </c>
      <c r="B51" s="16" t="s">
        <v>35</v>
      </c>
      <c r="C51" s="17" t="s">
        <v>36</v>
      </c>
      <c r="D51" s="21" t="s">
        <v>108</v>
      </c>
      <c r="E51" s="11" t="s">
        <v>218</v>
      </c>
      <c r="F51" s="11" t="s">
        <v>219</v>
      </c>
      <c r="G51" s="11" t="s">
        <v>220</v>
      </c>
      <c r="H51" s="28">
        <v>1</v>
      </c>
      <c r="I51" s="22" t="s">
        <v>221</v>
      </c>
      <c r="J51" s="29" t="s">
        <v>222</v>
      </c>
      <c r="K51" s="35">
        <v>5786.78</v>
      </c>
      <c r="L51" s="13">
        <f t="shared" si="17"/>
        <v>69441.36</v>
      </c>
      <c r="M51" s="13">
        <f t="shared" si="19"/>
        <v>173603.4</v>
      </c>
      <c r="N51" s="2" t="s">
        <v>45</v>
      </c>
      <c r="O51" s="32">
        <v>46066</v>
      </c>
    </row>
    <row r="52" spans="1:15" ht="34.5" hidden="1" customHeight="1">
      <c r="A52" s="63" t="s">
        <v>223</v>
      </c>
      <c r="B52" s="11" t="s">
        <v>224</v>
      </c>
      <c r="C52" s="17" t="s">
        <v>225</v>
      </c>
      <c r="D52" s="17" t="s">
        <v>226</v>
      </c>
      <c r="E52" s="17" t="s">
        <v>227</v>
      </c>
      <c r="F52" s="17" t="s">
        <v>228</v>
      </c>
      <c r="G52" s="17" t="s">
        <v>229</v>
      </c>
      <c r="H52" s="17">
        <v>3</v>
      </c>
      <c r="I52" s="18" t="s">
        <v>230</v>
      </c>
      <c r="J52" s="18" t="s">
        <v>231</v>
      </c>
      <c r="K52" s="72">
        <v>5744.28</v>
      </c>
      <c r="L52" s="72">
        <f t="shared" si="17"/>
        <v>68931.360000000001</v>
      </c>
      <c r="M52" s="72">
        <f>K52*30</f>
        <v>172328.4</v>
      </c>
      <c r="N52" s="73" t="s">
        <v>45</v>
      </c>
      <c r="O52" s="74">
        <v>46173</v>
      </c>
    </row>
    <row r="53" spans="1:15" ht="34.5" hidden="1" customHeight="1">
      <c r="A53" s="63" t="s">
        <v>223</v>
      </c>
      <c r="B53" s="11" t="s">
        <v>224</v>
      </c>
      <c r="C53" s="17" t="s">
        <v>232</v>
      </c>
      <c r="D53" s="17" t="s">
        <v>46</v>
      </c>
      <c r="E53" s="17" t="s">
        <v>227</v>
      </c>
      <c r="F53" s="17" t="s">
        <v>228</v>
      </c>
      <c r="G53" s="17" t="s">
        <v>229</v>
      </c>
      <c r="H53" s="17">
        <v>3</v>
      </c>
      <c r="I53" s="18" t="s">
        <v>230</v>
      </c>
      <c r="J53" s="18" t="s">
        <v>231</v>
      </c>
      <c r="K53" s="72">
        <v>10948.16</v>
      </c>
      <c r="L53" s="72">
        <f t="shared" ref="L53:L54" si="20">K53*12</f>
        <v>131377.91999999998</v>
      </c>
      <c r="M53" s="72">
        <f>K53*30</f>
        <v>328444.79999999999</v>
      </c>
      <c r="N53" s="73" t="s">
        <v>45</v>
      </c>
      <c r="O53" s="74">
        <v>46173</v>
      </c>
    </row>
    <row r="54" spans="1:15" ht="34.5" hidden="1" customHeight="1">
      <c r="A54" s="63" t="s">
        <v>223</v>
      </c>
      <c r="B54" s="11" t="s">
        <v>224</v>
      </c>
      <c r="C54" s="17" t="s">
        <v>233</v>
      </c>
      <c r="D54" s="17" t="s">
        <v>46</v>
      </c>
      <c r="E54" s="17" t="s">
        <v>227</v>
      </c>
      <c r="F54" s="17" t="s">
        <v>228</v>
      </c>
      <c r="G54" s="17" t="s">
        <v>229</v>
      </c>
      <c r="H54" s="17">
        <v>3</v>
      </c>
      <c r="I54" s="18" t="s">
        <v>230</v>
      </c>
      <c r="J54" s="18" t="s">
        <v>231</v>
      </c>
      <c r="K54" s="72">
        <v>10958.92</v>
      </c>
      <c r="L54" s="72">
        <f t="shared" si="20"/>
        <v>131507.04</v>
      </c>
      <c r="M54" s="72">
        <f>K54*30</f>
        <v>328767.59999999998</v>
      </c>
      <c r="N54" s="73" t="s">
        <v>45</v>
      </c>
      <c r="O54" s="74">
        <v>46173</v>
      </c>
    </row>
    <row r="55" spans="1:15" ht="34.5" hidden="1" customHeight="1">
      <c r="A55" s="63" t="s">
        <v>223</v>
      </c>
      <c r="B55" s="22" t="s">
        <v>234</v>
      </c>
      <c r="C55" s="17" t="s">
        <v>235</v>
      </c>
      <c r="D55" s="17" t="s">
        <v>53</v>
      </c>
      <c r="E55" s="17" t="s">
        <v>236</v>
      </c>
      <c r="F55" s="11" t="s">
        <v>237</v>
      </c>
      <c r="G55" s="11" t="s">
        <v>238</v>
      </c>
      <c r="H55" s="17">
        <v>5</v>
      </c>
      <c r="I55" s="22" t="s">
        <v>239</v>
      </c>
      <c r="J55" s="11" t="s">
        <v>240</v>
      </c>
      <c r="K55" s="72">
        <v>13075.58</v>
      </c>
      <c r="L55" s="72">
        <f t="shared" si="17"/>
        <v>156906.96</v>
      </c>
      <c r="M55" s="72">
        <f>K55*30</f>
        <v>392267.4</v>
      </c>
      <c r="N55" s="2" t="s">
        <v>59</v>
      </c>
      <c r="O55" s="24">
        <v>46494</v>
      </c>
    </row>
    <row r="56" spans="1:15" ht="34.5" hidden="1" customHeight="1">
      <c r="A56" s="63" t="s">
        <v>223</v>
      </c>
      <c r="B56" s="22" t="s">
        <v>241</v>
      </c>
      <c r="C56" s="17" t="s">
        <v>242</v>
      </c>
      <c r="D56" s="17" t="s">
        <v>53</v>
      </c>
      <c r="E56" s="17" t="s">
        <v>236</v>
      </c>
      <c r="F56" s="11" t="s">
        <v>237</v>
      </c>
      <c r="G56" s="11" t="s">
        <v>238</v>
      </c>
      <c r="H56" s="17">
        <v>5</v>
      </c>
      <c r="I56" s="22" t="s">
        <v>239</v>
      </c>
      <c r="J56" s="11" t="s">
        <v>240</v>
      </c>
      <c r="K56" s="72">
        <v>12451.84</v>
      </c>
      <c r="L56" s="72">
        <f t="shared" ref="L56:L59" si="21">K56*12</f>
        <v>149422.08000000002</v>
      </c>
      <c r="M56" s="72">
        <f>K56*30</f>
        <v>373555.20000000001</v>
      </c>
      <c r="N56" s="2" t="s">
        <v>59</v>
      </c>
      <c r="O56" s="24">
        <v>46494</v>
      </c>
    </row>
    <row r="57" spans="1:15" ht="34.5" hidden="1" customHeight="1">
      <c r="A57" s="63" t="s">
        <v>223</v>
      </c>
      <c r="B57" s="22" t="s">
        <v>224</v>
      </c>
      <c r="C57" s="17" t="s">
        <v>233</v>
      </c>
      <c r="D57" s="17" t="s">
        <v>53</v>
      </c>
      <c r="E57" s="17" t="s">
        <v>236</v>
      </c>
      <c r="F57" s="11" t="s">
        <v>237</v>
      </c>
      <c r="G57" s="11" t="s">
        <v>238</v>
      </c>
      <c r="H57" s="17">
        <v>5</v>
      </c>
      <c r="I57" s="22" t="s">
        <v>239</v>
      </c>
      <c r="J57" s="11" t="s">
        <v>240</v>
      </c>
      <c r="K57" s="72">
        <v>12243.54</v>
      </c>
      <c r="L57" s="72">
        <f t="shared" si="21"/>
        <v>146922.48000000001</v>
      </c>
      <c r="M57" s="72">
        <f>K57*30</f>
        <v>367306.2</v>
      </c>
      <c r="N57" s="2" t="s">
        <v>59</v>
      </c>
      <c r="O57" s="24">
        <v>46494</v>
      </c>
    </row>
    <row r="58" spans="1:15" ht="34.5" hidden="1" customHeight="1">
      <c r="A58" s="63" t="s">
        <v>223</v>
      </c>
      <c r="B58" s="22" t="s">
        <v>243</v>
      </c>
      <c r="C58" s="17" t="s">
        <v>244</v>
      </c>
      <c r="D58" s="17" t="s">
        <v>53</v>
      </c>
      <c r="E58" s="17" t="s">
        <v>236</v>
      </c>
      <c r="F58" s="11" t="s">
        <v>237</v>
      </c>
      <c r="G58" s="11" t="s">
        <v>238</v>
      </c>
      <c r="H58" s="17">
        <v>5</v>
      </c>
      <c r="I58" s="22" t="s">
        <v>239</v>
      </c>
      <c r="J58" s="11" t="s">
        <v>240</v>
      </c>
      <c r="K58" s="72">
        <v>13855.94</v>
      </c>
      <c r="L58" s="72">
        <f t="shared" si="21"/>
        <v>166271.28</v>
      </c>
      <c r="M58" s="72">
        <f>K58*30</f>
        <v>415678.2</v>
      </c>
      <c r="N58" s="2" t="s">
        <v>59</v>
      </c>
      <c r="O58" s="24">
        <v>46494</v>
      </c>
    </row>
    <row r="59" spans="1:15" ht="34.5" hidden="1" customHeight="1">
      <c r="A59" s="63" t="s">
        <v>223</v>
      </c>
      <c r="B59" s="22" t="s">
        <v>245</v>
      </c>
      <c r="C59" s="17" t="s">
        <v>246</v>
      </c>
      <c r="D59" s="17" t="s">
        <v>53</v>
      </c>
      <c r="E59" s="17" t="s">
        <v>236</v>
      </c>
      <c r="F59" s="11" t="s">
        <v>237</v>
      </c>
      <c r="G59" s="11" t="s">
        <v>238</v>
      </c>
      <c r="H59" s="17">
        <v>5</v>
      </c>
      <c r="I59" s="22" t="s">
        <v>239</v>
      </c>
      <c r="J59" s="11" t="s">
        <v>240</v>
      </c>
      <c r="K59" s="26">
        <f>10051.86+((295.12*3)*12)</f>
        <v>20676.18</v>
      </c>
      <c r="L59" s="72">
        <f t="shared" si="21"/>
        <v>248114.16</v>
      </c>
      <c r="M59" s="72">
        <f>K59*30</f>
        <v>620285.4</v>
      </c>
      <c r="N59" s="2" t="s">
        <v>59</v>
      </c>
      <c r="O59" s="24">
        <v>46494</v>
      </c>
    </row>
    <row r="60" spans="1:15" ht="34.5" hidden="1" customHeight="1">
      <c r="A60" s="63" t="s">
        <v>223</v>
      </c>
      <c r="B60" s="75" t="s">
        <v>224</v>
      </c>
      <c r="C60" s="64" t="s">
        <v>233</v>
      </c>
      <c r="D60" s="87" t="s">
        <v>18</v>
      </c>
      <c r="E60" s="17" t="s">
        <v>247</v>
      </c>
      <c r="F60" s="17" t="s">
        <v>248</v>
      </c>
      <c r="G60" s="17" t="s">
        <v>249</v>
      </c>
      <c r="H60" s="17">
        <v>37</v>
      </c>
      <c r="I60" s="76" t="s">
        <v>250</v>
      </c>
      <c r="J60" s="19" t="s">
        <v>251</v>
      </c>
      <c r="K60" s="72">
        <v>33378.129999999997</v>
      </c>
      <c r="L60" s="72">
        <f t="shared" si="17"/>
        <v>400537.55999999994</v>
      </c>
      <c r="M60" s="72">
        <f>K60*60</f>
        <v>2002687.7999999998</v>
      </c>
      <c r="N60" s="73" t="s">
        <v>24</v>
      </c>
      <c r="O60" s="74">
        <v>47603</v>
      </c>
    </row>
    <row r="61" spans="1:15" ht="34.5" hidden="1" customHeight="1">
      <c r="A61" s="63" t="s">
        <v>223</v>
      </c>
      <c r="B61" s="75" t="s">
        <v>224</v>
      </c>
      <c r="C61" s="64" t="s">
        <v>225</v>
      </c>
      <c r="D61" s="87" t="s">
        <v>18</v>
      </c>
      <c r="E61" s="17" t="s">
        <v>247</v>
      </c>
      <c r="F61" s="17" t="s">
        <v>248</v>
      </c>
      <c r="G61" s="17" t="s">
        <v>249</v>
      </c>
      <c r="H61" s="17">
        <v>37</v>
      </c>
      <c r="I61" s="76" t="s">
        <v>250</v>
      </c>
      <c r="J61" s="19" t="s">
        <v>251</v>
      </c>
      <c r="K61" s="72">
        <v>86570.54</v>
      </c>
      <c r="L61" s="72">
        <f t="shared" ref="L61:L63" si="22">K61*12</f>
        <v>1038846.48</v>
      </c>
      <c r="M61" s="72">
        <f>K61*60</f>
        <v>5194232.3999999994</v>
      </c>
      <c r="N61" s="73" t="s">
        <v>24</v>
      </c>
      <c r="O61" s="74">
        <v>47603</v>
      </c>
    </row>
    <row r="62" spans="1:15" ht="34.5" hidden="1" customHeight="1">
      <c r="A62" s="63" t="s">
        <v>223</v>
      </c>
      <c r="B62" s="75" t="s">
        <v>224</v>
      </c>
      <c r="C62" s="64" t="s">
        <v>232</v>
      </c>
      <c r="D62" s="87" t="s">
        <v>18</v>
      </c>
      <c r="E62" s="17" t="s">
        <v>247</v>
      </c>
      <c r="F62" s="17" t="s">
        <v>248</v>
      </c>
      <c r="G62" s="17" t="s">
        <v>249</v>
      </c>
      <c r="H62" s="17">
        <v>37</v>
      </c>
      <c r="I62" s="76" t="s">
        <v>250</v>
      </c>
      <c r="J62" s="19" t="s">
        <v>251</v>
      </c>
      <c r="K62" s="72">
        <v>10396.14</v>
      </c>
      <c r="L62" s="72">
        <f t="shared" si="22"/>
        <v>124753.68</v>
      </c>
      <c r="M62" s="72">
        <f>K62*60</f>
        <v>623768.39999999991</v>
      </c>
      <c r="N62" s="73" t="s">
        <v>24</v>
      </c>
      <c r="O62" s="74">
        <v>47603</v>
      </c>
    </row>
    <row r="63" spans="1:15" ht="34.5" hidden="1" customHeight="1">
      <c r="A63" s="63" t="s">
        <v>223</v>
      </c>
      <c r="B63" s="75" t="s">
        <v>224</v>
      </c>
      <c r="C63" s="64" t="s">
        <v>225</v>
      </c>
      <c r="D63" s="21" t="s">
        <v>26</v>
      </c>
      <c r="E63" s="17" t="s">
        <v>247</v>
      </c>
      <c r="F63" s="17" t="s">
        <v>248</v>
      </c>
      <c r="G63" s="17" t="s">
        <v>249</v>
      </c>
      <c r="H63" s="17">
        <v>37</v>
      </c>
      <c r="I63" s="76" t="s">
        <v>250</v>
      </c>
      <c r="J63" s="19" t="s">
        <v>251</v>
      </c>
      <c r="K63" s="72">
        <v>8875.14</v>
      </c>
      <c r="L63" s="72">
        <f t="shared" si="22"/>
        <v>106501.68</v>
      </c>
      <c r="M63" s="72">
        <f>K63*60</f>
        <v>532508.39999999991</v>
      </c>
      <c r="N63" s="73" t="s">
        <v>24</v>
      </c>
      <c r="O63" s="74">
        <v>47603</v>
      </c>
    </row>
    <row r="64" spans="1:15" ht="34.5" hidden="1" customHeight="1">
      <c r="A64" s="63" t="s">
        <v>223</v>
      </c>
      <c r="B64" s="75" t="s">
        <v>224</v>
      </c>
      <c r="C64" s="64" t="s">
        <v>233</v>
      </c>
      <c r="D64" s="21" t="s">
        <v>26</v>
      </c>
      <c r="E64" s="17" t="s">
        <v>247</v>
      </c>
      <c r="F64" s="17" t="s">
        <v>248</v>
      </c>
      <c r="G64" s="17" t="s">
        <v>249</v>
      </c>
      <c r="H64" s="17">
        <v>37</v>
      </c>
      <c r="I64" s="76" t="s">
        <v>250</v>
      </c>
      <c r="J64" s="19" t="s">
        <v>251</v>
      </c>
      <c r="K64" s="72">
        <v>8805.42</v>
      </c>
      <c r="L64" s="72">
        <f t="shared" ref="L64:L65" si="23">K64*12</f>
        <v>105665.04000000001</v>
      </c>
      <c r="M64" s="72">
        <f>K64*60</f>
        <v>528325.19999999995</v>
      </c>
      <c r="N64" s="73" t="s">
        <v>24</v>
      </c>
      <c r="O64" s="74">
        <v>47603</v>
      </c>
    </row>
    <row r="65" spans="1:15" ht="34.5" hidden="1" customHeight="1">
      <c r="A65" s="63" t="s">
        <v>223</v>
      </c>
      <c r="B65" s="75" t="s">
        <v>224</v>
      </c>
      <c r="C65" s="64" t="s">
        <v>232</v>
      </c>
      <c r="D65" s="21" t="s">
        <v>252</v>
      </c>
      <c r="E65" s="17" t="s">
        <v>247</v>
      </c>
      <c r="F65" s="17" t="s">
        <v>248</v>
      </c>
      <c r="G65" s="17" t="s">
        <v>249</v>
      </c>
      <c r="H65" s="17">
        <v>37</v>
      </c>
      <c r="I65" s="76" t="s">
        <v>250</v>
      </c>
      <c r="J65" s="19" t="s">
        <v>251</v>
      </c>
      <c r="K65" s="72">
        <v>8148.94</v>
      </c>
      <c r="L65" s="72">
        <f t="shared" si="23"/>
        <v>97787.28</v>
      </c>
      <c r="M65" s="72">
        <f>K65*60</f>
        <v>488936.39999999997</v>
      </c>
      <c r="N65" s="73" t="s">
        <v>24</v>
      </c>
      <c r="O65" s="74">
        <v>47603</v>
      </c>
    </row>
    <row r="66" spans="1:15" ht="34.5" hidden="1" customHeight="1">
      <c r="A66" s="77" t="s">
        <v>223</v>
      </c>
      <c r="B66" s="16" t="s">
        <v>224</v>
      </c>
      <c r="C66" s="17" t="s">
        <v>233</v>
      </c>
      <c r="D66" s="15" t="s">
        <v>68</v>
      </c>
      <c r="E66" s="11" t="s">
        <v>253</v>
      </c>
      <c r="F66" s="11" t="s">
        <v>70</v>
      </c>
      <c r="G66" s="11" t="s">
        <v>254</v>
      </c>
      <c r="H66" s="17">
        <v>0</v>
      </c>
      <c r="I66" s="11" t="s">
        <v>255</v>
      </c>
      <c r="J66" s="26" t="s">
        <v>256</v>
      </c>
      <c r="K66" s="13">
        <v>5885.19</v>
      </c>
      <c r="L66" s="13">
        <f t="shared" si="17"/>
        <v>70622.28</v>
      </c>
      <c r="M66" s="13">
        <f>K66*60</f>
        <v>353111.39999999997</v>
      </c>
      <c r="N66" s="4" t="s">
        <v>24</v>
      </c>
      <c r="O66" s="24">
        <v>46550</v>
      </c>
    </row>
    <row r="67" spans="1:15" ht="34.5" hidden="1" customHeight="1">
      <c r="A67" s="77" t="s">
        <v>223</v>
      </c>
      <c r="B67" s="16" t="s">
        <v>224</v>
      </c>
      <c r="C67" s="17" t="s">
        <v>233</v>
      </c>
      <c r="D67" s="21" t="s">
        <v>96</v>
      </c>
      <c r="E67" s="11" t="s">
        <v>257</v>
      </c>
      <c r="F67" s="11" t="s">
        <v>258</v>
      </c>
      <c r="G67" s="11" t="s">
        <v>259</v>
      </c>
      <c r="H67" s="17">
        <v>1</v>
      </c>
      <c r="I67" s="22" t="s">
        <v>260</v>
      </c>
      <c r="J67" s="19" t="s">
        <v>261</v>
      </c>
      <c r="K67" s="13">
        <v>4233.33</v>
      </c>
      <c r="L67" s="13">
        <f t="shared" si="17"/>
        <v>50799.96</v>
      </c>
      <c r="M67" s="13">
        <f>K67*60</f>
        <v>253999.8</v>
      </c>
      <c r="N67" s="5" t="s">
        <v>24</v>
      </c>
      <c r="O67" s="20">
        <v>47545</v>
      </c>
    </row>
    <row r="68" spans="1:15" ht="34.5" hidden="1" customHeight="1">
      <c r="A68" s="77" t="s">
        <v>223</v>
      </c>
      <c r="B68" s="16" t="s">
        <v>224</v>
      </c>
      <c r="C68" s="17" t="s">
        <v>233</v>
      </c>
      <c r="D68" s="15" t="s">
        <v>102</v>
      </c>
      <c r="E68" s="11" t="s">
        <v>262</v>
      </c>
      <c r="F68" s="11" t="s">
        <v>263</v>
      </c>
      <c r="G68" s="11" t="s">
        <v>264</v>
      </c>
      <c r="H68" s="17">
        <v>0</v>
      </c>
      <c r="I68" s="18" t="s">
        <v>265</v>
      </c>
      <c r="J68" s="19" t="s">
        <v>266</v>
      </c>
      <c r="K68" s="13">
        <v>8586.43</v>
      </c>
      <c r="L68" s="13">
        <f t="shared" si="17"/>
        <v>103037.16</v>
      </c>
      <c r="M68" s="13">
        <f>K68*60</f>
        <v>515185.80000000005</v>
      </c>
      <c r="N68" s="50" t="s">
        <v>24</v>
      </c>
      <c r="O68" s="20">
        <v>45955</v>
      </c>
    </row>
    <row r="69" spans="1:15" ht="34.5" hidden="1" customHeight="1">
      <c r="A69" s="78" t="s">
        <v>223</v>
      </c>
      <c r="B69" s="79" t="s">
        <v>224</v>
      </c>
      <c r="C69" s="80" t="s">
        <v>225</v>
      </c>
      <c r="D69" s="15" t="s">
        <v>114</v>
      </c>
      <c r="E69" s="11" t="s">
        <v>267</v>
      </c>
      <c r="F69" s="11" t="s">
        <v>70</v>
      </c>
      <c r="G69" s="11" t="s">
        <v>268</v>
      </c>
      <c r="H69" s="17">
        <v>0</v>
      </c>
      <c r="I69" s="18" t="s">
        <v>269</v>
      </c>
      <c r="J69" s="26" t="s">
        <v>270</v>
      </c>
      <c r="K69" s="13">
        <v>2638.17</v>
      </c>
      <c r="L69" s="13">
        <f t="shared" si="17"/>
        <v>31658.04</v>
      </c>
      <c r="M69" s="13">
        <f>K69*60</f>
        <v>158290.20000000001</v>
      </c>
      <c r="N69" s="2" t="s">
        <v>24</v>
      </c>
      <c r="O69" s="24">
        <v>46470</v>
      </c>
    </row>
    <row r="70" spans="1:15" ht="34.5" hidden="1" customHeight="1">
      <c r="A70" s="77" t="s">
        <v>223</v>
      </c>
      <c r="B70" s="27" t="s">
        <v>224</v>
      </c>
      <c r="C70" s="28" t="s">
        <v>225</v>
      </c>
      <c r="D70" s="15" t="s">
        <v>271</v>
      </c>
      <c r="E70" s="11" t="s">
        <v>272</v>
      </c>
      <c r="F70" s="11" t="s">
        <v>273</v>
      </c>
      <c r="G70" s="11" t="s">
        <v>274</v>
      </c>
      <c r="H70" s="28">
        <v>0</v>
      </c>
      <c r="I70" s="193" t="s">
        <v>275</v>
      </c>
      <c r="J70" s="192" t="s">
        <v>276</v>
      </c>
      <c r="K70" s="200">
        <v>5166.67</v>
      </c>
      <c r="L70" s="184">
        <f t="shared" si="17"/>
        <v>62000.04</v>
      </c>
      <c r="M70" s="184">
        <f>K70*12</f>
        <v>62000.04</v>
      </c>
      <c r="N70" s="201" t="s">
        <v>277</v>
      </c>
      <c r="O70" s="202">
        <v>45788</v>
      </c>
    </row>
    <row r="71" spans="1:15" ht="34.5" hidden="1" customHeight="1">
      <c r="A71" s="78" t="s">
        <v>223</v>
      </c>
      <c r="B71" s="79" t="s">
        <v>224</v>
      </c>
      <c r="C71" s="80" t="s">
        <v>225</v>
      </c>
      <c r="D71" s="15" t="s">
        <v>68</v>
      </c>
      <c r="E71" s="11" t="s">
        <v>278</v>
      </c>
      <c r="F71" s="11" t="s">
        <v>70</v>
      </c>
      <c r="G71" s="11" t="s">
        <v>279</v>
      </c>
      <c r="H71" s="17">
        <v>0</v>
      </c>
      <c r="I71" s="18" t="s">
        <v>280</v>
      </c>
      <c r="J71" s="26" t="s">
        <v>256</v>
      </c>
      <c r="K71" s="13">
        <v>14084.13</v>
      </c>
      <c r="L71" s="13">
        <f t="shared" si="17"/>
        <v>169009.56</v>
      </c>
      <c r="M71" s="13">
        <f>K71*60</f>
        <v>845047.79999999993</v>
      </c>
      <c r="N71" s="1" t="s">
        <v>24</v>
      </c>
      <c r="O71" s="24">
        <v>46470</v>
      </c>
    </row>
    <row r="72" spans="1:15" ht="34.5" hidden="1" customHeight="1">
      <c r="A72" s="78" t="s">
        <v>223</v>
      </c>
      <c r="B72" s="79" t="s">
        <v>224</v>
      </c>
      <c r="C72" s="80" t="s">
        <v>225</v>
      </c>
      <c r="D72" s="15" t="s">
        <v>96</v>
      </c>
      <c r="E72" s="82" t="s">
        <v>281</v>
      </c>
      <c r="F72" s="11" t="s">
        <v>282</v>
      </c>
      <c r="G72" s="82" t="s">
        <v>283</v>
      </c>
      <c r="H72" s="71">
        <v>1</v>
      </c>
      <c r="I72" s="130" t="s">
        <v>284</v>
      </c>
      <c r="J72" s="83" t="s">
        <v>285</v>
      </c>
      <c r="K72" s="13">
        <v>4266.6400000000003</v>
      </c>
      <c r="L72" s="13">
        <f t="shared" si="17"/>
        <v>51199.680000000008</v>
      </c>
      <c r="M72" s="13">
        <f>K72*60</f>
        <v>255998.40000000002</v>
      </c>
      <c r="N72" s="1" t="s">
        <v>24</v>
      </c>
      <c r="O72" s="24">
        <v>47553</v>
      </c>
    </row>
    <row r="73" spans="1:15" s="52" customFormat="1" ht="34.5" hidden="1" customHeight="1">
      <c r="A73" s="6" t="s">
        <v>223</v>
      </c>
      <c r="B73" s="86" t="s">
        <v>224</v>
      </c>
      <c r="C73" s="87" t="s">
        <v>225</v>
      </c>
      <c r="D73" s="45" t="s">
        <v>129</v>
      </c>
      <c r="E73" s="173" t="s">
        <v>286</v>
      </c>
      <c r="F73" s="6" t="s">
        <v>287</v>
      </c>
      <c r="G73" s="6" t="s">
        <v>288</v>
      </c>
      <c r="H73" s="87">
        <v>0</v>
      </c>
      <c r="I73" s="6" t="s">
        <v>289</v>
      </c>
      <c r="J73" s="6" t="s">
        <v>290</v>
      </c>
      <c r="K73" s="47">
        <v>5066.9674999999997</v>
      </c>
      <c r="L73" s="48">
        <f t="shared" si="17"/>
        <v>60803.61</v>
      </c>
      <c r="M73" s="48">
        <f>K73*60</f>
        <v>304018.05</v>
      </c>
      <c r="N73" s="5" t="s">
        <v>24</v>
      </c>
      <c r="O73" s="20">
        <v>47581</v>
      </c>
    </row>
    <row r="74" spans="1:15" ht="34.5" hidden="1" customHeight="1">
      <c r="A74" s="77" t="s">
        <v>223</v>
      </c>
      <c r="B74" s="27" t="s">
        <v>245</v>
      </c>
      <c r="C74" s="28" t="s">
        <v>246</v>
      </c>
      <c r="D74" s="21" t="s">
        <v>26</v>
      </c>
      <c r="E74" s="11" t="s">
        <v>291</v>
      </c>
      <c r="F74" s="11" t="s">
        <v>292</v>
      </c>
      <c r="G74" s="11" t="s">
        <v>293</v>
      </c>
      <c r="H74" s="17">
        <v>1</v>
      </c>
      <c r="I74" s="22" t="s">
        <v>294</v>
      </c>
      <c r="J74" s="22" t="s">
        <v>295</v>
      </c>
      <c r="K74" s="13">
        <v>7796.26</v>
      </c>
      <c r="L74" s="13">
        <f t="shared" si="17"/>
        <v>93555.12</v>
      </c>
      <c r="M74" s="13">
        <f>K74*30</f>
        <v>233887.80000000002</v>
      </c>
      <c r="N74" s="5" t="s">
        <v>45</v>
      </c>
      <c r="O74" s="24">
        <v>46163</v>
      </c>
    </row>
    <row r="75" spans="1:15" ht="34.5" hidden="1" customHeight="1">
      <c r="A75" s="63" t="s">
        <v>223</v>
      </c>
      <c r="B75" s="27" t="s">
        <v>245</v>
      </c>
      <c r="C75" s="64" t="s">
        <v>246</v>
      </c>
      <c r="D75" s="135" t="s">
        <v>18</v>
      </c>
      <c r="E75" s="17" t="s">
        <v>296</v>
      </c>
      <c r="F75" s="17" t="s">
        <v>248</v>
      </c>
      <c r="G75" s="17" t="s">
        <v>297</v>
      </c>
      <c r="H75" s="17">
        <v>14</v>
      </c>
      <c r="I75" s="76" t="s">
        <v>39</v>
      </c>
      <c r="J75" s="19" t="s">
        <v>40</v>
      </c>
      <c r="K75" s="13">
        <v>29133.63</v>
      </c>
      <c r="L75" s="13">
        <f t="shared" si="17"/>
        <v>349603.56</v>
      </c>
      <c r="M75" s="13">
        <f>K75*60</f>
        <v>1748017.8</v>
      </c>
      <c r="N75" s="4" t="s">
        <v>24</v>
      </c>
      <c r="O75" s="74">
        <v>47526</v>
      </c>
    </row>
    <row r="76" spans="1:15" ht="34.5" hidden="1" customHeight="1">
      <c r="A76" s="63" t="s">
        <v>223</v>
      </c>
      <c r="B76" s="27" t="s">
        <v>245</v>
      </c>
      <c r="C76" s="64" t="s">
        <v>246</v>
      </c>
      <c r="D76" s="135" t="s">
        <v>26</v>
      </c>
      <c r="E76" s="17" t="s">
        <v>296</v>
      </c>
      <c r="F76" s="17" t="s">
        <v>248</v>
      </c>
      <c r="G76" s="17" t="s">
        <v>297</v>
      </c>
      <c r="H76" s="17">
        <v>14</v>
      </c>
      <c r="I76" s="76" t="s">
        <v>39</v>
      </c>
      <c r="J76" s="19" t="s">
        <v>40</v>
      </c>
      <c r="K76" s="13">
        <v>8009.39</v>
      </c>
      <c r="L76" s="13">
        <f t="shared" ref="L76" si="24">K76*12</f>
        <v>96112.680000000008</v>
      </c>
      <c r="M76" s="13">
        <f>K76*60</f>
        <v>480563.4</v>
      </c>
      <c r="N76" s="4" t="s">
        <v>24</v>
      </c>
      <c r="O76" s="74">
        <v>47526</v>
      </c>
    </row>
    <row r="77" spans="1:15" ht="34.5" hidden="1" customHeight="1">
      <c r="A77" s="77" t="s">
        <v>223</v>
      </c>
      <c r="B77" s="16" t="s">
        <v>245</v>
      </c>
      <c r="C77" s="17" t="s">
        <v>246</v>
      </c>
      <c r="D77" s="15" t="s">
        <v>114</v>
      </c>
      <c r="E77" s="11" t="s">
        <v>298</v>
      </c>
      <c r="F77" s="11" t="s">
        <v>70</v>
      </c>
      <c r="G77" s="11" t="s">
        <v>299</v>
      </c>
      <c r="H77" s="17">
        <v>0</v>
      </c>
      <c r="I77" s="84" t="s">
        <v>300</v>
      </c>
      <c r="J77" s="26" t="s">
        <v>301</v>
      </c>
      <c r="K77" s="13">
        <v>1958</v>
      </c>
      <c r="L77" s="13">
        <f t="shared" si="17"/>
        <v>23496</v>
      </c>
      <c r="M77" s="13">
        <f t="shared" ref="M77:M78" si="25">K77*60</f>
        <v>117480</v>
      </c>
      <c r="N77" s="5" t="s">
        <v>24</v>
      </c>
      <c r="O77" s="24">
        <v>46570</v>
      </c>
    </row>
    <row r="78" spans="1:15" ht="34.5" hidden="1" customHeight="1">
      <c r="A78" s="77" t="s">
        <v>223</v>
      </c>
      <c r="B78" s="27" t="s">
        <v>245</v>
      </c>
      <c r="C78" s="28" t="s">
        <v>246</v>
      </c>
      <c r="D78" s="15" t="s">
        <v>68</v>
      </c>
      <c r="E78" s="11" t="s">
        <v>302</v>
      </c>
      <c r="F78" s="11" t="s">
        <v>70</v>
      </c>
      <c r="G78" s="11" t="s">
        <v>303</v>
      </c>
      <c r="H78" s="17">
        <v>0</v>
      </c>
      <c r="I78" s="22" t="s">
        <v>304</v>
      </c>
      <c r="J78" s="30" t="s">
        <v>305</v>
      </c>
      <c r="K78" s="13">
        <v>8900.39</v>
      </c>
      <c r="L78" s="13">
        <f t="shared" si="17"/>
        <v>106804.68</v>
      </c>
      <c r="M78" s="13">
        <f t="shared" si="25"/>
        <v>534023.39999999991</v>
      </c>
      <c r="N78" s="5" t="s">
        <v>24</v>
      </c>
      <c r="O78" s="24">
        <v>46470</v>
      </c>
    </row>
    <row r="79" spans="1:15" ht="34.5" hidden="1" customHeight="1">
      <c r="A79" s="77" t="s">
        <v>223</v>
      </c>
      <c r="B79" s="27" t="s">
        <v>245</v>
      </c>
      <c r="C79" s="28" t="s">
        <v>246</v>
      </c>
      <c r="D79" s="21" t="s">
        <v>96</v>
      </c>
      <c r="E79" s="11" t="s">
        <v>306</v>
      </c>
      <c r="F79" s="11" t="s">
        <v>307</v>
      </c>
      <c r="G79" s="11" t="s">
        <v>308</v>
      </c>
      <c r="H79" s="17">
        <v>1</v>
      </c>
      <c r="I79" s="22" t="s">
        <v>309</v>
      </c>
      <c r="J79" s="30" t="s">
        <v>310</v>
      </c>
      <c r="K79" s="13">
        <v>3570.45</v>
      </c>
      <c r="L79" s="13">
        <f t="shared" si="17"/>
        <v>42845.399999999994</v>
      </c>
      <c r="M79" s="13">
        <f>K79*12</f>
        <v>42845.399999999994</v>
      </c>
      <c r="N79" s="5" t="s">
        <v>67</v>
      </c>
      <c r="O79" s="24">
        <v>46154</v>
      </c>
    </row>
    <row r="80" spans="1:15" ht="34.5" hidden="1" customHeight="1">
      <c r="A80" s="77" t="s">
        <v>223</v>
      </c>
      <c r="B80" s="16" t="s">
        <v>245</v>
      </c>
      <c r="C80" s="17" t="s">
        <v>246</v>
      </c>
      <c r="D80" s="15" t="s">
        <v>102</v>
      </c>
      <c r="E80" s="11" t="s">
        <v>311</v>
      </c>
      <c r="F80" s="11" t="s">
        <v>312</v>
      </c>
      <c r="G80" s="11" t="s">
        <v>313</v>
      </c>
      <c r="H80" s="17">
        <v>0</v>
      </c>
      <c r="I80" s="84" t="s">
        <v>314</v>
      </c>
      <c r="J80" s="26" t="s">
        <v>315</v>
      </c>
      <c r="K80" s="13">
        <v>25900</v>
      </c>
      <c r="L80" s="13">
        <f t="shared" si="17"/>
        <v>310800</v>
      </c>
      <c r="M80" s="13">
        <f t="shared" ref="M80:M81" si="26">K80*60</f>
        <v>1554000</v>
      </c>
      <c r="N80" s="5" t="s">
        <v>24</v>
      </c>
      <c r="O80" s="24">
        <v>46222</v>
      </c>
    </row>
    <row r="81" spans="1:15" ht="34.5" hidden="1" customHeight="1">
      <c r="A81" s="85" t="s">
        <v>223</v>
      </c>
      <c r="B81" s="86" t="s">
        <v>245</v>
      </c>
      <c r="C81" s="87" t="s">
        <v>246</v>
      </c>
      <c r="D81" s="42" t="s">
        <v>129</v>
      </c>
      <c r="E81" s="6" t="s">
        <v>316</v>
      </c>
      <c r="F81" s="11" t="s">
        <v>317</v>
      </c>
      <c r="G81" s="6" t="s">
        <v>318</v>
      </c>
      <c r="H81" s="87">
        <v>0</v>
      </c>
      <c r="I81" s="88" t="s">
        <v>319</v>
      </c>
      <c r="J81" s="46" t="s">
        <v>320</v>
      </c>
      <c r="K81" s="48">
        <v>3046.9166</v>
      </c>
      <c r="L81" s="48">
        <f t="shared" si="17"/>
        <v>36562.999199999998</v>
      </c>
      <c r="M81" s="13">
        <f t="shared" si="26"/>
        <v>182814.99600000001</v>
      </c>
      <c r="N81" s="5" t="s">
        <v>24</v>
      </c>
      <c r="O81" s="20">
        <v>47285</v>
      </c>
    </row>
    <row r="82" spans="1:15" ht="34.5" hidden="1" customHeight="1">
      <c r="A82" s="77" t="s">
        <v>223</v>
      </c>
      <c r="B82" s="27" t="s">
        <v>245</v>
      </c>
      <c r="C82" s="28" t="s">
        <v>246</v>
      </c>
      <c r="D82" s="21" t="s">
        <v>46</v>
      </c>
      <c r="E82" s="11" t="s">
        <v>321</v>
      </c>
      <c r="F82" s="11" t="s">
        <v>322</v>
      </c>
      <c r="G82" s="11" t="s">
        <v>323</v>
      </c>
      <c r="H82" s="17">
        <v>1</v>
      </c>
      <c r="I82" s="22" t="s">
        <v>324</v>
      </c>
      <c r="J82" s="26" t="s">
        <v>325</v>
      </c>
      <c r="K82" s="13">
        <v>9109.44</v>
      </c>
      <c r="L82" s="13">
        <f t="shared" si="17"/>
        <v>109313.28</v>
      </c>
      <c r="M82" s="13">
        <f>K82*30</f>
        <v>273283.20000000001</v>
      </c>
      <c r="N82" s="5" t="s">
        <v>45</v>
      </c>
      <c r="O82" s="24">
        <v>46054</v>
      </c>
    </row>
    <row r="83" spans="1:15" ht="34.5" hidden="1" customHeight="1">
      <c r="A83" s="77" t="s">
        <v>223</v>
      </c>
      <c r="B83" s="16" t="s">
        <v>326</v>
      </c>
      <c r="C83" s="17" t="s">
        <v>327</v>
      </c>
      <c r="D83" s="21" t="s">
        <v>252</v>
      </c>
      <c r="E83" s="11" t="s">
        <v>328</v>
      </c>
      <c r="F83" s="6" t="s">
        <v>329</v>
      </c>
      <c r="G83" s="193" t="s">
        <v>330</v>
      </c>
      <c r="H83" s="195">
        <v>2</v>
      </c>
      <c r="I83" s="193" t="s">
        <v>331</v>
      </c>
      <c r="J83" s="208" t="s">
        <v>332</v>
      </c>
      <c r="K83" s="184">
        <v>8529.26</v>
      </c>
      <c r="L83" s="184">
        <f t="shared" si="17"/>
        <v>102351.12</v>
      </c>
      <c r="M83" s="184">
        <f>K83*30</f>
        <v>255877.80000000002</v>
      </c>
      <c r="N83" s="185" t="s">
        <v>333</v>
      </c>
      <c r="O83" s="189">
        <v>45783</v>
      </c>
    </row>
    <row r="84" spans="1:15" ht="34.5" hidden="1" customHeight="1">
      <c r="A84" s="63" t="s">
        <v>223</v>
      </c>
      <c r="B84" s="16" t="s">
        <v>326</v>
      </c>
      <c r="C84" s="17" t="s">
        <v>327</v>
      </c>
      <c r="D84" s="135" t="s">
        <v>18</v>
      </c>
      <c r="E84" s="17" t="s">
        <v>334</v>
      </c>
      <c r="F84" s="17" t="s">
        <v>248</v>
      </c>
      <c r="G84" s="17" t="s">
        <v>335</v>
      </c>
      <c r="H84" s="17">
        <v>11</v>
      </c>
      <c r="I84" s="76" t="s">
        <v>39</v>
      </c>
      <c r="J84" s="19" t="s">
        <v>40</v>
      </c>
      <c r="K84" s="48">
        <f>(3*4508.29)+(1*6014.42)+(1*8725.43)+(0*11436.44)</f>
        <v>28264.720000000001</v>
      </c>
      <c r="L84" s="13">
        <f t="shared" ref="L84" si="27">K84*12</f>
        <v>339176.64</v>
      </c>
      <c r="M84" s="13">
        <f>K84*60</f>
        <v>1695883.2000000002</v>
      </c>
      <c r="N84" s="4" t="s">
        <v>24</v>
      </c>
      <c r="O84" s="74">
        <v>47526</v>
      </c>
    </row>
    <row r="85" spans="1:15" ht="34.5" hidden="1" customHeight="1">
      <c r="A85" s="63" t="s">
        <v>223</v>
      </c>
      <c r="B85" s="16" t="s">
        <v>326</v>
      </c>
      <c r="C85" s="17" t="s">
        <v>327</v>
      </c>
      <c r="D85" s="135" t="s">
        <v>252</v>
      </c>
      <c r="E85" s="17" t="s">
        <v>334</v>
      </c>
      <c r="F85" s="17" t="s">
        <v>248</v>
      </c>
      <c r="G85" s="17" t="s">
        <v>335</v>
      </c>
      <c r="H85" s="17">
        <v>11</v>
      </c>
      <c r="I85" s="76" t="s">
        <v>39</v>
      </c>
      <c r="J85" s="19" t="s">
        <v>40</v>
      </c>
      <c r="K85" s="48">
        <v>7520.53</v>
      </c>
      <c r="L85" s="13">
        <f t="shared" ref="L85" si="28">K85*12</f>
        <v>90246.36</v>
      </c>
      <c r="M85" s="13">
        <f>K85*60</f>
        <v>451231.8</v>
      </c>
      <c r="N85" s="4" t="s">
        <v>24</v>
      </c>
      <c r="O85" s="74">
        <v>47526</v>
      </c>
    </row>
    <row r="86" spans="1:15" ht="34.5" hidden="1" customHeight="1">
      <c r="A86" s="63" t="s">
        <v>223</v>
      </c>
      <c r="B86" s="16" t="s">
        <v>326</v>
      </c>
      <c r="C86" s="17" t="s">
        <v>327</v>
      </c>
      <c r="D86" s="135" t="s">
        <v>26</v>
      </c>
      <c r="E86" s="17" t="s">
        <v>334</v>
      </c>
      <c r="F86" s="17" t="s">
        <v>248</v>
      </c>
      <c r="G86" s="17" t="s">
        <v>335</v>
      </c>
      <c r="H86" s="17">
        <v>11</v>
      </c>
      <c r="I86" s="76" t="s">
        <v>39</v>
      </c>
      <c r="J86" s="19" t="s">
        <v>40</v>
      </c>
      <c r="K86" s="48">
        <v>8223.5400000000009</v>
      </c>
      <c r="L86" s="13">
        <f t="shared" ref="L86" si="29">K86*12</f>
        <v>98682.48000000001</v>
      </c>
      <c r="M86" s="13">
        <f>K86*60</f>
        <v>493412.4</v>
      </c>
      <c r="N86" s="4" t="s">
        <v>24</v>
      </c>
      <c r="O86" s="74">
        <v>47526</v>
      </c>
    </row>
    <row r="87" spans="1:15" ht="34.5" hidden="1" customHeight="1">
      <c r="A87" s="77" t="s">
        <v>223</v>
      </c>
      <c r="B87" s="27" t="s">
        <v>326</v>
      </c>
      <c r="C87" s="17" t="s">
        <v>327</v>
      </c>
      <c r="D87" s="21" t="s">
        <v>336</v>
      </c>
      <c r="E87" s="11" t="s">
        <v>337</v>
      </c>
      <c r="F87" s="11" t="s">
        <v>338</v>
      </c>
      <c r="G87" s="11" t="s">
        <v>339</v>
      </c>
      <c r="H87" s="17">
        <v>0</v>
      </c>
      <c r="I87" s="22" t="s">
        <v>340</v>
      </c>
      <c r="J87" s="23" t="s">
        <v>341</v>
      </c>
      <c r="K87" s="13">
        <v>308785.28333333298</v>
      </c>
      <c r="L87" s="13">
        <f t="shared" si="17"/>
        <v>3705423.3999999957</v>
      </c>
      <c r="M87" s="13">
        <f>K87*12</f>
        <v>3705423.3999999957</v>
      </c>
      <c r="N87" s="5" t="s">
        <v>67</v>
      </c>
      <c r="O87" s="24">
        <v>46018</v>
      </c>
    </row>
    <row r="88" spans="1:15" ht="34.5" hidden="1" customHeight="1">
      <c r="A88" s="11" t="s">
        <v>223</v>
      </c>
      <c r="B88" s="16" t="s">
        <v>326</v>
      </c>
      <c r="C88" s="17" t="s">
        <v>327</v>
      </c>
      <c r="D88" s="15" t="s">
        <v>68</v>
      </c>
      <c r="E88" s="11" t="s">
        <v>342</v>
      </c>
      <c r="F88" s="11" t="s">
        <v>70</v>
      </c>
      <c r="G88" s="11" t="s">
        <v>343</v>
      </c>
      <c r="H88" s="17">
        <v>0</v>
      </c>
      <c r="I88" s="18" t="s">
        <v>344</v>
      </c>
      <c r="J88" s="11" t="s">
        <v>345</v>
      </c>
      <c r="K88" s="13">
        <v>1089.17</v>
      </c>
      <c r="L88" s="13">
        <f t="shared" si="17"/>
        <v>13070.04</v>
      </c>
      <c r="M88" s="13">
        <f t="shared" ref="M88:M89" si="30">K88*60</f>
        <v>65350.200000000004</v>
      </c>
      <c r="N88" s="2" t="s">
        <v>24</v>
      </c>
      <c r="O88" s="24">
        <v>46105</v>
      </c>
    </row>
    <row r="89" spans="1:15" ht="34.5" hidden="1" customHeight="1">
      <c r="A89" s="11" t="s">
        <v>223</v>
      </c>
      <c r="B89" s="16" t="s">
        <v>326</v>
      </c>
      <c r="C89" s="17" t="s">
        <v>327</v>
      </c>
      <c r="D89" s="15" t="s">
        <v>114</v>
      </c>
      <c r="E89" s="11" t="s">
        <v>346</v>
      </c>
      <c r="F89" s="11" t="s">
        <v>70</v>
      </c>
      <c r="G89" s="11" t="s">
        <v>347</v>
      </c>
      <c r="H89" s="17">
        <v>0</v>
      </c>
      <c r="I89" s="18" t="s">
        <v>348</v>
      </c>
      <c r="J89" s="11" t="s">
        <v>349</v>
      </c>
      <c r="K89" s="13">
        <v>475.47</v>
      </c>
      <c r="L89" s="13">
        <f t="shared" si="17"/>
        <v>5705.64</v>
      </c>
      <c r="M89" s="13">
        <f t="shared" si="30"/>
        <v>28528.2</v>
      </c>
      <c r="N89" s="2" t="s">
        <v>24</v>
      </c>
      <c r="O89" s="24">
        <v>47369</v>
      </c>
    </row>
    <row r="90" spans="1:15" ht="34.5" hidden="1" customHeight="1">
      <c r="A90" s="77" t="s">
        <v>223</v>
      </c>
      <c r="B90" s="16" t="s">
        <v>326</v>
      </c>
      <c r="C90" s="28" t="s">
        <v>327</v>
      </c>
      <c r="D90" s="21" t="s">
        <v>96</v>
      </c>
      <c r="E90" s="11" t="s">
        <v>350</v>
      </c>
      <c r="F90" s="11" t="s">
        <v>351</v>
      </c>
      <c r="G90" s="11" t="s">
        <v>352</v>
      </c>
      <c r="H90" s="28">
        <v>1</v>
      </c>
      <c r="I90" s="22" t="s">
        <v>353</v>
      </c>
      <c r="J90" s="29" t="s">
        <v>354</v>
      </c>
      <c r="K90" s="34">
        <v>4999.78</v>
      </c>
      <c r="L90" s="13">
        <f t="shared" si="17"/>
        <v>59997.36</v>
      </c>
      <c r="M90" s="13">
        <f>K90*12</f>
        <v>59997.36</v>
      </c>
      <c r="N90" s="4" t="s">
        <v>355</v>
      </c>
      <c r="O90" s="32">
        <v>46080</v>
      </c>
    </row>
    <row r="91" spans="1:15" ht="34.5" hidden="1" customHeight="1">
      <c r="A91" s="77" t="s">
        <v>223</v>
      </c>
      <c r="B91" s="27" t="s">
        <v>326</v>
      </c>
      <c r="C91" s="17" t="s">
        <v>327</v>
      </c>
      <c r="D91" s="21" t="s">
        <v>102</v>
      </c>
      <c r="E91" s="11" t="s">
        <v>356</v>
      </c>
      <c r="F91" s="11" t="s">
        <v>357</v>
      </c>
      <c r="G91" s="11" t="s">
        <v>358</v>
      </c>
      <c r="H91" s="17">
        <v>0</v>
      </c>
      <c r="I91" s="22" t="s">
        <v>359</v>
      </c>
      <c r="J91" s="22" t="s">
        <v>360</v>
      </c>
      <c r="K91" s="13">
        <v>28800</v>
      </c>
      <c r="L91" s="13">
        <f t="shared" si="17"/>
        <v>345600</v>
      </c>
      <c r="M91" s="13">
        <f>K91*60</f>
        <v>1728000</v>
      </c>
      <c r="N91" s="2" t="s">
        <v>24</v>
      </c>
      <c r="O91" s="24">
        <v>47027</v>
      </c>
    </row>
    <row r="92" spans="1:15" ht="34.5" hidden="1" customHeight="1">
      <c r="A92" s="11" t="s">
        <v>223</v>
      </c>
      <c r="B92" s="16" t="s">
        <v>326</v>
      </c>
      <c r="C92" s="17" t="s">
        <v>327</v>
      </c>
      <c r="D92" s="21" t="s">
        <v>129</v>
      </c>
      <c r="E92" s="11" t="s">
        <v>361</v>
      </c>
      <c r="F92" s="11" t="s">
        <v>287</v>
      </c>
      <c r="G92" s="11" t="s">
        <v>362</v>
      </c>
      <c r="H92" s="17">
        <v>0</v>
      </c>
      <c r="I92" s="18" t="s">
        <v>289</v>
      </c>
      <c r="J92" s="23" t="s">
        <v>290</v>
      </c>
      <c r="K92" s="13">
        <v>3845.67</v>
      </c>
      <c r="L92" s="13">
        <f t="shared" si="17"/>
        <v>46148.04</v>
      </c>
      <c r="M92" s="13">
        <f>K92*60</f>
        <v>230740.2</v>
      </c>
      <c r="N92" s="114" t="s">
        <v>24</v>
      </c>
      <c r="O92" s="24">
        <v>47581</v>
      </c>
    </row>
    <row r="93" spans="1:15" ht="34.5" hidden="1" customHeight="1">
      <c r="A93" s="77" t="s">
        <v>223</v>
      </c>
      <c r="B93" s="16" t="s">
        <v>326</v>
      </c>
      <c r="C93" s="17" t="s">
        <v>327</v>
      </c>
      <c r="D93" s="21" t="s">
        <v>46</v>
      </c>
      <c r="E93" s="11" t="s">
        <v>363</v>
      </c>
      <c r="F93" s="11" t="s">
        <v>364</v>
      </c>
      <c r="G93" s="11" t="s">
        <v>365</v>
      </c>
      <c r="H93" s="17">
        <v>1</v>
      </c>
      <c r="I93" s="11" t="s">
        <v>366</v>
      </c>
      <c r="J93" s="26" t="s">
        <v>367</v>
      </c>
      <c r="K93" s="13">
        <v>11667.82</v>
      </c>
      <c r="L93" s="13">
        <f t="shared" si="17"/>
        <v>140013.84</v>
      </c>
      <c r="M93" s="13">
        <f t="shared" ref="M93:M94" si="31">K93*30</f>
        <v>350034.6</v>
      </c>
      <c r="N93" s="90" t="s">
        <v>45</v>
      </c>
      <c r="O93" s="24">
        <v>45822</v>
      </c>
    </row>
    <row r="94" spans="1:15" ht="34.5" hidden="1" customHeight="1">
      <c r="A94" s="77" t="s">
        <v>223</v>
      </c>
      <c r="B94" s="16" t="s">
        <v>241</v>
      </c>
      <c r="C94" s="17" t="s">
        <v>242</v>
      </c>
      <c r="D94" s="21" t="s">
        <v>26</v>
      </c>
      <c r="E94" s="11" t="s">
        <v>368</v>
      </c>
      <c r="F94" s="11" t="s">
        <v>369</v>
      </c>
      <c r="G94" s="11" t="s">
        <v>370</v>
      </c>
      <c r="H94" s="28">
        <v>1</v>
      </c>
      <c r="I94" s="22" t="s">
        <v>371</v>
      </c>
      <c r="J94" s="23" t="s">
        <v>372</v>
      </c>
      <c r="K94" s="34">
        <v>7396.78</v>
      </c>
      <c r="L94" s="13">
        <f t="shared" si="17"/>
        <v>88761.36</v>
      </c>
      <c r="M94" s="13">
        <f t="shared" si="31"/>
        <v>221903.4</v>
      </c>
      <c r="N94" s="2" t="s">
        <v>45</v>
      </c>
      <c r="O94" s="32">
        <v>46164</v>
      </c>
    </row>
    <row r="95" spans="1:15" ht="34.5" hidden="1" customHeight="1">
      <c r="A95" s="63" t="s">
        <v>223</v>
      </c>
      <c r="B95" s="16" t="s">
        <v>241</v>
      </c>
      <c r="C95" s="17" t="s">
        <v>242</v>
      </c>
      <c r="D95" s="135" t="s">
        <v>18</v>
      </c>
      <c r="E95" s="17" t="s">
        <v>373</v>
      </c>
      <c r="F95" s="17" t="s">
        <v>248</v>
      </c>
      <c r="G95" s="17" t="s">
        <v>374</v>
      </c>
      <c r="H95" s="17">
        <v>11</v>
      </c>
      <c r="I95" s="76" t="s">
        <v>39</v>
      </c>
      <c r="J95" s="19" t="s">
        <v>40</v>
      </c>
      <c r="K95" s="48">
        <v>50628.79</v>
      </c>
      <c r="L95" s="13">
        <f t="shared" si="17"/>
        <v>607545.48</v>
      </c>
      <c r="M95" s="13">
        <f>K95*60</f>
        <v>3037727.4</v>
      </c>
      <c r="N95" s="4" t="s">
        <v>24</v>
      </c>
      <c r="O95" s="32">
        <v>47526</v>
      </c>
    </row>
    <row r="96" spans="1:15" ht="34.5" hidden="1" customHeight="1">
      <c r="A96" s="63" t="s">
        <v>223</v>
      </c>
      <c r="B96" s="16" t="s">
        <v>241</v>
      </c>
      <c r="C96" s="17" t="s">
        <v>242</v>
      </c>
      <c r="D96" s="135" t="s">
        <v>26</v>
      </c>
      <c r="E96" s="17" t="s">
        <v>373</v>
      </c>
      <c r="F96" s="17" t="s">
        <v>248</v>
      </c>
      <c r="G96" s="17" t="s">
        <v>374</v>
      </c>
      <c r="H96" s="17">
        <v>11</v>
      </c>
      <c r="I96" s="76" t="s">
        <v>39</v>
      </c>
      <c r="J96" s="19" t="s">
        <v>40</v>
      </c>
      <c r="K96" s="48">
        <v>8511.27</v>
      </c>
      <c r="L96" s="13">
        <f t="shared" ref="L96" si="32">K96*12</f>
        <v>102135.24</v>
      </c>
      <c r="M96" s="13">
        <f>K96*60</f>
        <v>510676.2</v>
      </c>
      <c r="N96" s="4" t="s">
        <v>24</v>
      </c>
      <c r="O96" s="32">
        <v>47526</v>
      </c>
    </row>
    <row r="97" spans="1:15" ht="34.5" hidden="1" customHeight="1">
      <c r="A97" s="77" t="s">
        <v>223</v>
      </c>
      <c r="B97" s="16" t="s">
        <v>241</v>
      </c>
      <c r="C97" s="28" t="s">
        <v>242</v>
      </c>
      <c r="D97" s="21" t="s">
        <v>114</v>
      </c>
      <c r="E97" s="11" t="s">
        <v>375</v>
      </c>
      <c r="F97" s="11" t="s">
        <v>70</v>
      </c>
      <c r="G97" s="11" t="s">
        <v>376</v>
      </c>
      <c r="H97" s="17">
        <v>0</v>
      </c>
      <c r="I97" s="22" t="s">
        <v>377</v>
      </c>
      <c r="J97" s="11" t="s">
        <v>378</v>
      </c>
      <c r="K97" s="13">
        <v>407.36</v>
      </c>
      <c r="L97" s="13">
        <f t="shared" si="17"/>
        <v>4888.32</v>
      </c>
      <c r="M97" s="13">
        <f t="shared" ref="M97:M98" si="33">K97*60</f>
        <v>24441.600000000002</v>
      </c>
      <c r="N97" s="2" t="s">
        <v>24</v>
      </c>
      <c r="O97" s="24">
        <v>46511</v>
      </c>
    </row>
    <row r="98" spans="1:15" ht="34.5" hidden="1" customHeight="1">
      <c r="A98" s="77" t="s">
        <v>223</v>
      </c>
      <c r="B98" s="16" t="s">
        <v>241</v>
      </c>
      <c r="C98" s="17" t="s">
        <v>242</v>
      </c>
      <c r="D98" s="15" t="s">
        <v>68</v>
      </c>
      <c r="E98" s="11" t="s">
        <v>379</v>
      </c>
      <c r="F98" s="11" t="s">
        <v>70</v>
      </c>
      <c r="G98" s="11" t="s">
        <v>380</v>
      </c>
      <c r="H98" s="28">
        <v>0</v>
      </c>
      <c r="I98" s="22" t="s">
        <v>381</v>
      </c>
      <c r="J98" s="23" t="s">
        <v>382</v>
      </c>
      <c r="K98" s="34">
        <v>20468.21</v>
      </c>
      <c r="L98" s="13">
        <f t="shared" si="17"/>
        <v>245618.52</v>
      </c>
      <c r="M98" s="13">
        <f t="shared" si="33"/>
        <v>1228092.5999999999</v>
      </c>
      <c r="N98" s="50" t="s">
        <v>24</v>
      </c>
      <c r="O98" s="32">
        <v>46470</v>
      </c>
    </row>
    <row r="99" spans="1:15" ht="34.5" hidden="1" customHeight="1">
      <c r="A99" s="77" t="s">
        <v>223</v>
      </c>
      <c r="B99" s="16" t="s">
        <v>241</v>
      </c>
      <c r="C99" s="17" t="s">
        <v>242</v>
      </c>
      <c r="D99" s="21" t="s">
        <v>96</v>
      </c>
      <c r="E99" s="11" t="s">
        <v>383</v>
      </c>
      <c r="F99" s="11" t="s">
        <v>384</v>
      </c>
      <c r="G99" s="11" t="s">
        <v>385</v>
      </c>
      <c r="H99" s="17">
        <v>1</v>
      </c>
      <c r="I99" s="22" t="s">
        <v>39</v>
      </c>
      <c r="J99" s="30" t="s">
        <v>40</v>
      </c>
      <c r="K99" s="31">
        <v>8952.8799999999992</v>
      </c>
      <c r="L99" s="13">
        <f t="shared" si="17"/>
        <v>107434.56</v>
      </c>
      <c r="M99" s="13">
        <f>K99*30</f>
        <v>268586.39999999997</v>
      </c>
      <c r="N99" s="91" t="s">
        <v>45</v>
      </c>
      <c r="O99" s="20">
        <v>46026</v>
      </c>
    </row>
    <row r="100" spans="1:15" ht="34.5" hidden="1" customHeight="1">
      <c r="A100" s="77" t="s">
        <v>223</v>
      </c>
      <c r="B100" s="16" t="s">
        <v>241</v>
      </c>
      <c r="C100" s="17" t="s">
        <v>242</v>
      </c>
      <c r="D100" s="21" t="s">
        <v>102</v>
      </c>
      <c r="E100" s="11" t="s">
        <v>386</v>
      </c>
      <c r="F100" s="11" t="s">
        <v>387</v>
      </c>
      <c r="G100" s="11" t="s">
        <v>388</v>
      </c>
      <c r="H100" s="17">
        <v>0</v>
      </c>
      <c r="I100" s="22" t="s">
        <v>389</v>
      </c>
      <c r="J100" s="23" t="s">
        <v>390</v>
      </c>
      <c r="K100" s="13">
        <v>56340.39</v>
      </c>
      <c r="L100" s="13">
        <f t="shared" si="17"/>
        <v>676084.67999999993</v>
      </c>
      <c r="M100" s="13">
        <f t="shared" ref="M100:M101" si="34">K100*60</f>
        <v>3380423.4</v>
      </c>
      <c r="N100" s="5" t="s">
        <v>24</v>
      </c>
      <c r="O100" s="24">
        <v>46585</v>
      </c>
    </row>
    <row r="101" spans="1:15" ht="34.5" hidden="1" customHeight="1">
      <c r="A101" s="85" t="s">
        <v>223</v>
      </c>
      <c r="B101" s="86" t="s">
        <v>241</v>
      </c>
      <c r="C101" s="87" t="s">
        <v>242</v>
      </c>
      <c r="D101" s="42" t="s">
        <v>129</v>
      </c>
      <c r="E101" s="11" t="s">
        <v>391</v>
      </c>
      <c r="F101" s="11" t="s">
        <v>392</v>
      </c>
      <c r="G101" s="11" t="s">
        <v>393</v>
      </c>
      <c r="H101" s="17">
        <v>0</v>
      </c>
      <c r="I101" s="11" t="s">
        <v>394</v>
      </c>
      <c r="J101" s="18" t="s">
        <v>395</v>
      </c>
      <c r="K101" s="13">
        <v>5598.2616666666599</v>
      </c>
      <c r="L101" s="13">
        <f t="shared" si="17"/>
        <v>67179.139999999927</v>
      </c>
      <c r="M101" s="13">
        <f t="shared" si="34"/>
        <v>335895.6999999996</v>
      </c>
      <c r="N101" s="87" t="s">
        <v>24</v>
      </c>
      <c r="O101" s="20">
        <v>47309</v>
      </c>
    </row>
    <row r="102" spans="1:15" ht="34.5" hidden="1" customHeight="1">
      <c r="A102" s="77" t="s">
        <v>223</v>
      </c>
      <c r="B102" s="16" t="s">
        <v>241</v>
      </c>
      <c r="C102" s="28" t="s">
        <v>242</v>
      </c>
      <c r="D102" s="21" t="s">
        <v>396</v>
      </c>
      <c r="E102" s="11" t="s">
        <v>397</v>
      </c>
      <c r="F102" s="11" t="s">
        <v>398</v>
      </c>
      <c r="G102" s="11" t="s">
        <v>399</v>
      </c>
      <c r="H102" s="17">
        <v>0</v>
      </c>
      <c r="I102" s="22" t="s">
        <v>400</v>
      </c>
      <c r="J102" s="11" t="s">
        <v>401</v>
      </c>
      <c r="K102" s="13">
        <v>4205</v>
      </c>
      <c r="L102" s="13">
        <f t="shared" si="17"/>
        <v>50460</v>
      </c>
      <c r="M102" s="13">
        <f t="shared" ref="M102:M104" si="35">K102*12</f>
        <v>50460</v>
      </c>
      <c r="N102" s="2" t="s">
        <v>67</v>
      </c>
      <c r="O102" s="24">
        <v>45830</v>
      </c>
    </row>
    <row r="103" spans="1:15" ht="34.5" hidden="1" customHeight="1">
      <c r="A103" s="77" t="s">
        <v>223</v>
      </c>
      <c r="B103" s="27" t="s">
        <v>241</v>
      </c>
      <c r="C103" s="17" t="s">
        <v>242</v>
      </c>
      <c r="D103" s="21" t="s">
        <v>402</v>
      </c>
      <c r="E103" s="11" t="s">
        <v>403</v>
      </c>
      <c r="F103" s="11" t="s">
        <v>404</v>
      </c>
      <c r="G103" s="11" t="s">
        <v>405</v>
      </c>
      <c r="H103" s="17">
        <v>0</v>
      </c>
      <c r="I103" s="11" t="s">
        <v>406</v>
      </c>
      <c r="J103" s="18" t="s">
        <v>407</v>
      </c>
      <c r="K103" s="13">
        <v>2283.3330000000001</v>
      </c>
      <c r="L103" s="13">
        <f t="shared" si="17"/>
        <v>27399.995999999999</v>
      </c>
      <c r="M103" s="13">
        <f t="shared" si="35"/>
        <v>27399.995999999999</v>
      </c>
      <c r="N103" s="87" t="s">
        <v>67</v>
      </c>
      <c r="O103" s="20">
        <v>46018</v>
      </c>
    </row>
    <row r="104" spans="1:15" ht="34.5" hidden="1" customHeight="1">
      <c r="A104" s="77" t="s">
        <v>223</v>
      </c>
      <c r="B104" s="16" t="s">
        <v>241</v>
      </c>
      <c r="C104" s="17" t="s">
        <v>242</v>
      </c>
      <c r="D104" s="21" t="s">
        <v>46</v>
      </c>
      <c r="E104" s="11" t="s">
        <v>408</v>
      </c>
      <c r="F104" s="11" t="s">
        <v>409</v>
      </c>
      <c r="G104" s="11" t="s">
        <v>410</v>
      </c>
      <c r="H104" s="28">
        <v>1</v>
      </c>
      <c r="I104" s="22" t="s">
        <v>411</v>
      </c>
      <c r="J104" s="23" t="s">
        <v>412</v>
      </c>
      <c r="K104" s="34">
        <v>12602.19</v>
      </c>
      <c r="L104" s="13">
        <f t="shared" si="17"/>
        <v>151226.28</v>
      </c>
      <c r="M104" s="13">
        <f t="shared" si="35"/>
        <v>151226.28</v>
      </c>
      <c r="N104" s="2" t="s">
        <v>67</v>
      </c>
      <c r="O104" s="32">
        <v>45832</v>
      </c>
    </row>
    <row r="105" spans="1:15" ht="34.5" hidden="1" customHeight="1">
      <c r="A105" s="63" t="s">
        <v>223</v>
      </c>
      <c r="B105" s="16" t="s">
        <v>413</v>
      </c>
      <c r="C105" s="17" t="s">
        <v>414</v>
      </c>
      <c r="D105" s="135" t="s">
        <v>18</v>
      </c>
      <c r="E105" s="17" t="s">
        <v>415</v>
      </c>
      <c r="F105" s="17" t="s">
        <v>248</v>
      </c>
      <c r="G105" s="17" t="s">
        <v>416</v>
      </c>
      <c r="H105" s="17">
        <v>11</v>
      </c>
      <c r="I105" s="76" t="s">
        <v>39</v>
      </c>
      <c r="J105" s="19" t="s">
        <v>40</v>
      </c>
      <c r="K105" s="48">
        <v>41795.03</v>
      </c>
      <c r="L105" s="13">
        <f t="shared" si="17"/>
        <v>501540.36</v>
      </c>
      <c r="M105" s="13">
        <f>K105*60</f>
        <v>2507701.7999999998</v>
      </c>
      <c r="N105" s="4" t="s">
        <v>24</v>
      </c>
      <c r="O105" s="74">
        <v>47526</v>
      </c>
    </row>
    <row r="106" spans="1:15" ht="34.5" hidden="1" customHeight="1">
      <c r="A106" s="63" t="s">
        <v>223</v>
      </c>
      <c r="B106" s="16" t="s">
        <v>413</v>
      </c>
      <c r="C106" s="17" t="s">
        <v>414</v>
      </c>
      <c r="D106" s="135" t="s">
        <v>26</v>
      </c>
      <c r="E106" s="17" t="s">
        <v>415</v>
      </c>
      <c r="F106" s="17" t="s">
        <v>248</v>
      </c>
      <c r="G106" s="17" t="s">
        <v>416</v>
      </c>
      <c r="H106" s="17">
        <v>11</v>
      </c>
      <c r="I106" s="76" t="s">
        <v>39</v>
      </c>
      <c r="J106" s="19" t="s">
        <v>40</v>
      </c>
      <c r="K106" s="48">
        <v>9026.69</v>
      </c>
      <c r="L106" s="13">
        <f t="shared" ref="L106" si="36">K106*12</f>
        <v>108320.28</v>
      </c>
      <c r="M106" s="13">
        <f>K106*60</f>
        <v>541601.4</v>
      </c>
      <c r="N106" s="4" t="s">
        <v>24</v>
      </c>
      <c r="O106" s="74">
        <v>47526</v>
      </c>
    </row>
    <row r="107" spans="1:15" ht="34.5" hidden="1" customHeight="1">
      <c r="A107" s="77" t="s">
        <v>223</v>
      </c>
      <c r="B107" s="16" t="s">
        <v>413</v>
      </c>
      <c r="C107" s="17" t="s">
        <v>414</v>
      </c>
      <c r="D107" s="15" t="s">
        <v>114</v>
      </c>
      <c r="E107" s="11" t="s">
        <v>417</v>
      </c>
      <c r="F107" s="11" t="s">
        <v>70</v>
      </c>
      <c r="G107" s="11" t="s">
        <v>418</v>
      </c>
      <c r="H107" s="28">
        <v>0</v>
      </c>
      <c r="I107" s="18" t="s">
        <v>419</v>
      </c>
      <c r="J107" s="26" t="s">
        <v>420</v>
      </c>
      <c r="K107" s="13">
        <v>3152.06</v>
      </c>
      <c r="L107" s="13">
        <f t="shared" si="17"/>
        <v>37824.720000000001</v>
      </c>
      <c r="M107" s="13">
        <f t="shared" ref="M107:M108" si="37">K107*60</f>
        <v>189123.6</v>
      </c>
      <c r="N107" s="3" t="s">
        <v>24</v>
      </c>
      <c r="O107" s="32">
        <v>46470</v>
      </c>
    </row>
    <row r="108" spans="1:15" ht="34.5" hidden="1" customHeight="1">
      <c r="A108" s="77" t="s">
        <v>223</v>
      </c>
      <c r="B108" s="16" t="s">
        <v>413</v>
      </c>
      <c r="C108" s="17" t="s">
        <v>414</v>
      </c>
      <c r="D108" s="92" t="s">
        <v>68</v>
      </c>
      <c r="E108" s="11" t="s">
        <v>421</v>
      </c>
      <c r="F108" s="11" t="s">
        <v>70</v>
      </c>
      <c r="G108" s="11" t="s">
        <v>422</v>
      </c>
      <c r="H108" s="28">
        <v>0</v>
      </c>
      <c r="I108" s="18" t="s">
        <v>423</v>
      </c>
      <c r="J108" s="26" t="s">
        <v>424</v>
      </c>
      <c r="K108" s="13">
        <v>6690.42</v>
      </c>
      <c r="L108" s="13">
        <f t="shared" si="17"/>
        <v>80285.040000000008</v>
      </c>
      <c r="M108" s="13">
        <f t="shared" si="37"/>
        <v>401425.2</v>
      </c>
      <c r="N108" s="3" t="s">
        <v>24</v>
      </c>
      <c r="O108" s="32">
        <v>46470</v>
      </c>
    </row>
    <row r="109" spans="1:15" ht="34.5" hidden="1" customHeight="1">
      <c r="A109" s="11" t="s">
        <v>223</v>
      </c>
      <c r="B109" s="16" t="s">
        <v>413</v>
      </c>
      <c r="C109" s="17" t="s">
        <v>414</v>
      </c>
      <c r="D109" s="93" t="s">
        <v>96</v>
      </c>
      <c r="E109" s="11" t="s">
        <v>425</v>
      </c>
      <c r="F109" s="11" t="s">
        <v>426</v>
      </c>
      <c r="G109" s="11" t="s">
        <v>427</v>
      </c>
      <c r="H109" s="17">
        <v>1</v>
      </c>
      <c r="I109" s="18" t="s">
        <v>428</v>
      </c>
      <c r="J109" s="19" t="s">
        <v>429</v>
      </c>
      <c r="K109" s="13">
        <v>9667.51</v>
      </c>
      <c r="L109" s="13">
        <f t="shared" si="17"/>
        <v>116010.12</v>
      </c>
      <c r="M109" s="13">
        <f>K109*30</f>
        <v>290025.3</v>
      </c>
      <c r="N109" s="91" t="s">
        <v>45</v>
      </c>
      <c r="O109" s="24">
        <v>46776</v>
      </c>
    </row>
    <row r="110" spans="1:15" ht="34.5" hidden="1" customHeight="1">
      <c r="A110" s="77" t="s">
        <v>223</v>
      </c>
      <c r="B110" s="16" t="s">
        <v>413</v>
      </c>
      <c r="C110" s="17" t="s">
        <v>414</v>
      </c>
      <c r="D110" s="21" t="s">
        <v>102</v>
      </c>
      <c r="E110" s="11" t="s">
        <v>430</v>
      </c>
      <c r="F110" s="11" t="s">
        <v>431</v>
      </c>
      <c r="G110" s="11" t="s">
        <v>432</v>
      </c>
      <c r="H110" s="28">
        <v>0</v>
      </c>
      <c r="I110" s="11" t="s">
        <v>433</v>
      </c>
      <c r="J110" s="26" t="s">
        <v>434</v>
      </c>
      <c r="K110" s="13">
        <v>26104.02</v>
      </c>
      <c r="L110" s="13">
        <f t="shared" si="17"/>
        <v>313248.24</v>
      </c>
      <c r="M110" s="13">
        <f t="shared" ref="M110:M111" si="38">K110*60</f>
        <v>1566241.2</v>
      </c>
      <c r="N110" s="3" t="s">
        <v>24</v>
      </c>
      <c r="O110" s="24">
        <v>45916</v>
      </c>
    </row>
    <row r="111" spans="1:15" ht="34.5" hidden="1" customHeight="1">
      <c r="A111" s="77" t="s">
        <v>223</v>
      </c>
      <c r="B111" s="16" t="s">
        <v>413</v>
      </c>
      <c r="C111" s="17" t="s">
        <v>414</v>
      </c>
      <c r="D111" s="15" t="s">
        <v>129</v>
      </c>
      <c r="E111" s="11" t="s">
        <v>435</v>
      </c>
      <c r="F111" s="11" t="s">
        <v>436</v>
      </c>
      <c r="G111" s="11" t="s">
        <v>437</v>
      </c>
      <c r="H111" s="28">
        <v>0</v>
      </c>
      <c r="I111" s="18" t="s">
        <v>217</v>
      </c>
      <c r="J111" s="26" t="s">
        <v>164</v>
      </c>
      <c r="K111" s="13">
        <v>2621.5</v>
      </c>
      <c r="L111" s="13">
        <f t="shared" si="17"/>
        <v>31458</v>
      </c>
      <c r="M111" s="13">
        <f t="shared" si="38"/>
        <v>157290</v>
      </c>
      <c r="N111" s="2" t="s">
        <v>24</v>
      </c>
      <c r="O111" s="94">
        <v>47315</v>
      </c>
    </row>
    <row r="112" spans="1:15" ht="34.5" hidden="1" customHeight="1">
      <c r="A112" s="77" t="s">
        <v>223</v>
      </c>
      <c r="B112" s="16" t="s">
        <v>413</v>
      </c>
      <c r="C112" s="17" t="s">
        <v>414</v>
      </c>
      <c r="D112" s="15" t="s">
        <v>438</v>
      </c>
      <c r="E112" s="11" t="s">
        <v>439</v>
      </c>
      <c r="F112" s="11" t="s">
        <v>440</v>
      </c>
      <c r="G112" s="11" t="s">
        <v>441</v>
      </c>
      <c r="H112" s="28">
        <v>0</v>
      </c>
      <c r="I112" s="18" t="s">
        <v>442</v>
      </c>
      <c r="J112" s="26" t="s">
        <v>443</v>
      </c>
      <c r="K112" s="13">
        <v>500</v>
      </c>
      <c r="L112" s="13">
        <f t="shared" si="17"/>
        <v>6000</v>
      </c>
      <c r="M112" s="13">
        <f t="shared" ref="M112" si="39">K112*12</f>
        <v>6000</v>
      </c>
      <c r="N112" s="2" t="s">
        <v>67</v>
      </c>
      <c r="O112" s="24">
        <v>45996</v>
      </c>
    </row>
    <row r="113" spans="1:15" ht="34.5" hidden="1" customHeight="1">
      <c r="A113" s="77" t="s">
        <v>223</v>
      </c>
      <c r="B113" s="16" t="s">
        <v>413</v>
      </c>
      <c r="C113" s="17" t="s">
        <v>414</v>
      </c>
      <c r="D113" s="21" t="s">
        <v>46</v>
      </c>
      <c r="E113" s="11" t="s">
        <v>444</v>
      </c>
      <c r="F113" s="11" t="s">
        <v>445</v>
      </c>
      <c r="G113" s="11" t="s">
        <v>446</v>
      </c>
      <c r="H113" s="28">
        <v>1</v>
      </c>
      <c r="I113" s="18" t="s">
        <v>447</v>
      </c>
      <c r="J113" s="26" t="s">
        <v>448</v>
      </c>
      <c r="K113" s="13">
        <v>13523.86</v>
      </c>
      <c r="L113" s="13">
        <f t="shared" si="17"/>
        <v>162286.32</v>
      </c>
      <c r="M113" s="13">
        <f>K113*60</f>
        <v>811431.60000000009</v>
      </c>
      <c r="N113" s="5" t="s">
        <v>24</v>
      </c>
      <c r="O113" s="67">
        <v>47427</v>
      </c>
    </row>
    <row r="114" spans="1:15" ht="34.5" hidden="1" customHeight="1">
      <c r="A114" s="11" t="s">
        <v>223</v>
      </c>
      <c r="B114" s="16" t="s">
        <v>243</v>
      </c>
      <c r="C114" s="17" t="s">
        <v>244</v>
      </c>
      <c r="D114" s="87" t="s">
        <v>18</v>
      </c>
      <c r="E114" s="11" t="s">
        <v>449</v>
      </c>
      <c r="F114" s="11" t="s">
        <v>248</v>
      </c>
      <c r="G114" s="11" t="s">
        <v>450</v>
      </c>
      <c r="H114" s="28">
        <v>11</v>
      </c>
      <c r="I114" s="18" t="s">
        <v>451</v>
      </c>
      <c r="J114" s="26" t="s">
        <v>452</v>
      </c>
      <c r="K114" s="13">
        <v>39641.79</v>
      </c>
      <c r="L114" s="13">
        <f>K114*12</f>
        <v>475701.48</v>
      </c>
      <c r="M114" s="13">
        <f>K114*60</f>
        <v>2378507.4</v>
      </c>
      <c r="N114" s="5" t="s">
        <v>24</v>
      </c>
      <c r="O114" s="67">
        <v>47531</v>
      </c>
    </row>
    <row r="115" spans="1:15" ht="34.5" hidden="1" customHeight="1">
      <c r="A115" s="11" t="s">
        <v>223</v>
      </c>
      <c r="B115" s="16" t="s">
        <v>243</v>
      </c>
      <c r="C115" s="17" t="s">
        <v>244</v>
      </c>
      <c r="D115" s="21" t="s">
        <v>114</v>
      </c>
      <c r="E115" s="11" t="s">
        <v>453</v>
      </c>
      <c r="F115" s="11" t="s">
        <v>70</v>
      </c>
      <c r="G115" s="11" t="s">
        <v>454</v>
      </c>
      <c r="H115" s="17">
        <v>0</v>
      </c>
      <c r="I115" s="22" t="s">
        <v>455</v>
      </c>
      <c r="J115" s="26" t="s">
        <v>456</v>
      </c>
      <c r="K115" s="184">
        <v>630.64</v>
      </c>
      <c r="L115" s="13">
        <f>K115*12</f>
        <v>7567.68</v>
      </c>
      <c r="M115" s="13">
        <f t="shared" ref="M115:M116" si="40">K115*60</f>
        <v>37838.400000000001</v>
      </c>
      <c r="N115" s="50" t="s">
        <v>24</v>
      </c>
      <c r="O115" s="74">
        <v>46578</v>
      </c>
    </row>
    <row r="116" spans="1:15" ht="34.5" hidden="1" customHeight="1">
      <c r="A116" s="11" t="s">
        <v>223</v>
      </c>
      <c r="B116" s="16" t="s">
        <v>243</v>
      </c>
      <c r="C116" s="17" t="s">
        <v>244</v>
      </c>
      <c r="D116" s="21" t="s">
        <v>68</v>
      </c>
      <c r="E116" s="11" t="s">
        <v>457</v>
      </c>
      <c r="F116" s="11" t="s">
        <v>70</v>
      </c>
      <c r="G116" s="11" t="s">
        <v>458</v>
      </c>
      <c r="H116" s="17">
        <v>0</v>
      </c>
      <c r="I116" s="11" t="s">
        <v>459</v>
      </c>
      <c r="J116" s="26" t="s">
        <v>460</v>
      </c>
      <c r="K116" s="13">
        <v>11157.73</v>
      </c>
      <c r="L116" s="13">
        <f t="shared" si="17"/>
        <v>133892.76</v>
      </c>
      <c r="M116" s="13">
        <f t="shared" si="40"/>
        <v>669463.79999999993</v>
      </c>
      <c r="N116" s="3" t="s">
        <v>24</v>
      </c>
      <c r="O116" s="74">
        <v>46535</v>
      </c>
    </row>
    <row r="117" spans="1:15" ht="34.5" hidden="1" customHeight="1">
      <c r="A117" s="77" t="s">
        <v>223</v>
      </c>
      <c r="B117" s="27" t="s">
        <v>243</v>
      </c>
      <c r="C117" s="28" t="s">
        <v>244</v>
      </c>
      <c r="D117" s="21" t="s">
        <v>96</v>
      </c>
      <c r="E117" s="11" t="s">
        <v>461</v>
      </c>
      <c r="F117" s="11" t="s">
        <v>258</v>
      </c>
      <c r="G117" s="11" t="s">
        <v>462</v>
      </c>
      <c r="H117" s="17">
        <v>1</v>
      </c>
      <c r="I117" s="29" t="s">
        <v>284</v>
      </c>
      <c r="J117" s="30" t="s">
        <v>285</v>
      </c>
      <c r="K117" s="13">
        <v>5166.66</v>
      </c>
      <c r="L117" s="13">
        <f t="shared" si="17"/>
        <v>61999.92</v>
      </c>
      <c r="M117" s="13">
        <f>K117*60</f>
        <v>309999.59999999998</v>
      </c>
      <c r="N117" s="1" t="s">
        <v>24</v>
      </c>
      <c r="O117" s="24">
        <v>47544</v>
      </c>
    </row>
    <row r="118" spans="1:15" ht="34.5" hidden="1" customHeight="1">
      <c r="A118" s="77" t="s">
        <v>223</v>
      </c>
      <c r="B118" s="16" t="s">
        <v>243</v>
      </c>
      <c r="C118" s="17" t="s">
        <v>244</v>
      </c>
      <c r="D118" s="21" t="s">
        <v>102</v>
      </c>
      <c r="E118" s="11" t="s">
        <v>463</v>
      </c>
      <c r="F118" s="11" t="s">
        <v>464</v>
      </c>
      <c r="G118" s="11" t="s">
        <v>465</v>
      </c>
      <c r="H118" s="17">
        <v>0</v>
      </c>
      <c r="I118" s="22" t="s">
        <v>466</v>
      </c>
      <c r="J118" s="23" t="s">
        <v>467</v>
      </c>
      <c r="K118" s="13">
        <v>30906.83</v>
      </c>
      <c r="L118" s="13">
        <f t="shared" si="17"/>
        <v>370881.96</v>
      </c>
      <c r="M118" s="13">
        <f>K118*60</f>
        <v>1854409.8</v>
      </c>
      <c r="N118" s="3" t="s">
        <v>24</v>
      </c>
      <c r="O118" s="24">
        <v>47480</v>
      </c>
    </row>
    <row r="119" spans="1:15" ht="34.5" hidden="1" customHeight="1">
      <c r="A119" s="77" t="s">
        <v>223</v>
      </c>
      <c r="B119" s="16" t="s">
        <v>243</v>
      </c>
      <c r="C119" s="17" t="s">
        <v>244</v>
      </c>
      <c r="D119" s="15" t="s">
        <v>129</v>
      </c>
      <c r="E119" s="11" t="s">
        <v>468</v>
      </c>
      <c r="F119" s="11" t="s">
        <v>469</v>
      </c>
      <c r="G119" s="11" t="s">
        <v>470</v>
      </c>
      <c r="H119" s="17">
        <v>0</v>
      </c>
      <c r="I119" s="84" t="s">
        <v>471</v>
      </c>
      <c r="J119" s="23" t="s">
        <v>472</v>
      </c>
      <c r="K119" s="13">
        <v>3579.97</v>
      </c>
      <c r="L119" s="13">
        <f t="shared" si="17"/>
        <v>42959.64</v>
      </c>
      <c r="M119" s="13">
        <f t="shared" ref="M119:M120" si="41">K119*12</f>
        <v>42959.64</v>
      </c>
      <c r="N119" s="1" t="s">
        <v>67</v>
      </c>
      <c r="O119" s="20">
        <v>45898</v>
      </c>
    </row>
    <row r="120" spans="1:15" ht="34.5" hidden="1" customHeight="1">
      <c r="A120" s="11" t="s">
        <v>223</v>
      </c>
      <c r="B120" s="16" t="s">
        <v>243</v>
      </c>
      <c r="C120" s="17" t="s">
        <v>244</v>
      </c>
      <c r="D120" s="21" t="s">
        <v>46</v>
      </c>
      <c r="E120" s="11" t="s">
        <v>473</v>
      </c>
      <c r="F120" s="11" t="s">
        <v>474</v>
      </c>
      <c r="G120" s="11" t="s">
        <v>475</v>
      </c>
      <c r="H120" s="17">
        <v>2</v>
      </c>
      <c r="I120" s="11" t="s">
        <v>476</v>
      </c>
      <c r="J120" s="23" t="s">
        <v>477</v>
      </c>
      <c r="K120" s="31">
        <v>11893.61</v>
      </c>
      <c r="L120" s="13">
        <f t="shared" si="17"/>
        <v>142723.32</v>
      </c>
      <c r="M120" s="13">
        <f t="shared" si="41"/>
        <v>142723.32</v>
      </c>
      <c r="N120" s="96" t="s">
        <v>67</v>
      </c>
      <c r="O120" s="94">
        <v>46334</v>
      </c>
    </row>
    <row r="121" spans="1:15" ht="34.5" hidden="1" customHeight="1">
      <c r="A121" s="11" t="s">
        <v>223</v>
      </c>
      <c r="B121" s="16" t="s">
        <v>243</v>
      </c>
      <c r="C121" s="17" t="s">
        <v>244</v>
      </c>
      <c r="D121" s="21" t="s">
        <v>478</v>
      </c>
      <c r="E121" s="11" t="s">
        <v>473</v>
      </c>
      <c r="F121" s="11" t="s">
        <v>474</v>
      </c>
      <c r="G121" s="11" t="s">
        <v>475</v>
      </c>
      <c r="H121" s="17">
        <v>2</v>
      </c>
      <c r="I121" s="11" t="s">
        <v>476</v>
      </c>
      <c r="J121" s="23" t="s">
        <v>477</v>
      </c>
      <c r="K121" s="31">
        <v>13244.96</v>
      </c>
      <c r="L121" s="13">
        <f t="shared" ref="L121" si="42">K121*12</f>
        <v>158939.51999999999</v>
      </c>
      <c r="M121" s="13">
        <f t="shared" ref="M121" si="43">K121*12</f>
        <v>158939.51999999999</v>
      </c>
      <c r="N121" s="96" t="s">
        <v>67</v>
      </c>
      <c r="O121" s="94">
        <v>46334</v>
      </c>
    </row>
    <row r="122" spans="1:15" ht="34.5" hidden="1" customHeight="1">
      <c r="A122" s="63" t="s">
        <v>223</v>
      </c>
      <c r="B122" s="75" t="s">
        <v>234</v>
      </c>
      <c r="C122" s="64" t="s">
        <v>235</v>
      </c>
      <c r="D122" s="135" t="s">
        <v>18</v>
      </c>
      <c r="E122" s="17" t="s">
        <v>479</v>
      </c>
      <c r="F122" s="17" t="s">
        <v>248</v>
      </c>
      <c r="G122" s="17" t="s">
        <v>480</v>
      </c>
      <c r="H122" s="17">
        <v>12</v>
      </c>
      <c r="I122" s="76" t="s">
        <v>481</v>
      </c>
      <c r="J122" s="19" t="s">
        <v>482</v>
      </c>
      <c r="K122" s="13">
        <v>21078.78</v>
      </c>
      <c r="L122" s="13">
        <f t="shared" ref="L122" si="44">K122*12</f>
        <v>252945.36</v>
      </c>
      <c r="M122" s="13">
        <f>K122*60</f>
        <v>1264726.7999999998</v>
      </c>
      <c r="N122" s="4" t="s">
        <v>24</v>
      </c>
      <c r="O122" s="74">
        <v>47527</v>
      </c>
    </row>
    <row r="123" spans="1:15" ht="34.5" hidden="1" customHeight="1">
      <c r="A123" s="63" t="s">
        <v>223</v>
      </c>
      <c r="B123" s="75" t="s">
        <v>234</v>
      </c>
      <c r="C123" s="64" t="s">
        <v>235</v>
      </c>
      <c r="D123" s="135" t="s">
        <v>252</v>
      </c>
      <c r="E123" s="17" t="s">
        <v>479</v>
      </c>
      <c r="F123" s="17" t="s">
        <v>248</v>
      </c>
      <c r="G123" s="17" t="s">
        <v>480</v>
      </c>
      <c r="H123" s="17">
        <v>12</v>
      </c>
      <c r="I123" s="76" t="s">
        <v>481</v>
      </c>
      <c r="J123" s="19" t="s">
        <v>482</v>
      </c>
      <c r="K123" s="13">
        <v>7477.46</v>
      </c>
      <c r="L123" s="13">
        <f t="shared" ref="L123" si="45">K123*12</f>
        <v>89729.52</v>
      </c>
      <c r="M123" s="13">
        <f>K123*60</f>
        <v>448647.6</v>
      </c>
      <c r="N123" s="4" t="s">
        <v>24</v>
      </c>
      <c r="O123" s="74">
        <v>47527</v>
      </c>
    </row>
    <row r="124" spans="1:15" ht="34.5" hidden="1" customHeight="1">
      <c r="A124" s="77" t="s">
        <v>223</v>
      </c>
      <c r="B124" s="16" t="s">
        <v>234</v>
      </c>
      <c r="C124" s="28" t="s">
        <v>235</v>
      </c>
      <c r="D124" s="15" t="s">
        <v>68</v>
      </c>
      <c r="E124" s="11" t="s">
        <v>483</v>
      </c>
      <c r="F124" s="11" t="s">
        <v>70</v>
      </c>
      <c r="G124" s="11" t="s">
        <v>484</v>
      </c>
      <c r="H124" s="28">
        <v>0</v>
      </c>
      <c r="I124" s="84" t="s">
        <v>485</v>
      </c>
      <c r="J124" s="97" t="s">
        <v>486</v>
      </c>
      <c r="K124" s="34">
        <v>8911.19</v>
      </c>
      <c r="L124" s="13">
        <f t="shared" si="17"/>
        <v>106934.28</v>
      </c>
      <c r="M124" s="13">
        <f>K124*60</f>
        <v>534671.4</v>
      </c>
      <c r="N124" s="1" t="s">
        <v>24</v>
      </c>
      <c r="O124" s="32">
        <v>46470</v>
      </c>
    </row>
    <row r="125" spans="1:15" ht="34.5" hidden="1" customHeight="1">
      <c r="A125" s="77" t="s">
        <v>223</v>
      </c>
      <c r="B125" s="16" t="s">
        <v>234</v>
      </c>
      <c r="C125" s="28" t="s">
        <v>235</v>
      </c>
      <c r="D125" s="21" t="s">
        <v>96</v>
      </c>
      <c r="E125" s="11" t="s">
        <v>487</v>
      </c>
      <c r="F125" s="11" t="s">
        <v>488</v>
      </c>
      <c r="G125" s="11" t="s">
        <v>489</v>
      </c>
      <c r="H125" s="28">
        <v>1</v>
      </c>
      <c r="I125" s="210" t="s">
        <v>490</v>
      </c>
      <c r="J125" s="211" t="s">
        <v>491</v>
      </c>
      <c r="K125" s="34">
        <v>4967.05</v>
      </c>
      <c r="L125" s="184">
        <f t="shared" si="17"/>
        <v>59604.600000000006</v>
      </c>
      <c r="M125" s="184">
        <f>K125*30</f>
        <v>149011.5</v>
      </c>
      <c r="N125" s="212" t="s">
        <v>492</v>
      </c>
      <c r="O125" s="202">
        <v>45802</v>
      </c>
    </row>
    <row r="126" spans="1:15" ht="34.5" hidden="1" customHeight="1">
      <c r="A126" s="77" t="s">
        <v>223</v>
      </c>
      <c r="B126" s="16" t="s">
        <v>234</v>
      </c>
      <c r="C126" s="17" t="s">
        <v>235</v>
      </c>
      <c r="D126" s="21" t="s">
        <v>102</v>
      </c>
      <c r="E126" s="11" t="s">
        <v>493</v>
      </c>
      <c r="F126" s="11" t="s">
        <v>494</v>
      </c>
      <c r="G126" s="11" t="s">
        <v>495</v>
      </c>
      <c r="H126" s="17">
        <v>0</v>
      </c>
      <c r="I126" s="76" t="s">
        <v>496</v>
      </c>
      <c r="J126" s="19" t="s">
        <v>497</v>
      </c>
      <c r="K126" s="13">
        <v>29342.720000000001</v>
      </c>
      <c r="L126" s="13">
        <f t="shared" ref="L126:L145" si="46">K126*12</f>
        <v>352112.64000000001</v>
      </c>
      <c r="M126" s="13">
        <f>K126*60</f>
        <v>1760563.2000000002</v>
      </c>
      <c r="N126" s="1" t="s">
        <v>24</v>
      </c>
      <c r="O126" s="24">
        <v>47041</v>
      </c>
    </row>
    <row r="127" spans="1:15" ht="34.5" hidden="1" customHeight="1">
      <c r="A127" s="77" t="s">
        <v>223</v>
      </c>
      <c r="B127" s="27" t="s">
        <v>234</v>
      </c>
      <c r="C127" s="28" t="s">
        <v>235</v>
      </c>
      <c r="D127" s="21" t="s">
        <v>46</v>
      </c>
      <c r="E127" s="11" t="s">
        <v>498</v>
      </c>
      <c r="F127" s="11" t="s">
        <v>499</v>
      </c>
      <c r="G127" s="11" t="s">
        <v>500</v>
      </c>
      <c r="H127" s="64">
        <v>1</v>
      </c>
      <c r="I127" s="22" t="s">
        <v>501</v>
      </c>
      <c r="J127" s="26" t="s">
        <v>502</v>
      </c>
      <c r="K127" s="13">
        <v>11595.06</v>
      </c>
      <c r="L127" s="13">
        <f t="shared" si="46"/>
        <v>139140.72</v>
      </c>
      <c r="M127" s="13">
        <f>K127*12</f>
        <v>139140.72</v>
      </c>
      <c r="N127" s="1" t="s">
        <v>67</v>
      </c>
      <c r="O127" s="24">
        <v>45868</v>
      </c>
    </row>
    <row r="128" spans="1:15" ht="34.5" hidden="1" customHeight="1">
      <c r="A128" s="77" t="s">
        <v>223</v>
      </c>
      <c r="B128" s="27" t="s">
        <v>224</v>
      </c>
      <c r="C128" s="17" t="s">
        <v>232</v>
      </c>
      <c r="D128" s="15" t="s">
        <v>114</v>
      </c>
      <c r="E128" s="11" t="s">
        <v>503</v>
      </c>
      <c r="F128" s="11" t="s">
        <v>70</v>
      </c>
      <c r="G128" s="11" t="s">
        <v>504</v>
      </c>
      <c r="H128" s="17">
        <v>0</v>
      </c>
      <c r="I128" s="18" t="s">
        <v>505</v>
      </c>
      <c r="J128" s="19" t="s">
        <v>270</v>
      </c>
      <c r="K128" s="13">
        <v>260.95999999999998</v>
      </c>
      <c r="L128" s="13">
        <f t="shared" si="46"/>
        <v>3131.5199999999995</v>
      </c>
      <c r="M128" s="13">
        <f t="shared" ref="M128:M129" si="47">K128*60</f>
        <v>15657.599999999999</v>
      </c>
      <c r="N128" s="5" t="s">
        <v>24</v>
      </c>
      <c r="O128" s="32">
        <v>46470</v>
      </c>
    </row>
    <row r="129" spans="1:15" ht="34.5" hidden="1" customHeight="1">
      <c r="A129" s="77" t="s">
        <v>223</v>
      </c>
      <c r="B129" s="27" t="s">
        <v>224</v>
      </c>
      <c r="C129" s="17" t="s">
        <v>232</v>
      </c>
      <c r="D129" s="15" t="s">
        <v>68</v>
      </c>
      <c r="E129" s="11" t="s">
        <v>506</v>
      </c>
      <c r="F129" s="11" t="s">
        <v>70</v>
      </c>
      <c r="G129" s="11" t="s">
        <v>507</v>
      </c>
      <c r="H129" s="17">
        <v>0</v>
      </c>
      <c r="I129" s="18" t="s">
        <v>508</v>
      </c>
      <c r="J129" s="19" t="s">
        <v>256</v>
      </c>
      <c r="K129" s="13">
        <v>12600.35</v>
      </c>
      <c r="L129" s="13">
        <f t="shared" si="46"/>
        <v>151204.20000000001</v>
      </c>
      <c r="M129" s="13">
        <f t="shared" si="47"/>
        <v>756021</v>
      </c>
      <c r="N129" s="5" t="s">
        <v>24</v>
      </c>
      <c r="O129" s="32">
        <v>46470</v>
      </c>
    </row>
    <row r="130" spans="1:15" ht="34.5" hidden="1" customHeight="1">
      <c r="A130" s="77" t="s">
        <v>223</v>
      </c>
      <c r="B130" s="27" t="s">
        <v>224</v>
      </c>
      <c r="C130" s="17" t="s">
        <v>232</v>
      </c>
      <c r="D130" s="92" t="s">
        <v>96</v>
      </c>
      <c r="E130" s="11" t="s">
        <v>509</v>
      </c>
      <c r="F130" s="17" t="s">
        <v>510</v>
      </c>
      <c r="G130" s="6" t="s">
        <v>511</v>
      </c>
      <c r="H130" s="87">
        <v>1</v>
      </c>
      <c r="I130" s="117" t="s">
        <v>512</v>
      </c>
      <c r="J130" s="141" t="s">
        <v>513</v>
      </c>
      <c r="K130" s="48">
        <v>3966</v>
      </c>
      <c r="L130" s="48">
        <f>K130*12</f>
        <v>47592</v>
      </c>
      <c r="M130" s="48">
        <f>K130*60</f>
        <v>237960</v>
      </c>
      <c r="N130" s="1" t="s">
        <v>24</v>
      </c>
      <c r="O130" s="33">
        <v>47587</v>
      </c>
    </row>
    <row r="131" spans="1:15" ht="34.5" hidden="1" customHeight="1">
      <c r="A131" s="77" t="s">
        <v>223</v>
      </c>
      <c r="B131" s="16" t="s">
        <v>224</v>
      </c>
      <c r="C131" s="17" t="s">
        <v>232</v>
      </c>
      <c r="D131" s="21" t="s">
        <v>102</v>
      </c>
      <c r="E131" s="11" t="s">
        <v>514</v>
      </c>
      <c r="F131" s="11" t="s">
        <v>515</v>
      </c>
      <c r="G131" s="11" t="s">
        <v>516</v>
      </c>
      <c r="H131" s="17">
        <v>0</v>
      </c>
      <c r="I131" s="22" t="s">
        <v>517</v>
      </c>
      <c r="J131" s="23" t="s">
        <v>518</v>
      </c>
      <c r="K131" s="13">
        <v>22592.25</v>
      </c>
      <c r="L131" s="13">
        <f t="shared" si="46"/>
        <v>271107</v>
      </c>
      <c r="M131" s="13">
        <f t="shared" ref="M131:M132" si="48">K131*60</f>
        <v>1355535</v>
      </c>
      <c r="N131" s="1" t="s">
        <v>24</v>
      </c>
      <c r="O131" s="24">
        <v>46434</v>
      </c>
    </row>
    <row r="132" spans="1:15" ht="34.5" hidden="1" customHeight="1">
      <c r="A132" s="77" t="s">
        <v>223</v>
      </c>
      <c r="B132" s="16" t="s">
        <v>224</v>
      </c>
      <c r="C132" s="17" t="s">
        <v>232</v>
      </c>
      <c r="D132" s="15" t="s">
        <v>129</v>
      </c>
      <c r="E132" s="11" t="s">
        <v>519</v>
      </c>
      <c r="F132" s="11" t="s">
        <v>392</v>
      </c>
      <c r="G132" s="11" t="s">
        <v>520</v>
      </c>
      <c r="H132" s="17">
        <v>0</v>
      </c>
      <c r="I132" s="84" t="s">
        <v>217</v>
      </c>
      <c r="J132" s="26" t="s">
        <v>164</v>
      </c>
      <c r="K132" s="13">
        <v>2121</v>
      </c>
      <c r="L132" s="13">
        <f t="shared" si="46"/>
        <v>25452</v>
      </c>
      <c r="M132" s="13">
        <f t="shared" si="48"/>
        <v>127260</v>
      </c>
      <c r="N132" s="1" t="s">
        <v>521</v>
      </c>
      <c r="O132" s="24">
        <v>47336</v>
      </c>
    </row>
    <row r="133" spans="1:15" ht="34.5" hidden="1" customHeight="1">
      <c r="A133" s="6" t="s">
        <v>522</v>
      </c>
      <c r="B133" s="174" t="s">
        <v>523</v>
      </c>
      <c r="C133" s="87" t="s">
        <v>524</v>
      </c>
      <c r="D133" s="45" t="s">
        <v>18</v>
      </c>
      <c r="E133" s="6" t="s">
        <v>525</v>
      </c>
      <c r="F133" s="6" t="s">
        <v>526</v>
      </c>
      <c r="G133" s="87" t="s">
        <v>527</v>
      </c>
      <c r="H133" s="87">
        <v>39</v>
      </c>
      <c r="I133" s="6" t="s">
        <v>22</v>
      </c>
      <c r="J133" s="110" t="s">
        <v>23</v>
      </c>
      <c r="K133" s="48">
        <v>30386.77</v>
      </c>
      <c r="L133" s="48">
        <f t="shared" si="46"/>
        <v>364641.24</v>
      </c>
      <c r="M133" s="48">
        <f>K133*60</f>
        <v>1823206.2</v>
      </c>
      <c r="N133" s="98" t="s">
        <v>24</v>
      </c>
      <c r="O133" s="20">
        <v>47531</v>
      </c>
    </row>
    <row r="134" spans="1:15" ht="34.5" hidden="1" customHeight="1">
      <c r="A134" s="6" t="s">
        <v>522</v>
      </c>
      <c r="B134" s="174" t="s">
        <v>523</v>
      </c>
      <c r="C134" s="87" t="s">
        <v>528</v>
      </c>
      <c r="D134" s="45" t="s">
        <v>18</v>
      </c>
      <c r="E134" s="6" t="s">
        <v>525</v>
      </c>
      <c r="F134" s="6" t="s">
        <v>526</v>
      </c>
      <c r="G134" s="87" t="s">
        <v>527</v>
      </c>
      <c r="H134" s="87">
        <v>39</v>
      </c>
      <c r="I134" s="6" t="s">
        <v>22</v>
      </c>
      <c r="J134" s="110" t="s">
        <v>23</v>
      </c>
      <c r="K134" s="48">
        <v>74518.960000000006</v>
      </c>
      <c r="L134" s="48">
        <f t="shared" ref="L134:L135" si="49">K134*12</f>
        <v>894227.52</v>
      </c>
      <c r="M134" s="48">
        <f>K134*60</f>
        <v>4471137.6000000006</v>
      </c>
      <c r="N134" s="98" t="s">
        <v>24</v>
      </c>
      <c r="O134" s="20">
        <v>47531</v>
      </c>
    </row>
    <row r="135" spans="1:15" ht="34.5" hidden="1" customHeight="1">
      <c r="A135" s="6" t="s">
        <v>522</v>
      </c>
      <c r="B135" s="174" t="s">
        <v>523</v>
      </c>
      <c r="C135" s="87" t="s">
        <v>529</v>
      </c>
      <c r="D135" s="45" t="s">
        <v>18</v>
      </c>
      <c r="E135" s="6" t="s">
        <v>525</v>
      </c>
      <c r="F135" s="6" t="s">
        <v>526</v>
      </c>
      <c r="G135" s="87" t="s">
        <v>527</v>
      </c>
      <c r="H135" s="87">
        <v>39</v>
      </c>
      <c r="I135" s="6" t="s">
        <v>22</v>
      </c>
      <c r="J135" s="110" t="s">
        <v>23</v>
      </c>
      <c r="K135" s="48">
        <v>26647.91</v>
      </c>
      <c r="L135" s="48">
        <f t="shared" si="49"/>
        <v>319774.92</v>
      </c>
      <c r="M135" s="48">
        <f>K135*60</f>
        <v>1598874.6</v>
      </c>
      <c r="N135" s="98" t="s">
        <v>24</v>
      </c>
      <c r="O135" s="20">
        <v>47531</v>
      </c>
    </row>
    <row r="136" spans="1:15" ht="34.5" hidden="1" customHeight="1">
      <c r="A136" s="6" t="s">
        <v>522</v>
      </c>
      <c r="B136" s="174" t="s">
        <v>523</v>
      </c>
      <c r="C136" s="87" t="s">
        <v>528</v>
      </c>
      <c r="D136" s="45" t="s">
        <v>530</v>
      </c>
      <c r="E136" s="6" t="s">
        <v>525</v>
      </c>
      <c r="F136" s="6" t="s">
        <v>526</v>
      </c>
      <c r="G136" s="87" t="s">
        <v>527</v>
      </c>
      <c r="H136" s="87">
        <v>39</v>
      </c>
      <c r="I136" s="6" t="s">
        <v>22</v>
      </c>
      <c r="J136" s="110" t="s">
        <v>23</v>
      </c>
      <c r="K136" s="48">
        <v>7479.62</v>
      </c>
      <c r="L136" s="48">
        <f t="shared" ref="L136" si="50">K136*12</f>
        <v>89755.44</v>
      </c>
      <c r="M136" s="48">
        <f>K136*60</f>
        <v>448777.2</v>
      </c>
      <c r="N136" s="98" t="s">
        <v>24</v>
      </c>
      <c r="O136" s="20">
        <v>47531</v>
      </c>
    </row>
    <row r="137" spans="1:15" ht="34.5" hidden="1" customHeight="1">
      <c r="A137" s="6" t="s">
        <v>522</v>
      </c>
      <c r="B137" s="174" t="s">
        <v>523</v>
      </c>
      <c r="C137" s="87" t="s">
        <v>528</v>
      </c>
      <c r="D137" s="45" t="s">
        <v>531</v>
      </c>
      <c r="E137" s="6" t="s">
        <v>525</v>
      </c>
      <c r="F137" s="6" t="s">
        <v>526</v>
      </c>
      <c r="G137" s="87" t="s">
        <v>527</v>
      </c>
      <c r="H137" s="87">
        <v>39</v>
      </c>
      <c r="I137" s="6" t="s">
        <v>22</v>
      </c>
      <c r="J137" s="110" t="s">
        <v>23</v>
      </c>
      <c r="K137" s="48">
        <v>7821.1</v>
      </c>
      <c r="L137" s="48">
        <f t="shared" ref="L137:L139" si="51">K137*12</f>
        <v>93853.200000000012</v>
      </c>
      <c r="M137" s="48">
        <f>K137*60</f>
        <v>469266</v>
      </c>
      <c r="N137" s="98" t="s">
        <v>24</v>
      </c>
      <c r="O137" s="20">
        <v>47531</v>
      </c>
    </row>
    <row r="138" spans="1:15" ht="34.5" hidden="1" customHeight="1">
      <c r="A138" s="6" t="s">
        <v>522</v>
      </c>
      <c r="B138" s="174" t="s">
        <v>523</v>
      </c>
      <c r="C138" s="87" t="s">
        <v>528</v>
      </c>
      <c r="D138" s="45" t="s">
        <v>532</v>
      </c>
      <c r="E138" s="6" t="s">
        <v>525</v>
      </c>
      <c r="F138" s="6" t="s">
        <v>526</v>
      </c>
      <c r="G138" s="87" t="s">
        <v>527</v>
      </c>
      <c r="H138" s="87">
        <v>39</v>
      </c>
      <c r="I138" s="6" t="s">
        <v>22</v>
      </c>
      <c r="J138" s="110" t="s">
        <v>23</v>
      </c>
      <c r="K138" s="48">
        <v>8637.5400000000009</v>
      </c>
      <c r="L138" s="48">
        <f t="shared" si="51"/>
        <v>103650.48000000001</v>
      </c>
      <c r="M138" s="48">
        <f>K138*60</f>
        <v>518252.4</v>
      </c>
      <c r="N138" s="98" t="s">
        <v>24</v>
      </c>
      <c r="O138" s="20">
        <v>47531</v>
      </c>
    </row>
    <row r="139" spans="1:15" ht="34.5" hidden="1" customHeight="1">
      <c r="A139" s="6" t="s">
        <v>522</v>
      </c>
      <c r="B139" s="174" t="s">
        <v>523</v>
      </c>
      <c r="C139" s="87" t="s">
        <v>529</v>
      </c>
      <c r="D139" s="45" t="s">
        <v>532</v>
      </c>
      <c r="E139" s="6" t="s">
        <v>525</v>
      </c>
      <c r="F139" s="6" t="s">
        <v>526</v>
      </c>
      <c r="G139" s="87" t="s">
        <v>527</v>
      </c>
      <c r="H139" s="87">
        <v>39</v>
      </c>
      <c r="I139" s="6" t="s">
        <v>22</v>
      </c>
      <c r="J139" s="110" t="s">
        <v>23</v>
      </c>
      <c r="K139" s="48">
        <v>8637.5400000000009</v>
      </c>
      <c r="L139" s="48">
        <f t="shared" si="51"/>
        <v>103650.48000000001</v>
      </c>
      <c r="M139" s="48">
        <f>K139*60</f>
        <v>518252.4</v>
      </c>
      <c r="N139" s="98" t="s">
        <v>24</v>
      </c>
      <c r="O139" s="20">
        <v>47531</v>
      </c>
    </row>
    <row r="140" spans="1:15" ht="34.5" hidden="1" customHeight="1">
      <c r="A140" s="11" t="s">
        <v>522</v>
      </c>
      <c r="B140" s="55" t="s">
        <v>533</v>
      </c>
      <c r="C140" s="17" t="s">
        <v>534</v>
      </c>
      <c r="D140" s="21" t="s">
        <v>18</v>
      </c>
      <c r="E140" s="11" t="s">
        <v>535</v>
      </c>
      <c r="F140" s="11" t="s">
        <v>536</v>
      </c>
      <c r="G140" s="17" t="s">
        <v>537</v>
      </c>
      <c r="H140" s="17">
        <v>25</v>
      </c>
      <c r="I140" s="63" t="s">
        <v>39</v>
      </c>
      <c r="J140" s="23" t="s">
        <v>538</v>
      </c>
      <c r="K140" s="13">
        <v>13682.65</v>
      </c>
      <c r="L140" s="13">
        <f t="shared" si="46"/>
        <v>164191.79999999999</v>
      </c>
      <c r="M140" s="13">
        <f>K140*60</f>
        <v>820959</v>
      </c>
      <c r="N140" s="98" t="s">
        <v>24</v>
      </c>
      <c r="O140" s="20">
        <v>47528</v>
      </c>
    </row>
    <row r="141" spans="1:15" ht="34.5" hidden="1" customHeight="1">
      <c r="A141" s="11" t="s">
        <v>522</v>
      </c>
      <c r="B141" s="55" t="s">
        <v>533</v>
      </c>
      <c r="C141" s="17" t="s">
        <v>539</v>
      </c>
      <c r="D141" s="21" t="s">
        <v>18</v>
      </c>
      <c r="E141" s="11" t="s">
        <v>535</v>
      </c>
      <c r="F141" s="11" t="s">
        <v>536</v>
      </c>
      <c r="G141" s="17" t="s">
        <v>537</v>
      </c>
      <c r="H141" s="17">
        <v>25</v>
      </c>
      <c r="I141" s="63" t="s">
        <v>39</v>
      </c>
      <c r="J141" s="23" t="s">
        <v>538</v>
      </c>
      <c r="K141" s="13">
        <v>32536.28</v>
      </c>
      <c r="L141" s="13">
        <f t="shared" ref="L141:L142" si="52">K141*12</f>
        <v>390435.36</v>
      </c>
      <c r="M141" s="13">
        <f>K141*60</f>
        <v>1952176.7999999998</v>
      </c>
      <c r="N141" s="98" t="s">
        <v>24</v>
      </c>
      <c r="O141" s="20">
        <v>47528</v>
      </c>
    </row>
    <row r="142" spans="1:15" ht="34.5" hidden="1" customHeight="1">
      <c r="A142" s="11" t="s">
        <v>522</v>
      </c>
      <c r="B142" s="55" t="s">
        <v>533</v>
      </c>
      <c r="C142" s="17" t="s">
        <v>534</v>
      </c>
      <c r="D142" s="21" t="s">
        <v>530</v>
      </c>
      <c r="E142" s="11" t="s">
        <v>535</v>
      </c>
      <c r="F142" s="11" t="s">
        <v>536</v>
      </c>
      <c r="G142" s="17" t="s">
        <v>537</v>
      </c>
      <c r="H142" s="17">
        <v>25</v>
      </c>
      <c r="I142" s="63" t="s">
        <v>39</v>
      </c>
      <c r="J142" s="23" t="s">
        <v>538</v>
      </c>
      <c r="K142" s="13">
        <v>3760.3</v>
      </c>
      <c r="L142" s="13">
        <f t="shared" si="52"/>
        <v>45123.600000000006</v>
      </c>
      <c r="M142" s="13">
        <f>K142*60</f>
        <v>225618</v>
      </c>
      <c r="N142" s="98" t="s">
        <v>24</v>
      </c>
      <c r="O142" s="20">
        <v>47528</v>
      </c>
    </row>
    <row r="143" spans="1:15" ht="34.5" hidden="1" customHeight="1">
      <c r="A143" s="11" t="s">
        <v>522</v>
      </c>
      <c r="B143" s="55" t="s">
        <v>533</v>
      </c>
      <c r="C143" s="17" t="s">
        <v>534</v>
      </c>
      <c r="D143" s="21" t="s">
        <v>532</v>
      </c>
      <c r="E143" s="11" t="s">
        <v>535</v>
      </c>
      <c r="F143" s="11" t="s">
        <v>536</v>
      </c>
      <c r="G143" s="17" t="s">
        <v>537</v>
      </c>
      <c r="H143" s="17">
        <v>25</v>
      </c>
      <c r="I143" s="63" t="s">
        <v>39</v>
      </c>
      <c r="J143" s="23" t="s">
        <v>538</v>
      </c>
      <c r="K143" s="13">
        <v>8726.7099999999991</v>
      </c>
      <c r="L143" s="13">
        <f t="shared" ref="L143" si="53">K143*12</f>
        <v>104720.51999999999</v>
      </c>
      <c r="M143" s="13">
        <f>K143*60</f>
        <v>523602.6</v>
      </c>
      <c r="N143" s="98" t="s">
        <v>24</v>
      </c>
      <c r="O143" s="20">
        <v>47528</v>
      </c>
    </row>
    <row r="144" spans="1:15" ht="34.5" hidden="1" customHeight="1">
      <c r="A144" s="11" t="s">
        <v>522</v>
      </c>
      <c r="B144" s="55" t="s">
        <v>533</v>
      </c>
      <c r="C144" s="17" t="s">
        <v>539</v>
      </c>
      <c r="D144" s="21" t="s">
        <v>532</v>
      </c>
      <c r="E144" s="11" t="s">
        <v>535</v>
      </c>
      <c r="F144" s="11" t="s">
        <v>536</v>
      </c>
      <c r="G144" s="17" t="s">
        <v>537</v>
      </c>
      <c r="H144" s="17">
        <v>25</v>
      </c>
      <c r="I144" s="63" t="s">
        <v>39</v>
      </c>
      <c r="J144" s="23" t="s">
        <v>538</v>
      </c>
      <c r="K144" s="13">
        <v>17581.68</v>
      </c>
      <c r="L144" s="13">
        <f t="shared" ref="L144" si="54">K144*12</f>
        <v>210980.16</v>
      </c>
      <c r="M144" s="13">
        <f>K144*60</f>
        <v>1054900.8</v>
      </c>
      <c r="N144" s="98" t="s">
        <v>24</v>
      </c>
      <c r="O144" s="20">
        <v>47528</v>
      </c>
    </row>
    <row r="145" spans="1:15" ht="34.5" hidden="1" customHeight="1">
      <c r="A145" s="11" t="s">
        <v>522</v>
      </c>
      <c r="B145" s="55" t="s">
        <v>540</v>
      </c>
      <c r="C145" s="17" t="s">
        <v>541</v>
      </c>
      <c r="D145" s="21" t="s">
        <v>18</v>
      </c>
      <c r="E145" s="11" t="s">
        <v>542</v>
      </c>
      <c r="F145" s="11" t="s">
        <v>526</v>
      </c>
      <c r="G145" s="17" t="s">
        <v>543</v>
      </c>
      <c r="H145" s="17">
        <v>31</v>
      </c>
      <c r="I145" s="63" t="s">
        <v>39</v>
      </c>
      <c r="J145" s="23" t="s">
        <v>40</v>
      </c>
      <c r="K145" s="13">
        <f>58056.18+5064.7</f>
        <v>63120.88</v>
      </c>
      <c r="L145" s="13">
        <f t="shared" si="46"/>
        <v>757450.55999999994</v>
      </c>
      <c r="M145" s="13">
        <f>K145*60</f>
        <v>3787252.8</v>
      </c>
      <c r="N145" s="98" t="s">
        <v>24</v>
      </c>
      <c r="O145" s="20">
        <v>47527</v>
      </c>
    </row>
    <row r="146" spans="1:15" ht="34.5" hidden="1" customHeight="1">
      <c r="A146" s="11" t="s">
        <v>522</v>
      </c>
      <c r="B146" s="55" t="s">
        <v>540</v>
      </c>
      <c r="C146" s="17" t="s">
        <v>544</v>
      </c>
      <c r="D146" s="21" t="s">
        <v>18</v>
      </c>
      <c r="E146" s="11" t="s">
        <v>542</v>
      </c>
      <c r="F146" s="11" t="s">
        <v>526</v>
      </c>
      <c r="G146" s="17" t="s">
        <v>543</v>
      </c>
      <c r="H146" s="17">
        <v>31</v>
      </c>
      <c r="I146" s="63" t="s">
        <v>39</v>
      </c>
      <c r="J146" s="23" t="s">
        <v>40</v>
      </c>
      <c r="K146" s="13">
        <v>14906.65</v>
      </c>
      <c r="L146" s="13">
        <f t="shared" ref="L146:L149" si="55">K146*12</f>
        <v>178879.8</v>
      </c>
      <c r="M146" s="13">
        <f>K146*60</f>
        <v>894399</v>
      </c>
      <c r="N146" s="98" t="s">
        <v>24</v>
      </c>
      <c r="O146" s="20">
        <v>47527</v>
      </c>
    </row>
    <row r="147" spans="1:15" ht="34.5" hidden="1" customHeight="1">
      <c r="A147" s="11" t="s">
        <v>522</v>
      </c>
      <c r="B147" s="55" t="s">
        <v>540</v>
      </c>
      <c r="C147" s="17" t="s">
        <v>541</v>
      </c>
      <c r="D147" s="21" t="s">
        <v>531</v>
      </c>
      <c r="E147" s="11" t="s">
        <v>542</v>
      </c>
      <c r="F147" s="11" t="s">
        <v>526</v>
      </c>
      <c r="G147" s="17" t="s">
        <v>543</v>
      </c>
      <c r="H147" s="17">
        <v>31</v>
      </c>
      <c r="I147" s="63" t="s">
        <v>39</v>
      </c>
      <c r="J147" s="23" t="s">
        <v>40</v>
      </c>
      <c r="K147" s="13">
        <v>7948</v>
      </c>
      <c r="L147" s="13">
        <f t="shared" si="55"/>
        <v>95376</v>
      </c>
      <c r="M147" s="13">
        <f>K147*60</f>
        <v>476880</v>
      </c>
      <c r="N147" s="98" t="s">
        <v>24</v>
      </c>
      <c r="O147" s="20">
        <v>47527</v>
      </c>
    </row>
    <row r="148" spans="1:15" ht="34.5" hidden="1" customHeight="1">
      <c r="A148" s="11" t="s">
        <v>522</v>
      </c>
      <c r="B148" s="55" t="s">
        <v>540</v>
      </c>
      <c r="C148" s="17" t="s">
        <v>541</v>
      </c>
      <c r="D148" s="21" t="s">
        <v>532</v>
      </c>
      <c r="E148" s="11" t="s">
        <v>542</v>
      </c>
      <c r="F148" s="11" t="s">
        <v>526</v>
      </c>
      <c r="G148" s="17" t="s">
        <v>543</v>
      </c>
      <c r="H148" s="17">
        <v>31</v>
      </c>
      <c r="I148" s="63" t="s">
        <v>39</v>
      </c>
      <c r="J148" s="23" t="s">
        <v>40</v>
      </c>
      <c r="K148" s="13">
        <v>8675.77</v>
      </c>
      <c r="L148" s="13">
        <f t="shared" ref="L148" si="56">K148*12</f>
        <v>104109.24</v>
      </c>
      <c r="M148" s="13">
        <f>K148*60</f>
        <v>520546.2</v>
      </c>
      <c r="N148" s="98" t="s">
        <v>24</v>
      </c>
      <c r="O148" s="20">
        <v>47527</v>
      </c>
    </row>
    <row r="149" spans="1:15" ht="34.5" hidden="1" customHeight="1">
      <c r="A149" s="11" t="s">
        <v>522</v>
      </c>
      <c r="B149" s="55" t="s">
        <v>540</v>
      </c>
      <c r="C149" s="17" t="s">
        <v>544</v>
      </c>
      <c r="D149" s="21" t="s">
        <v>532</v>
      </c>
      <c r="E149" s="11" t="s">
        <v>542</v>
      </c>
      <c r="F149" s="11" t="s">
        <v>526</v>
      </c>
      <c r="G149" s="17" t="s">
        <v>543</v>
      </c>
      <c r="H149" s="17">
        <v>31</v>
      </c>
      <c r="I149" s="63" t="s">
        <v>39</v>
      </c>
      <c r="J149" s="23" t="s">
        <v>40</v>
      </c>
      <c r="K149" s="13">
        <v>8675.75</v>
      </c>
      <c r="L149" s="13">
        <f t="shared" si="55"/>
        <v>104109</v>
      </c>
      <c r="M149" s="13">
        <f>K149*60</f>
        <v>520545</v>
      </c>
      <c r="N149" s="98" t="s">
        <v>24</v>
      </c>
      <c r="O149" s="20">
        <v>47527</v>
      </c>
    </row>
    <row r="150" spans="1:15" ht="34.5" hidden="1" customHeight="1">
      <c r="A150" s="63" t="s">
        <v>522</v>
      </c>
      <c r="B150" s="55" t="s">
        <v>545</v>
      </c>
      <c r="C150" s="17" t="s">
        <v>546</v>
      </c>
      <c r="D150" s="45" t="s">
        <v>18</v>
      </c>
      <c r="E150" s="11" t="s">
        <v>547</v>
      </c>
      <c r="F150" s="11" t="s">
        <v>526</v>
      </c>
      <c r="G150" s="17" t="s">
        <v>548</v>
      </c>
      <c r="H150" s="17">
        <v>30</v>
      </c>
      <c r="I150" s="18" t="s">
        <v>549</v>
      </c>
      <c r="J150" s="19" t="s">
        <v>550</v>
      </c>
      <c r="K150" s="13">
        <f>3314.6+21767.45+6110.43+7935.78</f>
        <v>39128.26</v>
      </c>
      <c r="L150" s="13">
        <f>K150*12</f>
        <v>469539.12</v>
      </c>
      <c r="M150" s="13">
        <f>K150*60</f>
        <v>2347695.6</v>
      </c>
      <c r="N150" s="1" t="s">
        <v>24</v>
      </c>
      <c r="O150" s="20">
        <v>47531</v>
      </c>
    </row>
    <row r="151" spans="1:15" ht="34.5" hidden="1" customHeight="1">
      <c r="A151" s="63" t="s">
        <v>522</v>
      </c>
      <c r="B151" s="55" t="s">
        <v>545</v>
      </c>
      <c r="C151" s="17" t="s">
        <v>551</v>
      </c>
      <c r="D151" s="45" t="s">
        <v>18</v>
      </c>
      <c r="E151" s="11" t="s">
        <v>547</v>
      </c>
      <c r="F151" s="11" t="s">
        <v>526</v>
      </c>
      <c r="G151" s="17" t="s">
        <v>548</v>
      </c>
      <c r="H151" s="17">
        <v>30</v>
      </c>
      <c r="I151" s="18" t="s">
        <v>549</v>
      </c>
      <c r="J151" s="19" t="s">
        <v>550</v>
      </c>
      <c r="K151" s="13">
        <f>61691.8</f>
        <v>61691.8</v>
      </c>
      <c r="L151" s="13">
        <f>K151*12</f>
        <v>740301.60000000009</v>
      </c>
      <c r="M151" s="13">
        <f>K151*60</f>
        <v>3701508</v>
      </c>
      <c r="N151" s="1" t="s">
        <v>24</v>
      </c>
      <c r="O151" s="20">
        <v>47531</v>
      </c>
    </row>
    <row r="152" spans="1:15" ht="34.5" hidden="1" customHeight="1">
      <c r="A152" s="63" t="s">
        <v>522</v>
      </c>
      <c r="B152" s="55" t="s">
        <v>545</v>
      </c>
      <c r="C152" s="17" t="s">
        <v>552</v>
      </c>
      <c r="D152" s="45" t="s">
        <v>18</v>
      </c>
      <c r="E152" s="11" t="s">
        <v>547</v>
      </c>
      <c r="F152" s="11" t="s">
        <v>526</v>
      </c>
      <c r="G152" s="17" t="s">
        <v>548</v>
      </c>
      <c r="H152" s="17">
        <v>30</v>
      </c>
      <c r="I152" s="18" t="s">
        <v>549</v>
      </c>
      <c r="J152" s="19" t="s">
        <v>550</v>
      </c>
      <c r="K152" s="13">
        <v>7750</v>
      </c>
      <c r="L152" s="13">
        <f>K152*12</f>
        <v>93000</v>
      </c>
      <c r="M152" s="13">
        <f>K152*60</f>
        <v>465000</v>
      </c>
      <c r="N152" s="1" t="s">
        <v>24</v>
      </c>
      <c r="O152" s="20">
        <v>47531</v>
      </c>
    </row>
    <row r="153" spans="1:15" ht="34.5" hidden="1" customHeight="1">
      <c r="A153" s="63" t="s">
        <v>522</v>
      </c>
      <c r="B153" s="55" t="s">
        <v>545</v>
      </c>
      <c r="C153" s="17" t="s">
        <v>546</v>
      </c>
      <c r="D153" s="45" t="s">
        <v>532</v>
      </c>
      <c r="E153" s="11" t="s">
        <v>547</v>
      </c>
      <c r="F153" s="11" t="s">
        <v>526</v>
      </c>
      <c r="G153" s="17" t="s">
        <v>548</v>
      </c>
      <c r="H153" s="17">
        <v>30</v>
      </c>
      <c r="I153" s="18" t="s">
        <v>549</v>
      </c>
      <c r="J153" s="19" t="s">
        <v>550</v>
      </c>
      <c r="K153" s="13">
        <v>7651.58</v>
      </c>
      <c r="L153" s="13">
        <f>K153*12</f>
        <v>91818.959999999992</v>
      </c>
      <c r="M153" s="13">
        <f>K153*60</f>
        <v>459094.8</v>
      </c>
      <c r="N153" s="1" t="s">
        <v>24</v>
      </c>
      <c r="O153" s="20">
        <v>47531</v>
      </c>
    </row>
    <row r="154" spans="1:15" ht="34.5" hidden="1" customHeight="1">
      <c r="A154" s="63" t="s">
        <v>522</v>
      </c>
      <c r="B154" s="55" t="s">
        <v>545</v>
      </c>
      <c r="C154" s="17" t="s">
        <v>552</v>
      </c>
      <c r="D154" s="45" t="s">
        <v>532</v>
      </c>
      <c r="E154" s="11" t="s">
        <v>547</v>
      </c>
      <c r="F154" s="11" t="s">
        <v>526</v>
      </c>
      <c r="G154" s="17" t="s">
        <v>548</v>
      </c>
      <c r="H154" s="17">
        <v>30</v>
      </c>
      <c r="I154" s="18" t="s">
        <v>549</v>
      </c>
      <c r="J154" s="19" t="s">
        <v>550</v>
      </c>
      <c r="K154" s="13">
        <v>7750</v>
      </c>
      <c r="L154" s="13">
        <f>K154*12</f>
        <v>93000</v>
      </c>
      <c r="M154" s="13">
        <f>K154*60</f>
        <v>465000</v>
      </c>
      <c r="N154" s="1" t="s">
        <v>24</v>
      </c>
      <c r="O154" s="20">
        <v>47531</v>
      </c>
    </row>
    <row r="155" spans="1:15" ht="34.5" hidden="1" customHeight="1">
      <c r="A155" s="63" t="s">
        <v>522</v>
      </c>
      <c r="B155" s="55" t="s">
        <v>545</v>
      </c>
      <c r="C155" s="17" t="s">
        <v>546</v>
      </c>
      <c r="D155" s="21" t="s">
        <v>46</v>
      </c>
      <c r="E155" s="11" t="s">
        <v>553</v>
      </c>
      <c r="F155" s="11" t="s">
        <v>554</v>
      </c>
      <c r="G155" s="17" t="s">
        <v>555</v>
      </c>
      <c r="H155" s="17">
        <v>2</v>
      </c>
      <c r="I155" s="22" t="s">
        <v>556</v>
      </c>
      <c r="J155" s="23" t="s">
        <v>557</v>
      </c>
      <c r="K155" s="13">
        <v>10700.88</v>
      </c>
      <c r="L155" s="13">
        <f t="shared" ref="L155:L157" si="57">K155*12</f>
        <v>128410.56</v>
      </c>
      <c r="M155" s="13">
        <f t="shared" ref="M155:M163" si="58">K155*12</f>
        <v>128410.56</v>
      </c>
      <c r="N155" s="1" t="s">
        <v>67</v>
      </c>
      <c r="O155" s="24">
        <v>45838</v>
      </c>
    </row>
    <row r="156" spans="1:15" ht="34.5" hidden="1" customHeight="1">
      <c r="A156" s="63" t="s">
        <v>522</v>
      </c>
      <c r="B156" s="55" t="s">
        <v>545</v>
      </c>
      <c r="C156" s="17" t="s">
        <v>552</v>
      </c>
      <c r="D156" s="21" t="s">
        <v>46</v>
      </c>
      <c r="E156" s="11" t="s">
        <v>553</v>
      </c>
      <c r="F156" s="11" t="s">
        <v>554</v>
      </c>
      <c r="G156" s="17" t="s">
        <v>555</v>
      </c>
      <c r="H156" s="17">
        <v>2</v>
      </c>
      <c r="I156" s="22" t="s">
        <v>556</v>
      </c>
      <c r="J156" s="23" t="s">
        <v>557</v>
      </c>
      <c r="K156" s="13">
        <v>10655.19</v>
      </c>
      <c r="L156" s="13">
        <f t="shared" ref="L156" si="59">K156*12</f>
        <v>127862.28</v>
      </c>
      <c r="M156" s="13">
        <f t="shared" ref="M156" si="60">K156*12</f>
        <v>127862.28</v>
      </c>
      <c r="N156" s="1" t="s">
        <v>67</v>
      </c>
      <c r="O156" s="24">
        <v>45838</v>
      </c>
    </row>
    <row r="157" spans="1:15" ht="34.5" hidden="1" customHeight="1">
      <c r="A157" s="63" t="s">
        <v>522</v>
      </c>
      <c r="B157" s="55" t="s">
        <v>558</v>
      </c>
      <c r="C157" s="17" t="s">
        <v>559</v>
      </c>
      <c r="D157" s="21" t="s">
        <v>46</v>
      </c>
      <c r="E157" s="11" t="s">
        <v>560</v>
      </c>
      <c r="F157" s="11" t="s">
        <v>561</v>
      </c>
      <c r="G157" s="17" t="s">
        <v>562</v>
      </c>
      <c r="H157" s="17">
        <v>2</v>
      </c>
      <c r="I157" s="18" t="s">
        <v>563</v>
      </c>
      <c r="J157" s="26" t="s">
        <v>564</v>
      </c>
      <c r="K157" s="13">
        <v>11899.9</v>
      </c>
      <c r="L157" s="13">
        <f t="shared" si="57"/>
        <v>142798.79999999999</v>
      </c>
      <c r="M157" s="13">
        <f t="shared" si="58"/>
        <v>142798.79999999999</v>
      </c>
      <c r="N157" s="5" t="s">
        <v>67</v>
      </c>
      <c r="O157" s="20">
        <v>45869</v>
      </c>
    </row>
    <row r="158" spans="1:15" ht="34.5" hidden="1" customHeight="1">
      <c r="A158" s="63" t="s">
        <v>522</v>
      </c>
      <c r="B158" s="55" t="s">
        <v>558</v>
      </c>
      <c r="C158" s="17" t="s">
        <v>565</v>
      </c>
      <c r="D158" s="21" t="s">
        <v>46</v>
      </c>
      <c r="E158" s="11" t="s">
        <v>560</v>
      </c>
      <c r="F158" s="11" t="s">
        <v>561</v>
      </c>
      <c r="G158" s="17" t="s">
        <v>562</v>
      </c>
      <c r="H158" s="17">
        <v>2</v>
      </c>
      <c r="I158" s="18" t="s">
        <v>563</v>
      </c>
      <c r="J158" s="26" t="s">
        <v>564</v>
      </c>
      <c r="K158" s="13">
        <v>11980.64</v>
      </c>
      <c r="L158" s="13">
        <f t="shared" ref="L158" si="61">K158*12</f>
        <v>143767.67999999999</v>
      </c>
      <c r="M158" s="13">
        <f t="shared" ref="M158" si="62">K158*12</f>
        <v>143767.67999999999</v>
      </c>
      <c r="N158" s="5" t="s">
        <v>67</v>
      </c>
      <c r="O158" s="20">
        <v>45869</v>
      </c>
    </row>
    <row r="159" spans="1:15" ht="34.5" hidden="1" customHeight="1">
      <c r="A159" s="63" t="s">
        <v>522</v>
      </c>
      <c r="B159" s="55" t="s">
        <v>566</v>
      </c>
      <c r="C159" s="17" t="s">
        <v>567</v>
      </c>
      <c r="D159" s="21" t="s">
        <v>18</v>
      </c>
      <c r="E159" s="11" t="s">
        <v>568</v>
      </c>
      <c r="F159" s="11" t="s">
        <v>526</v>
      </c>
      <c r="G159" s="17" t="s">
        <v>569</v>
      </c>
      <c r="H159" s="17">
        <v>23</v>
      </c>
      <c r="I159" s="18" t="s">
        <v>570</v>
      </c>
      <c r="J159" s="26" t="s">
        <v>571</v>
      </c>
      <c r="K159" s="13">
        <v>13514.16</v>
      </c>
      <c r="L159" s="13">
        <f>K159*12</f>
        <v>162169.91999999998</v>
      </c>
      <c r="M159" s="13">
        <f>K159*60</f>
        <v>810849.6</v>
      </c>
      <c r="N159" s="5" t="s">
        <v>24</v>
      </c>
      <c r="O159" s="20">
        <v>47531</v>
      </c>
    </row>
    <row r="160" spans="1:15" ht="34.5" hidden="1" customHeight="1">
      <c r="A160" s="63" t="s">
        <v>522</v>
      </c>
      <c r="B160" s="55" t="s">
        <v>566</v>
      </c>
      <c r="C160" s="17" t="s">
        <v>572</v>
      </c>
      <c r="D160" s="21" t="s">
        <v>18</v>
      </c>
      <c r="E160" s="11" t="s">
        <v>568</v>
      </c>
      <c r="F160" s="11" t="s">
        <v>526</v>
      </c>
      <c r="G160" s="17" t="s">
        <v>569</v>
      </c>
      <c r="H160" s="17">
        <v>23</v>
      </c>
      <c r="I160" s="18" t="s">
        <v>570</v>
      </c>
      <c r="J160" s="26" t="s">
        <v>571</v>
      </c>
      <c r="K160" s="13">
        <v>17362.3</v>
      </c>
      <c r="L160" s="13">
        <f>K160*12</f>
        <v>208347.59999999998</v>
      </c>
      <c r="M160" s="13">
        <f>K160*60</f>
        <v>1041738</v>
      </c>
      <c r="N160" s="5" t="s">
        <v>24</v>
      </c>
      <c r="O160" s="20">
        <v>47531</v>
      </c>
    </row>
    <row r="161" spans="1:15" ht="34.5" hidden="1" customHeight="1">
      <c r="A161" s="63" t="s">
        <v>522</v>
      </c>
      <c r="B161" s="55" t="s">
        <v>566</v>
      </c>
      <c r="C161" s="17" t="s">
        <v>567</v>
      </c>
      <c r="D161" s="45" t="s">
        <v>532</v>
      </c>
      <c r="E161" s="11" t="s">
        <v>568</v>
      </c>
      <c r="F161" s="11" t="s">
        <v>526</v>
      </c>
      <c r="G161" s="17" t="s">
        <v>569</v>
      </c>
      <c r="H161" s="17">
        <v>23</v>
      </c>
      <c r="I161" s="18" t="s">
        <v>570</v>
      </c>
      <c r="J161" s="26" t="s">
        <v>571</v>
      </c>
      <c r="K161" s="13">
        <v>7419.48</v>
      </c>
      <c r="L161" s="13">
        <f>K161*12</f>
        <v>89033.76</v>
      </c>
      <c r="M161" s="13">
        <f>K161*60</f>
        <v>445168.8</v>
      </c>
      <c r="N161" s="5" t="s">
        <v>24</v>
      </c>
      <c r="O161" s="20">
        <v>47531</v>
      </c>
    </row>
    <row r="162" spans="1:15" ht="34.5" hidden="1" customHeight="1">
      <c r="A162" s="63" t="s">
        <v>522</v>
      </c>
      <c r="B162" s="55" t="s">
        <v>566</v>
      </c>
      <c r="C162" s="17" t="s">
        <v>572</v>
      </c>
      <c r="D162" s="45" t="s">
        <v>532</v>
      </c>
      <c r="E162" s="11" t="s">
        <v>568</v>
      </c>
      <c r="F162" s="11" t="s">
        <v>526</v>
      </c>
      <c r="G162" s="17" t="s">
        <v>569</v>
      </c>
      <c r="H162" s="17">
        <v>23</v>
      </c>
      <c r="I162" s="18" t="s">
        <v>570</v>
      </c>
      <c r="J162" s="26" t="s">
        <v>571</v>
      </c>
      <c r="K162" s="13">
        <v>7621.72</v>
      </c>
      <c r="L162" s="13">
        <f>K162*12</f>
        <v>91460.64</v>
      </c>
      <c r="M162" s="13">
        <f>K162*60</f>
        <v>457303.2</v>
      </c>
      <c r="N162" s="5" t="s">
        <v>24</v>
      </c>
      <c r="O162" s="20">
        <v>47531</v>
      </c>
    </row>
    <row r="163" spans="1:15" ht="34.5" hidden="1" customHeight="1">
      <c r="A163" s="63" t="s">
        <v>522</v>
      </c>
      <c r="B163" s="55" t="s">
        <v>566</v>
      </c>
      <c r="C163" s="17" t="s">
        <v>572</v>
      </c>
      <c r="D163" s="21" t="s">
        <v>46</v>
      </c>
      <c r="E163" s="11" t="s">
        <v>573</v>
      </c>
      <c r="F163" s="11" t="s">
        <v>574</v>
      </c>
      <c r="G163" s="17" t="s">
        <v>575</v>
      </c>
      <c r="H163" s="17">
        <v>2</v>
      </c>
      <c r="I163" s="11" t="s">
        <v>576</v>
      </c>
      <c r="J163" s="26" t="s">
        <v>577</v>
      </c>
      <c r="K163" s="13">
        <v>7524.38</v>
      </c>
      <c r="L163" s="13">
        <f>K163*12</f>
        <v>90292.56</v>
      </c>
      <c r="M163" s="13">
        <f t="shared" si="58"/>
        <v>90292.56</v>
      </c>
      <c r="N163" s="5" t="s">
        <v>67</v>
      </c>
      <c r="O163" s="20">
        <v>45838</v>
      </c>
    </row>
    <row r="164" spans="1:15" ht="34.5" hidden="1" customHeight="1">
      <c r="A164" s="63" t="s">
        <v>522</v>
      </c>
      <c r="B164" s="55" t="s">
        <v>566</v>
      </c>
      <c r="C164" s="17" t="s">
        <v>567</v>
      </c>
      <c r="D164" s="21" t="s">
        <v>46</v>
      </c>
      <c r="E164" s="11" t="s">
        <v>573</v>
      </c>
      <c r="F164" s="11" t="s">
        <v>574</v>
      </c>
      <c r="G164" s="17" t="s">
        <v>575</v>
      </c>
      <c r="H164" s="17">
        <v>2</v>
      </c>
      <c r="I164" s="11" t="s">
        <v>576</v>
      </c>
      <c r="J164" s="26" t="s">
        <v>577</v>
      </c>
      <c r="K164" s="13">
        <v>7391.95</v>
      </c>
      <c r="L164" s="13">
        <f>K164*12</f>
        <v>88703.4</v>
      </c>
      <c r="M164" s="13">
        <f t="shared" ref="M164" si="63">K164*12</f>
        <v>88703.4</v>
      </c>
      <c r="N164" s="5" t="s">
        <v>67</v>
      </c>
      <c r="O164" s="20">
        <v>45838</v>
      </c>
    </row>
    <row r="165" spans="1:15" ht="34.5" hidden="1" customHeight="1">
      <c r="A165" s="63" t="s">
        <v>522</v>
      </c>
      <c r="B165" s="55" t="s">
        <v>533</v>
      </c>
      <c r="C165" s="17" t="s">
        <v>534</v>
      </c>
      <c r="D165" s="21" t="s">
        <v>46</v>
      </c>
      <c r="E165" s="11" t="s">
        <v>578</v>
      </c>
      <c r="F165" s="11" t="s">
        <v>579</v>
      </c>
      <c r="G165" s="17" t="s">
        <v>580</v>
      </c>
      <c r="H165" s="17">
        <v>3</v>
      </c>
      <c r="I165" s="22" t="s">
        <v>581</v>
      </c>
      <c r="J165" s="22" t="s">
        <v>582</v>
      </c>
      <c r="K165" s="13">
        <v>10769.01</v>
      </c>
      <c r="L165" s="13">
        <f t="shared" ref="L165:L254" si="64">K165*12</f>
        <v>129228.12</v>
      </c>
      <c r="M165" s="13">
        <f>K165*30</f>
        <v>323070.3</v>
      </c>
      <c r="N165" s="68" t="s">
        <v>583</v>
      </c>
      <c r="O165" s="24">
        <v>46597</v>
      </c>
    </row>
    <row r="166" spans="1:15" ht="34.5" hidden="1" customHeight="1">
      <c r="A166" s="63" t="s">
        <v>522</v>
      </c>
      <c r="B166" s="55" t="s">
        <v>533</v>
      </c>
      <c r="C166" s="17" t="s">
        <v>539</v>
      </c>
      <c r="D166" s="21" t="s">
        <v>46</v>
      </c>
      <c r="E166" s="11" t="s">
        <v>578</v>
      </c>
      <c r="F166" s="11" t="s">
        <v>579</v>
      </c>
      <c r="G166" s="17" t="s">
        <v>580</v>
      </c>
      <c r="H166" s="17">
        <v>3</v>
      </c>
      <c r="I166" s="22" t="s">
        <v>581</v>
      </c>
      <c r="J166" s="22" t="s">
        <v>582</v>
      </c>
      <c r="K166" s="13">
        <v>10769.01</v>
      </c>
      <c r="L166" s="13">
        <f t="shared" ref="L166" si="65">K166*12</f>
        <v>129228.12</v>
      </c>
      <c r="M166" s="13">
        <f>K166*30</f>
        <v>323070.3</v>
      </c>
      <c r="N166" s="68" t="s">
        <v>583</v>
      </c>
      <c r="O166" s="24">
        <v>46597</v>
      </c>
    </row>
    <row r="167" spans="1:15" ht="34.5" hidden="1" customHeight="1">
      <c r="A167" s="63" t="s">
        <v>522</v>
      </c>
      <c r="B167" s="55" t="s">
        <v>523</v>
      </c>
      <c r="C167" s="17" t="s">
        <v>524</v>
      </c>
      <c r="D167" s="21" t="s">
        <v>46</v>
      </c>
      <c r="E167" s="11" t="s">
        <v>584</v>
      </c>
      <c r="F167" s="11" t="s">
        <v>585</v>
      </c>
      <c r="G167" s="17" t="s">
        <v>586</v>
      </c>
      <c r="H167" s="17">
        <v>3</v>
      </c>
      <c r="I167" s="22" t="s">
        <v>587</v>
      </c>
      <c r="J167" s="23" t="s">
        <v>588</v>
      </c>
      <c r="K167" s="13">
        <v>10180.43</v>
      </c>
      <c r="L167" s="13">
        <f t="shared" si="64"/>
        <v>122165.16</v>
      </c>
      <c r="M167" s="13">
        <f>K167*60</f>
        <v>610825.80000000005</v>
      </c>
      <c r="N167" s="5" t="s">
        <v>24</v>
      </c>
      <c r="O167" s="24">
        <v>47595</v>
      </c>
    </row>
    <row r="168" spans="1:15" ht="34.5" hidden="1" customHeight="1">
      <c r="A168" s="63" t="s">
        <v>522</v>
      </c>
      <c r="B168" s="55" t="s">
        <v>523</v>
      </c>
      <c r="C168" s="17" t="s">
        <v>528</v>
      </c>
      <c r="D168" s="21" t="s">
        <v>108</v>
      </c>
      <c r="E168" s="11" t="s">
        <v>584</v>
      </c>
      <c r="F168" s="11" t="s">
        <v>585</v>
      </c>
      <c r="G168" s="17" t="s">
        <v>586</v>
      </c>
      <c r="H168" s="17">
        <v>3</v>
      </c>
      <c r="I168" s="22" t="s">
        <v>587</v>
      </c>
      <c r="J168" s="23" t="s">
        <v>588</v>
      </c>
      <c r="K168" s="13">
        <v>5086.71</v>
      </c>
      <c r="L168" s="13">
        <f t="shared" ref="L168:L169" si="66">K168*12</f>
        <v>61040.520000000004</v>
      </c>
      <c r="M168" s="13">
        <f>K168*60</f>
        <v>305202.59999999998</v>
      </c>
      <c r="N168" s="5" t="s">
        <v>24</v>
      </c>
      <c r="O168" s="24">
        <v>47595</v>
      </c>
    </row>
    <row r="169" spans="1:15" ht="34.5" hidden="1" customHeight="1">
      <c r="A169" s="63" t="s">
        <v>522</v>
      </c>
      <c r="B169" s="55" t="s">
        <v>523</v>
      </c>
      <c r="C169" s="17" t="s">
        <v>529</v>
      </c>
      <c r="D169" s="21" t="s">
        <v>46</v>
      </c>
      <c r="E169" s="11" t="s">
        <v>584</v>
      </c>
      <c r="F169" s="11" t="s">
        <v>585</v>
      </c>
      <c r="G169" s="17" t="s">
        <v>586</v>
      </c>
      <c r="H169" s="17">
        <v>3</v>
      </c>
      <c r="I169" s="22" t="s">
        <v>587</v>
      </c>
      <c r="J169" s="23" t="s">
        <v>588</v>
      </c>
      <c r="K169" s="13">
        <v>10180.43</v>
      </c>
      <c r="L169" s="13">
        <f t="shared" si="66"/>
        <v>122165.16</v>
      </c>
      <c r="M169" s="13">
        <f>K169*60</f>
        <v>610825.80000000005</v>
      </c>
      <c r="N169" s="5" t="s">
        <v>24</v>
      </c>
      <c r="O169" s="24">
        <v>47595</v>
      </c>
    </row>
    <row r="170" spans="1:15" ht="34.5" hidden="1" customHeight="1">
      <c r="A170" s="63" t="s">
        <v>522</v>
      </c>
      <c r="B170" s="99" t="s">
        <v>540</v>
      </c>
      <c r="C170" s="64" t="s">
        <v>544</v>
      </c>
      <c r="D170" s="21" t="s">
        <v>46</v>
      </c>
      <c r="E170" s="11" t="s">
        <v>589</v>
      </c>
      <c r="F170" s="11" t="s">
        <v>590</v>
      </c>
      <c r="G170" s="17" t="s">
        <v>591</v>
      </c>
      <c r="H170" s="17">
        <v>2</v>
      </c>
      <c r="I170" s="22" t="s">
        <v>592</v>
      </c>
      <c r="J170" s="23" t="s">
        <v>593</v>
      </c>
      <c r="K170" s="13">
        <v>12074.38</v>
      </c>
      <c r="L170" s="13">
        <f>K170*12</f>
        <v>144892.56</v>
      </c>
      <c r="M170" s="13">
        <f>K170*12</f>
        <v>144892.56</v>
      </c>
      <c r="N170" s="5" t="s">
        <v>355</v>
      </c>
      <c r="O170" s="24">
        <v>46112</v>
      </c>
    </row>
    <row r="171" spans="1:15" ht="34.5" hidden="1" customHeight="1">
      <c r="A171" s="63" t="s">
        <v>522</v>
      </c>
      <c r="B171" s="99" t="s">
        <v>540</v>
      </c>
      <c r="C171" s="64" t="s">
        <v>541</v>
      </c>
      <c r="D171" s="21" t="s">
        <v>108</v>
      </c>
      <c r="E171" s="11" t="s">
        <v>589</v>
      </c>
      <c r="F171" s="11" t="s">
        <v>590</v>
      </c>
      <c r="G171" s="17" t="s">
        <v>591</v>
      </c>
      <c r="H171" s="17">
        <v>2</v>
      </c>
      <c r="I171" s="22" t="s">
        <v>592</v>
      </c>
      <c r="J171" s="23" t="s">
        <v>593</v>
      </c>
      <c r="K171" s="13">
        <v>12074.38</v>
      </c>
      <c r="L171" s="13">
        <f>K171*12</f>
        <v>144892.56</v>
      </c>
      <c r="M171" s="13">
        <f>K171*12</f>
        <v>144892.56</v>
      </c>
      <c r="N171" s="5" t="s">
        <v>355</v>
      </c>
      <c r="O171" s="24">
        <v>46112</v>
      </c>
    </row>
    <row r="172" spans="1:15" ht="34.5" hidden="1" customHeight="1">
      <c r="A172" s="63" t="s">
        <v>522</v>
      </c>
      <c r="B172" s="100" t="s">
        <v>594</v>
      </c>
      <c r="C172" s="64" t="s">
        <v>595</v>
      </c>
      <c r="D172" s="93" t="s">
        <v>53</v>
      </c>
      <c r="E172" s="64" t="s">
        <v>596</v>
      </c>
      <c r="F172" s="64" t="s">
        <v>597</v>
      </c>
      <c r="G172" s="64" t="s">
        <v>598</v>
      </c>
      <c r="H172" s="64">
        <v>9</v>
      </c>
      <c r="I172" s="76" t="s">
        <v>599</v>
      </c>
      <c r="J172" s="25" t="s">
        <v>600</v>
      </c>
      <c r="K172" s="13">
        <f>8530.03+2955.6</f>
        <v>11485.630000000001</v>
      </c>
      <c r="L172" s="13">
        <f t="shared" si="64"/>
        <v>137827.56</v>
      </c>
      <c r="M172" s="13">
        <f>K172*12</f>
        <v>137827.56</v>
      </c>
      <c r="N172" s="5" t="s">
        <v>67</v>
      </c>
      <c r="O172" s="101">
        <v>45988</v>
      </c>
    </row>
    <row r="173" spans="1:15" ht="34.5" hidden="1" customHeight="1">
      <c r="A173" s="63" t="s">
        <v>522</v>
      </c>
      <c r="B173" s="100" t="s">
        <v>540</v>
      </c>
      <c r="C173" s="64" t="s">
        <v>541</v>
      </c>
      <c r="D173" s="93" t="s">
        <v>53</v>
      </c>
      <c r="E173" s="64" t="s">
        <v>596</v>
      </c>
      <c r="F173" s="64" t="s">
        <v>597</v>
      </c>
      <c r="G173" s="64" t="s">
        <v>598</v>
      </c>
      <c r="H173" s="64">
        <v>9</v>
      </c>
      <c r="I173" s="76" t="s">
        <v>599</v>
      </c>
      <c r="J173" s="25" t="s">
        <v>600</v>
      </c>
      <c r="K173" s="13">
        <f>8466.17+5294.16</f>
        <v>13760.33</v>
      </c>
      <c r="L173" s="13">
        <f t="shared" ref="L173:L180" si="67">K173*12</f>
        <v>165123.96</v>
      </c>
      <c r="M173" s="13">
        <f>K173*12</f>
        <v>165123.96</v>
      </c>
      <c r="N173" s="5" t="s">
        <v>67</v>
      </c>
      <c r="O173" s="101">
        <v>45988</v>
      </c>
    </row>
    <row r="174" spans="1:15" ht="34.5" hidden="1" customHeight="1">
      <c r="A174" s="63" t="s">
        <v>522</v>
      </c>
      <c r="B174" s="100" t="s">
        <v>566</v>
      </c>
      <c r="C174" s="64" t="s">
        <v>572</v>
      </c>
      <c r="D174" s="93" t="s">
        <v>53</v>
      </c>
      <c r="E174" s="64" t="s">
        <v>596</v>
      </c>
      <c r="F174" s="64" t="s">
        <v>597</v>
      </c>
      <c r="G174" s="64" t="s">
        <v>598</v>
      </c>
      <c r="H174" s="64">
        <v>9</v>
      </c>
      <c r="I174" s="76" t="s">
        <v>599</v>
      </c>
      <c r="J174" s="25" t="s">
        <v>600</v>
      </c>
      <c r="K174" s="13">
        <f>8420.24+6305.76</f>
        <v>14726</v>
      </c>
      <c r="L174" s="13">
        <f t="shared" si="67"/>
        <v>176712</v>
      </c>
      <c r="M174" s="13">
        <f>K174*12</f>
        <v>176712</v>
      </c>
      <c r="N174" s="5" t="s">
        <v>67</v>
      </c>
      <c r="O174" s="101">
        <v>45988</v>
      </c>
    </row>
    <row r="175" spans="1:15" ht="34.5" hidden="1" customHeight="1">
      <c r="A175" s="63" t="s">
        <v>522</v>
      </c>
      <c r="B175" s="100" t="s">
        <v>558</v>
      </c>
      <c r="C175" s="64" t="s">
        <v>565</v>
      </c>
      <c r="D175" s="93" t="s">
        <v>53</v>
      </c>
      <c r="E175" s="64" t="s">
        <v>596</v>
      </c>
      <c r="F175" s="64" t="s">
        <v>597</v>
      </c>
      <c r="G175" s="64" t="s">
        <v>598</v>
      </c>
      <c r="H175" s="64">
        <v>9</v>
      </c>
      <c r="I175" s="76" t="s">
        <v>599</v>
      </c>
      <c r="J175" s="25" t="s">
        <v>600</v>
      </c>
      <c r="K175" s="13">
        <f>8374.15+3660.84</f>
        <v>12034.99</v>
      </c>
      <c r="L175" s="13">
        <f t="shared" si="67"/>
        <v>144419.88</v>
      </c>
      <c r="M175" s="13">
        <f>K175*12</f>
        <v>144419.88</v>
      </c>
      <c r="N175" s="5" t="s">
        <v>67</v>
      </c>
      <c r="O175" s="101">
        <v>45988</v>
      </c>
    </row>
    <row r="176" spans="1:15" ht="34.5" hidden="1" customHeight="1">
      <c r="A176" s="63" t="s">
        <v>522</v>
      </c>
      <c r="B176" s="100" t="s">
        <v>533</v>
      </c>
      <c r="C176" s="64" t="s">
        <v>534</v>
      </c>
      <c r="D176" s="93" t="s">
        <v>53</v>
      </c>
      <c r="E176" s="64" t="s">
        <v>596</v>
      </c>
      <c r="F176" s="64" t="s">
        <v>597</v>
      </c>
      <c r="G176" s="64" t="s">
        <v>598</v>
      </c>
      <c r="H176" s="64">
        <v>9</v>
      </c>
      <c r="I176" s="76" t="s">
        <v>599</v>
      </c>
      <c r="J176" s="25" t="s">
        <v>600</v>
      </c>
      <c r="K176" s="13">
        <f>8804.77+9133.92</f>
        <v>17938.690000000002</v>
      </c>
      <c r="L176" s="13">
        <f t="shared" si="67"/>
        <v>215264.28000000003</v>
      </c>
      <c r="M176" s="13">
        <f>K176*12</f>
        <v>215264.28000000003</v>
      </c>
      <c r="N176" s="5" t="s">
        <v>67</v>
      </c>
      <c r="O176" s="101">
        <v>45988</v>
      </c>
    </row>
    <row r="177" spans="1:15" ht="34.5" hidden="1" customHeight="1">
      <c r="A177" s="63" t="s">
        <v>522</v>
      </c>
      <c r="B177" s="100" t="s">
        <v>533</v>
      </c>
      <c r="C177" s="64" t="s">
        <v>539</v>
      </c>
      <c r="D177" s="93" t="s">
        <v>53</v>
      </c>
      <c r="E177" s="64" t="s">
        <v>596</v>
      </c>
      <c r="F177" s="64" t="s">
        <v>597</v>
      </c>
      <c r="G177" s="64" t="s">
        <v>598</v>
      </c>
      <c r="H177" s="64">
        <v>9</v>
      </c>
      <c r="I177" s="76" t="s">
        <v>599</v>
      </c>
      <c r="J177" s="25" t="s">
        <v>600</v>
      </c>
      <c r="K177" s="13">
        <f>11367.18+9133.92</f>
        <v>20501.099999999999</v>
      </c>
      <c r="L177" s="13">
        <f t="shared" si="67"/>
        <v>246013.19999999998</v>
      </c>
      <c r="M177" s="13">
        <f>K177*12</f>
        <v>246013.19999999998</v>
      </c>
      <c r="N177" s="5" t="s">
        <v>67</v>
      </c>
      <c r="O177" s="101">
        <v>45988</v>
      </c>
    </row>
    <row r="178" spans="1:15" ht="34.5" hidden="1" customHeight="1">
      <c r="A178" s="63" t="s">
        <v>522</v>
      </c>
      <c r="B178" s="100" t="s">
        <v>545</v>
      </c>
      <c r="C178" s="64" t="s">
        <v>551</v>
      </c>
      <c r="D178" s="93" t="s">
        <v>53</v>
      </c>
      <c r="E178" s="64" t="s">
        <v>596</v>
      </c>
      <c r="F178" s="64" t="s">
        <v>597</v>
      </c>
      <c r="G178" s="64" t="s">
        <v>598</v>
      </c>
      <c r="H178" s="64">
        <v>9</v>
      </c>
      <c r="I178" s="76" t="s">
        <v>599</v>
      </c>
      <c r="J178" s="25" t="s">
        <v>600</v>
      </c>
      <c r="K178" s="13">
        <f>8416.05+3135.24</f>
        <v>11551.289999999999</v>
      </c>
      <c r="L178" s="13">
        <f t="shared" si="67"/>
        <v>138615.47999999998</v>
      </c>
      <c r="M178" s="13">
        <f>K178*12</f>
        <v>138615.47999999998</v>
      </c>
      <c r="N178" s="5" t="s">
        <v>67</v>
      </c>
      <c r="O178" s="101">
        <v>45988</v>
      </c>
    </row>
    <row r="179" spans="1:15" ht="34.5" hidden="1" customHeight="1">
      <c r="A179" s="63" t="s">
        <v>522</v>
      </c>
      <c r="B179" s="100" t="s">
        <v>601</v>
      </c>
      <c r="C179" s="64" t="s">
        <v>602</v>
      </c>
      <c r="D179" s="93" t="s">
        <v>53</v>
      </c>
      <c r="E179" s="64" t="s">
        <v>596</v>
      </c>
      <c r="F179" s="64" t="s">
        <v>597</v>
      </c>
      <c r="G179" s="64" t="s">
        <v>598</v>
      </c>
      <c r="H179" s="64">
        <v>9</v>
      </c>
      <c r="I179" s="76" t="s">
        <v>599</v>
      </c>
      <c r="J179" s="25" t="s">
        <v>600</v>
      </c>
      <c r="K179" s="13">
        <f>8377.5+3152.88</f>
        <v>11530.380000000001</v>
      </c>
      <c r="L179" s="13">
        <f t="shared" si="67"/>
        <v>138364.56</v>
      </c>
      <c r="M179" s="13">
        <f>K179*12</f>
        <v>138364.56</v>
      </c>
      <c r="N179" s="5" t="s">
        <v>67</v>
      </c>
      <c r="O179" s="101">
        <v>45988</v>
      </c>
    </row>
    <row r="180" spans="1:15" ht="34.5" hidden="1" customHeight="1">
      <c r="A180" s="63" t="s">
        <v>522</v>
      </c>
      <c r="B180" s="100" t="s">
        <v>540</v>
      </c>
      <c r="C180" s="64" t="s">
        <v>544</v>
      </c>
      <c r="D180" s="93" t="s">
        <v>53</v>
      </c>
      <c r="E180" s="64" t="s">
        <v>596</v>
      </c>
      <c r="F180" s="64" t="s">
        <v>597</v>
      </c>
      <c r="G180" s="64" t="s">
        <v>598</v>
      </c>
      <c r="H180" s="64">
        <v>9</v>
      </c>
      <c r="I180" s="76" t="s">
        <v>599</v>
      </c>
      <c r="J180" s="25" t="s">
        <v>600</v>
      </c>
      <c r="K180" s="13">
        <f>8366.73+5294.16</f>
        <v>13660.89</v>
      </c>
      <c r="L180" s="13">
        <f t="shared" si="67"/>
        <v>163930.68</v>
      </c>
      <c r="M180" s="13">
        <f>K180*12</f>
        <v>163930.68</v>
      </c>
      <c r="N180" s="5" t="s">
        <v>67</v>
      </c>
      <c r="O180" s="101">
        <v>45988</v>
      </c>
    </row>
    <row r="181" spans="1:15" ht="34.5" hidden="1" customHeight="1">
      <c r="A181" s="63" t="s">
        <v>522</v>
      </c>
      <c r="B181" s="99" t="s">
        <v>594</v>
      </c>
      <c r="C181" s="64" t="s">
        <v>595</v>
      </c>
      <c r="D181" s="93" t="s">
        <v>18</v>
      </c>
      <c r="E181" s="64" t="s">
        <v>603</v>
      </c>
      <c r="F181" s="64" t="s">
        <v>526</v>
      </c>
      <c r="G181" s="64" t="s">
        <v>604</v>
      </c>
      <c r="H181" s="64">
        <v>13</v>
      </c>
      <c r="I181" s="76" t="s">
        <v>605</v>
      </c>
      <c r="J181" s="25" t="s">
        <v>606</v>
      </c>
      <c r="K181" s="13">
        <v>5728.13</v>
      </c>
      <c r="L181" s="13">
        <f t="shared" si="64"/>
        <v>68737.56</v>
      </c>
      <c r="M181" s="13">
        <f>K181*60</f>
        <v>343687.8</v>
      </c>
      <c r="N181" s="5" t="s">
        <v>607</v>
      </c>
      <c r="O181" s="101">
        <v>47538</v>
      </c>
    </row>
    <row r="182" spans="1:15" ht="34.5" hidden="1" customHeight="1">
      <c r="A182" s="63" t="s">
        <v>522</v>
      </c>
      <c r="B182" s="99" t="s">
        <v>594</v>
      </c>
      <c r="C182" s="64" t="s">
        <v>595</v>
      </c>
      <c r="D182" s="45" t="s">
        <v>531</v>
      </c>
      <c r="E182" s="64" t="s">
        <v>603</v>
      </c>
      <c r="F182" s="64" t="s">
        <v>526</v>
      </c>
      <c r="G182" s="64" t="s">
        <v>604</v>
      </c>
      <c r="H182" s="64">
        <v>13</v>
      </c>
      <c r="I182" s="76" t="s">
        <v>605</v>
      </c>
      <c r="J182" s="25" t="s">
        <v>606</v>
      </c>
      <c r="K182" s="13">
        <v>6575.54</v>
      </c>
      <c r="L182" s="13">
        <f t="shared" ref="L182" si="68">K182*12</f>
        <v>78906.48</v>
      </c>
      <c r="M182" s="13">
        <f>K182*60</f>
        <v>394532.4</v>
      </c>
      <c r="N182" s="5" t="s">
        <v>607</v>
      </c>
      <c r="O182" s="101">
        <v>47538</v>
      </c>
    </row>
    <row r="183" spans="1:15" ht="34.5" hidden="1" customHeight="1">
      <c r="A183" s="63" t="s">
        <v>522</v>
      </c>
      <c r="B183" s="99" t="s">
        <v>594</v>
      </c>
      <c r="C183" s="64" t="s">
        <v>595</v>
      </c>
      <c r="D183" s="45" t="s">
        <v>532</v>
      </c>
      <c r="E183" s="64" t="s">
        <v>603</v>
      </c>
      <c r="F183" s="64" t="s">
        <v>526</v>
      </c>
      <c r="G183" s="64" t="s">
        <v>604</v>
      </c>
      <c r="H183" s="64">
        <v>13</v>
      </c>
      <c r="I183" s="76" t="s">
        <v>605</v>
      </c>
      <c r="J183" s="25" t="s">
        <v>606</v>
      </c>
      <c r="K183" s="13">
        <v>7189.37</v>
      </c>
      <c r="L183" s="13">
        <f t="shared" ref="L183" si="69">K183*12</f>
        <v>86272.44</v>
      </c>
      <c r="M183" s="13">
        <f>K183*60</f>
        <v>431362.2</v>
      </c>
      <c r="N183" s="5" t="s">
        <v>607</v>
      </c>
      <c r="O183" s="101">
        <v>47538</v>
      </c>
    </row>
    <row r="184" spans="1:15" ht="34.5" hidden="1" customHeight="1">
      <c r="A184" s="179" t="s">
        <v>522</v>
      </c>
      <c r="B184" s="187" t="s">
        <v>594</v>
      </c>
      <c r="C184" s="180" t="s">
        <v>595</v>
      </c>
      <c r="D184" s="188" t="s">
        <v>252</v>
      </c>
      <c r="E184" s="179" t="s">
        <v>608</v>
      </c>
      <c r="F184" s="179" t="s">
        <v>609</v>
      </c>
      <c r="G184" s="179" t="s">
        <v>610</v>
      </c>
      <c r="H184" s="180">
        <v>2</v>
      </c>
      <c r="I184" s="181" t="s">
        <v>611</v>
      </c>
      <c r="J184" s="182" t="s">
        <v>612</v>
      </c>
      <c r="K184" s="183">
        <v>14454.28</v>
      </c>
      <c r="L184" s="183">
        <f t="shared" si="64"/>
        <v>173451.36000000002</v>
      </c>
      <c r="M184" s="184">
        <f>K184*12</f>
        <v>173451.36000000002</v>
      </c>
      <c r="N184" s="185" t="s">
        <v>613</v>
      </c>
      <c r="O184" s="186">
        <v>45781</v>
      </c>
    </row>
    <row r="185" spans="1:15" ht="34.5" hidden="1" customHeight="1">
      <c r="A185" s="77" t="s">
        <v>522</v>
      </c>
      <c r="B185" s="16" t="s">
        <v>594</v>
      </c>
      <c r="C185" s="17" t="s">
        <v>595</v>
      </c>
      <c r="D185" s="21" t="s">
        <v>114</v>
      </c>
      <c r="E185" s="11" t="s">
        <v>614</v>
      </c>
      <c r="F185" s="11" t="s">
        <v>70</v>
      </c>
      <c r="G185" s="11" t="s">
        <v>615</v>
      </c>
      <c r="H185" s="17">
        <v>0</v>
      </c>
      <c r="I185" s="18" t="s">
        <v>616</v>
      </c>
      <c r="J185" s="19" t="s">
        <v>617</v>
      </c>
      <c r="K185" s="13">
        <v>1037.83</v>
      </c>
      <c r="L185" s="13">
        <f t="shared" si="64"/>
        <v>12453.96</v>
      </c>
      <c r="M185" s="56">
        <f t="shared" ref="M185:M191" si="70">K185*60</f>
        <v>62269.799999999996</v>
      </c>
      <c r="N185" s="5" t="s">
        <v>607</v>
      </c>
      <c r="O185" s="20">
        <v>46482</v>
      </c>
    </row>
    <row r="186" spans="1:15" ht="34.5" hidden="1" customHeight="1">
      <c r="A186" s="77" t="s">
        <v>522</v>
      </c>
      <c r="B186" s="16" t="s">
        <v>594</v>
      </c>
      <c r="C186" s="17" t="s">
        <v>595</v>
      </c>
      <c r="D186" s="21" t="s">
        <v>68</v>
      </c>
      <c r="E186" s="11" t="s">
        <v>618</v>
      </c>
      <c r="F186" s="11" t="s">
        <v>70</v>
      </c>
      <c r="G186" s="11" t="s">
        <v>619</v>
      </c>
      <c r="H186" s="17">
        <v>0</v>
      </c>
      <c r="I186" s="18" t="s">
        <v>620</v>
      </c>
      <c r="J186" s="19" t="s">
        <v>621</v>
      </c>
      <c r="K186" s="13">
        <v>11558.4</v>
      </c>
      <c r="L186" s="13">
        <f t="shared" si="64"/>
        <v>138700.79999999999</v>
      </c>
      <c r="M186" s="56">
        <f t="shared" si="70"/>
        <v>693504</v>
      </c>
      <c r="N186" s="1" t="s">
        <v>607</v>
      </c>
      <c r="O186" s="20">
        <v>46475</v>
      </c>
    </row>
    <row r="187" spans="1:15" ht="34.5" hidden="1" customHeight="1">
      <c r="A187" s="77" t="s">
        <v>522</v>
      </c>
      <c r="B187" s="16" t="s">
        <v>594</v>
      </c>
      <c r="C187" s="17" t="s">
        <v>595</v>
      </c>
      <c r="D187" s="21" t="s">
        <v>96</v>
      </c>
      <c r="E187" s="11" t="s">
        <v>622</v>
      </c>
      <c r="F187" s="11" t="s">
        <v>623</v>
      </c>
      <c r="G187" s="11" t="s">
        <v>624</v>
      </c>
      <c r="H187" s="17">
        <v>1</v>
      </c>
      <c r="I187" s="18" t="s">
        <v>625</v>
      </c>
      <c r="J187" s="19" t="s">
        <v>626</v>
      </c>
      <c r="K187" s="13">
        <v>4630.97</v>
      </c>
      <c r="L187" s="13">
        <f t="shared" si="64"/>
        <v>55571.64</v>
      </c>
      <c r="M187" s="56">
        <f t="shared" si="70"/>
        <v>277858.2</v>
      </c>
      <c r="N187" s="1" t="s">
        <v>607</v>
      </c>
      <c r="O187" s="20">
        <v>47411</v>
      </c>
    </row>
    <row r="188" spans="1:15" ht="34.5" hidden="1" customHeight="1">
      <c r="A188" s="77" t="s">
        <v>522</v>
      </c>
      <c r="B188" s="16" t="s">
        <v>594</v>
      </c>
      <c r="C188" s="17" t="s">
        <v>595</v>
      </c>
      <c r="D188" s="15" t="s">
        <v>102</v>
      </c>
      <c r="E188" s="11" t="s">
        <v>627</v>
      </c>
      <c r="F188" s="11" t="s">
        <v>628</v>
      </c>
      <c r="G188" s="11" t="s">
        <v>629</v>
      </c>
      <c r="H188" s="17">
        <v>0</v>
      </c>
      <c r="I188" s="11" t="s">
        <v>630</v>
      </c>
      <c r="J188" s="19" t="s">
        <v>631</v>
      </c>
      <c r="K188" s="31">
        <v>49071.45</v>
      </c>
      <c r="L188" s="13">
        <f t="shared" si="64"/>
        <v>588857.39999999991</v>
      </c>
      <c r="M188" s="56">
        <f t="shared" si="70"/>
        <v>2944287</v>
      </c>
      <c r="N188" s="87" t="s">
        <v>24</v>
      </c>
      <c r="O188" s="20">
        <v>46095</v>
      </c>
    </row>
    <row r="189" spans="1:15" ht="34.5" hidden="1" customHeight="1">
      <c r="A189" s="77" t="s">
        <v>522</v>
      </c>
      <c r="B189" s="16" t="s">
        <v>594</v>
      </c>
      <c r="C189" s="17" t="s">
        <v>595</v>
      </c>
      <c r="D189" s="15" t="s">
        <v>632</v>
      </c>
      <c r="E189" s="11" t="s">
        <v>633</v>
      </c>
      <c r="F189" s="11" t="s">
        <v>634</v>
      </c>
      <c r="G189" s="11" t="s">
        <v>635</v>
      </c>
      <c r="H189" s="17">
        <v>0</v>
      </c>
      <c r="I189" s="11" t="s">
        <v>636</v>
      </c>
      <c r="J189" s="19" t="s">
        <v>637</v>
      </c>
      <c r="K189" s="31">
        <v>67323.199999999997</v>
      </c>
      <c r="L189" s="13">
        <f t="shared" si="64"/>
        <v>807878.39999999991</v>
      </c>
      <c r="M189" s="56">
        <f t="shared" si="70"/>
        <v>4039392</v>
      </c>
      <c r="N189" s="87" t="s">
        <v>638</v>
      </c>
      <c r="O189" s="20">
        <v>47463</v>
      </c>
    </row>
    <row r="190" spans="1:15" ht="34.5" hidden="1" customHeight="1">
      <c r="A190" s="77" t="s">
        <v>522</v>
      </c>
      <c r="B190" s="16" t="s">
        <v>594</v>
      </c>
      <c r="C190" s="17" t="s">
        <v>595</v>
      </c>
      <c r="D190" s="45" t="s">
        <v>639</v>
      </c>
      <c r="E190" s="11" t="s">
        <v>640</v>
      </c>
      <c r="F190" s="11" t="s">
        <v>641</v>
      </c>
      <c r="G190" s="11" t="s">
        <v>642</v>
      </c>
      <c r="H190" s="17">
        <v>0</v>
      </c>
      <c r="I190" s="18" t="s">
        <v>643</v>
      </c>
      <c r="J190" s="19" t="s">
        <v>644</v>
      </c>
      <c r="K190" s="13">
        <v>812.5</v>
      </c>
      <c r="L190" s="13">
        <f t="shared" si="64"/>
        <v>9750</v>
      </c>
      <c r="M190" s="56">
        <f t="shared" si="70"/>
        <v>48750</v>
      </c>
      <c r="N190" s="1" t="s">
        <v>24</v>
      </c>
      <c r="O190" s="20">
        <v>47252</v>
      </c>
    </row>
    <row r="191" spans="1:15" ht="34.5" hidden="1" customHeight="1">
      <c r="A191" s="77" t="s">
        <v>522</v>
      </c>
      <c r="B191" s="16" t="s">
        <v>594</v>
      </c>
      <c r="C191" s="17" t="s">
        <v>595</v>
      </c>
      <c r="D191" s="21" t="s">
        <v>129</v>
      </c>
      <c r="E191" s="11" t="s">
        <v>645</v>
      </c>
      <c r="F191" s="11" t="s">
        <v>207</v>
      </c>
      <c r="G191" s="11" t="s">
        <v>646</v>
      </c>
      <c r="H191" s="17">
        <v>0</v>
      </c>
      <c r="I191" s="18" t="s">
        <v>647</v>
      </c>
      <c r="J191" s="19" t="s">
        <v>164</v>
      </c>
      <c r="K191" s="13">
        <v>3543.8125</v>
      </c>
      <c r="L191" s="13">
        <f t="shared" si="64"/>
        <v>42525.75</v>
      </c>
      <c r="M191" s="56">
        <f t="shared" si="70"/>
        <v>212628.75</v>
      </c>
      <c r="N191" s="1" t="s">
        <v>24</v>
      </c>
      <c r="O191" s="20">
        <v>47330</v>
      </c>
    </row>
    <row r="192" spans="1:15" ht="34.5" hidden="1" customHeight="1">
      <c r="A192" s="6" t="s">
        <v>522</v>
      </c>
      <c r="B192" s="86" t="s">
        <v>594</v>
      </c>
      <c r="C192" s="87" t="s">
        <v>595</v>
      </c>
      <c r="D192" s="45" t="s">
        <v>648</v>
      </c>
      <c r="E192" s="6" t="s">
        <v>649</v>
      </c>
      <c r="F192" s="6" t="s">
        <v>650</v>
      </c>
      <c r="G192" s="6" t="s">
        <v>651</v>
      </c>
      <c r="H192" s="87">
        <v>0</v>
      </c>
      <c r="I192" s="102" t="s">
        <v>652</v>
      </c>
      <c r="J192" s="46" t="s">
        <v>653</v>
      </c>
      <c r="K192" s="48">
        <v>1700</v>
      </c>
      <c r="L192" s="48">
        <f t="shared" si="64"/>
        <v>20400</v>
      </c>
      <c r="M192" s="13">
        <f>K192*12</f>
        <v>20400</v>
      </c>
      <c r="N192" s="1" t="s">
        <v>67</v>
      </c>
      <c r="O192" s="20">
        <v>46185</v>
      </c>
    </row>
    <row r="193" spans="1:15" ht="34.5" hidden="1" customHeight="1">
      <c r="A193" s="11" t="s">
        <v>522</v>
      </c>
      <c r="B193" s="16" t="s">
        <v>594</v>
      </c>
      <c r="C193" s="17" t="s">
        <v>595</v>
      </c>
      <c r="D193" s="21" t="s">
        <v>108</v>
      </c>
      <c r="E193" s="11" t="s">
        <v>654</v>
      </c>
      <c r="F193" s="11" t="s">
        <v>609</v>
      </c>
      <c r="G193" s="11" t="s">
        <v>655</v>
      </c>
      <c r="H193" s="17">
        <v>1</v>
      </c>
      <c r="I193" s="22" t="s">
        <v>656</v>
      </c>
      <c r="J193" s="23" t="s">
        <v>657</v>
      </c>
      <c r="K193" s="13">
        <v>6347.8</v>
      </c>
      <c r="L193" s="13">
        <f t="shared" si="64"/>
        <v>76173.600000000006</v>
      </c>
      <c r="M193" s="13">
        <f>K193*12</f>
        <v>76173.600000000006</v>
      </c>
      <c r="N193" s="5" t="s">
        <v>67</v>
      </c>
      <c r="O193" s="20">
        <v>45845</v>
      </c>
    </row>
    <row r="194" spans="1:15" ht="34.5" hidden="1" customHeight="1">
      <c r="A194" s="63" t="s">
        <v>522</v>
      </c>
      <c r="B194" s="55" t="s">
        <v>558</v>
      </c>
      <c r="C194" s="17" t="s">
        <v>565</v>
      </c>
      <c r="D194" s="45" t="s">
        <v>18</v>
      </c>
      <c r="E194" s="11" t="s">
        <v>658</v>
      </c>
      <c r="F194" s="11" t="s">
        <v>526</v>
      </c>
      <c r="G194" s="11" t="s">
        <v>659</v>
      </c>
      <c r="H194" s="17">
        <v>28</v>
      </c>
      <c r="I194" s="22" t="s">
        <v>549</v>
      </c>
      <c r="J194" s="23" t="s">
        <v>550</v>
      </c>
      <c r="K194" s="13">
        <v>56088.54</v>
      </c>
      <c r="L194" s="13">
        <f>K194*12</f>
        <v>673062.48</v>
      </c>
      <c r="M194" s="56">
        <f>K194*60</f>
        <v>3365312.4</v>
      </c>
      <c r="N194" s="5" t="s">
        <v>24</v>
      </c>
      <c r="O194" s="20">
        <v>47531</v>
      </c>
    </row>
    <row r="195" spans="1:15" ht="34.5" hidden="1" customHeight="1">
      <c r="A195" s="63" t="s">
        <v>522</v>
      </c>
      <c r="B195" s="55" t="s">
        <v>558</v>
      </c>
      <c r="C195" s="17" t="s">
        <v>559</v>
      </c>
      <c r="D195" s="45" t="s">
        <v>18</v>
      </c>
      <c r="E195" s="11" t="s">
        <v>658</v>
      </c>
      <c r="F195" s="11" t="s">
        <v>526</v>
      </c>
      <c r="G195" s="11" t="s">
        <v>659</v>
      </c>
      <c r="H195" s="17">
        <v>28</v>
      </c>
      <c r="I195" s="22" t="s">
        <v>549</v>
      </c>
      <c r="J195" s="23" t="s">
        <v>550</v>
      </c>
      <c r="K195" s="13">
        <v>40149.980000000003</v>
      </c>
      <c r="L195" s="13">
        <f>K195*12</f>
        <v>481799.76</v>
      </c>
      <c r="M195" s="56">
        <f>K195*60</f>
        <v>2408998.8000000003</v>
      </c>
      <c r="N195" s="5" t="s">
        <v>24</v>
      </c>
      <c r="O195" s="20">
        <v>47531</v>
      </c>
    </row>
    <row r="196" spans="1:15" ht="34.5" hidden="1" customHeight="1">
      <c r="A196" s="63" t="s">
        <v>522</v>
      </c>
      <c r="B196" s="55" t="s">
        <v>558</v>
      </c>
      <c r="C196" s="17" t="s">
        <v>565</v>
      </c>
      <c r="D196" s="45" t="s">
        <v>531</v>
      </c>
      <c r="E196" s="11" t="s">
        <v>658</v>
      </c>
      <c r="F196" s="11" t="s">
        <v>526</v>
      </c>
      <c r="G196" s="11" t="s">
        <v>659</v>
      </c>
      <c r="H196" s="17">
        <v>28</v>
      </c>
      <c r="I196" s="22" t="s">
        <v>549</v>
      </c>
      <c r="J196" s="23" t="s">
        <v>550</v>
      </c>
      <c r="K196" s="13">
        <v>6960</v>
      </c>
      <c r="L196" s="13">
        <f>K196*12</f>
        <v>83520</v>
      </c>
      <c r="M196" s="56">
        <f>K196*60</f>
        <v>417600</v>
      </c>
      <c r="N196" s="5" t="s">
        <v>24</v>
      </c>
      <c r="O196" s="20">
        <v>47531</v>
      </c>
    </row>
    <row r="197" spans="1:15" ht="34.5" hidden="1" customHeight="1">
      <c r="A197" s="63" t="s">
        <v>522</v>
      </c>
      <c r="B197" s="55" t="s">
        <v>558</v>
      </c>
      <c r="C197" s="17" t="s">
        <v>559</v>
      </c>
      <c r="D197" s="45" t="s">
        <v>532</v>
      </c>
      <c r="E197" s="11" t="s">
        <v>658</v>
      </c>
      <c r="F197" s="11" t="s">
        <v>526</v>
      </c>
      <c r="G197" s="11" t="s">
        <v>659</v>
      </c>
      <c r="H197" s="17">
        <v>28</v>
      </c>
      <c r="I197" s="22" t="s">
        <v>549</v>
      </c>
      <c r="J197" s="23" t="s">
        <v>550</v>
      </c>
      <c r="K197" s="13">
        <v>7750</v>
      </c>
      <c r="L197" s="13">
        <f>K197*12</f>
        <v>93000</v>
      </c>
      <c r="M197" s="56">
        <f>K197*60</f>
        <v>465000</v>
      </c>
      <c r="N197" s="5" t="s">
        <v>24</v>
      </c>
      <c r="O197" s="20">
        <v>47531</v>
      </c>
    </row>
    <row r="198" spans="1:15" ht="34.5" hidden="1" customHeight="1">
      <c r="A198" s="11" t="s">
        <v>522</v>
      </c>
      <c r="B198" s="16" t="s">
        <v>558</v>
      </c>
      <c r="C198" s="17" t="s">
        <v>559</v>
      </c>
      <c r="D198" s="15" t="s">
        <v>102</v>
      </c>
      <c r="E198" s="11" t="s">
        <v>660</v>
      </c>
      <c r="F198" s="11" t="s">
        <v>661</v>
      </c>
      <c r="G198" s="11" t="s">
        <v>662</v>
      </c>
      <c r="H198" s="17">
        <v>0</v>
      </c>
      <c r="I198" s="11" t="s">
        <v>663</v>
      </c>
      <c r="J198" s="23" t="s">
        <v>664</v>
      </c>
      <c r="K198" s="13">
        <v>10500</v>
      </c>
      <c r="L198" s="13">
        <f t="shared" si="64"/>
        <v>126000</v>
      </c>
      <c r="M198" s="56">
        <f>K198*60</f>
        <v>630000</v>
      </c>
      <c r="N198" s="103" t="s">
        <v>24</v>
      </c>
      <c r="O198" s="20">
        <v>47629</v>
      </c>
    </row>
    <row r="199" spans="1:15" ht="34.5" hidden="1" customHeight="1">
      <c r="A199" s="11" t="s">
        <v>522</v>
      </c>
      <c r="B199" s="16" t="s">
        <v>558</v>
      </c>
      <c r="C199" s="17" t="s">
        <v>559</v>
      </c>
      <c r="D199" s="21" t="s">
        <v>114</v>
      </c>
      <c r="E199" s="11" t="s">
        <v>665</v>
      </c>
      <c r="F199" s="11" t="s">
        <v>70</v>
      </c>
      <c r="G199" s="11" t="s">
        <v>666</v>
      </c>
      <c r="H199" s="17">
        <v>0</v>
      </c>
      <c r="I199" s="22" t="s">
        <v>667</v>
      </c>
      <c r="J199" s="26" t="s">
        <v>668</v>
      </c>
      <c r="K199" s="13">
        <v>375.04</v>
      </c>
      <c r="L199" s="13">
        <f t="shared" si="64"/>
        <v>4500.4800000000005</v>
      </c>
      <c r="M199" s="56">
        <f>K199*60</f>
        <v>22502.400000000001</v>
      </c>
      <c r="N199" s="2" t="s">
        <v>607</v>
      </c>
      <c r="O199" s="24">
        <v>46538</v>
      </c>
    </row>
    <row r="200" spans="1:15" ht="34.5" hidden="1" customHeight="1">
      <c r="A200" s="11" t="s">
        <v>522</v>
      </c>
      <c r="B200" s="16" t="s">
        <v>558</v>
      </c>
      <c r="C200" s="17" t="s">
        <v>559</v>
      </c>
      <c r="D200" s="21" t="s">
        <v>68</v>
      </c>
      <c r="E200" s="11" t="s">
        <v>669</v>
      </c>
      <c r="F200" s="11" t="s">
        <v>70</v>
      </c>
      <c r="G200" s="11" t="s">
        <v>670</v>
      </c>
      <c r="H200" s="17">
        <v>0</v>
      </c>
      <c r="I200" s="11" t="s">
        <v>671</v>
      </c>
      <c r="J200" s="11" t="s">
        <v>672</v>
      </c>
      <c r="K200" s="13">
        <v>4899.95</v>
      </c>
      <c r="L200" s="13">
        <f t="shared" si="64"/>
        <v>58799.399999999994</v>
      </c>
      <c r="M200" s="56">
        <f>K200*60</f>
        <v>293997</v>
      </c>
      <c r="N200" s="1" t="s">
        <v>607</v>
      </c>
      <c r="O200" s="24">
        <v>46538</v>
      </c>
    </row>
    <row r="201" spans="1:15" ht="34.5" hidden="1" customHeight="1">
      <c r="A201" s="11" t="s">
        <v>522</v>
      </c>
      <c r="B201" s="16" t="s">
        <v>558</v>
      </c>
      <c r="C201" s="17" t="s">
        <v>559</v>
      </c>
      <c r="D201" s="21" t="s">
        <v>96</v>
      </c>
      <c r="E201" s="11" t="s">
        <v>673</v>
      </c>
      <c r="F201" s="11" t="s">
        <v>674</v>
      </c>
      <c r="G201" s="11" t="s">
        <v>675</v>
      </c>
      <c r="H201" s="17">
        <v>1</v>
      </c>
      <c r="I201" s="11" t="s">
        <v>676</v>
      </c>
      <c r="J201" s="19" t="s">
        <v>677</v>
      </c>
      <c r="K201" s="31">
        <v>4771.1400000000003</v>
      </c>
      <c r="L201" s="13">
        <f t="shared" si="64"/>
        <v>57253.680000000008</v>
      </c>
      <c r="M201" s="13">
        <f>K201*30</f>
        <v>143134.20000000001</v>
      </c>
      <c r="N201" s="103" t="s">
        <v>45</v>
      </c>
      <c r="O201" s="20">
        <v>46284</v>
      </c>
    </row>
    <row r="202" spans="1:15" ht="34.5" hidden="1" customHeight="1">
      <c r="A202" s="11" t="s">
        <v>522</v>
      </c>
      <c r="B202" s="16" t="s">
        <v>558</v>
      </c>
      <c r="C202" s="17" t="s">
        <v>559</v>
      </c>
      <c r="D202" s="15" t="s">
        <v>129</v>
      </c>
      <c r="E202" s="11" t="s">
        <v>678</v>
      </c>
      <c r="F202" s="11" t="s">
        <v>679</v>
      </c>
      <c r="G202" s="11" t="s">
        <v>680</v>
      </c>
      <c r="H202" s="17">
        <v>0</v>
      </c>
      <c r="I202" s="11" t="s">
        <v>681</v>
      </c>
      <c r="J202" s="26" t="s">
        <v>682</v>
      </c>
      <c r="K202" s="31">
        <v>2781.29</v>
      </c>
      <c r="L202" s="13">
        <f t="shared" si="64"/>
        <v>33375.479999999996</v>
      </c>
      <c r="M202" s="13">
        <f>K202*12</f>
        <v>33375.479999999996</v>
      </c>
      <c r="N202" s="1" t="s">
        <v>67</v>
      </c>
      <c r="O202" s="20">
        <v>45869</v>
      </c>
    </row>
    <row r="203" spans="1:15" ht="34.5" hidden="1" customHeight="1">
      <c r="A203" s="11" t="s">
        <v>522</v>
      </c>
      <c r="B203" s="16" t="s">
        <v>566</v>
      </c>
      <c r="C203" s="17" t="s">
        <v>567</v>
      </c>
      <c r="D203" s="21" t="s">
        <v>114</v>
      </c>
      <c r="E203" s="11" t="s">
        <v>683</v>
      </c>
      <c r="F203" s="11" t="s">
        <v>70</v>
      </c>
      <c r="G203" s="11" t="s">
        <v>684</v>
      </c>
      <c r="H203" s="17">
        <v>0</v>
      </c>
      <c r="I203" s="11" t="s">
        <v>685</v>
      </c>
      <c r="J203" s="11" t="s">
        <v>686</v>
      </c>
      <c r="K203" s="13">
        <v>286.89</v>
      </c>
      <c r="L203" s="13">
        <f t="shared" si="64"/>
        <v>3442.68</v>
      </c>
      <c r="M203" s="56">
        <f>K203*60</f>
        <v>17213.399999999998</v>
      </c>
      <c r="N203" s="5" t="s">
        <v>607</v>
      </c>
      <c r="O203" s="24">
        <v>46657</v>
      </c>
    </row>
    <row r="204" spans="1:15" ht="34.5" hidden="1" customHeight="1">
      <c r="A204" s="11" t="s">
        <v>522</v>
      </c>
      <c r="B204" s="16" t="s">
        <v>566</v>
      </c>
      <c r="C204" s="17" t="s">
        <v>567</v>
      </c>
      <c r="D204" s="21" t="s">
        <v>96</v>
      </c>
      <c r="E204" s="22" t="s">
        <v>687</v>
      </c>
      <c r="F204" s="11" t="s">
        <v>688</v>
      </c>
      <c r="G204" s="11" t="s">
        <v>689</v>
      </c>
      <c r="H204" s="28">
        <v>1</v>
      </c>
      <c r="I204" s="11" t="s">
        <v>690</v>
      </c>
      <c r="J204" s="26" t="s">
        <v>691</v>
      </c>
      <c r="K204" s="31">
        <v>4104.05</v>
      </c>
      <c r="L204" s="13">
        <f t="shared" si="64"/>
        <v>49248.600000000006</v>
      </c>
      <c r="M204" s="13">
        <f>K204*30</f>
        <v>123121.5</v>
      </c>
      <c r="N204" s="50" t="s">
        <v>45</v>
      </c>
      <c r="O204" s="33">
        <v>46112</v>
      </c>
    </row>
    <row r="205" spans="1:15" ht="34.5" hidden="1" customHeight="1">
      <c r="A205" s="11" t="s">
        <v>522</v>
      </c>
      <c r="B205" s="16" t="s">
        <v>566</v>
      </c>
      <c r="C205" s="17" t="s">
        <v>567</v>
      </c>
      <c r="D205" s="21" t="s">
        <v>102</v>
      </c>
      <c r="E205" s="11" t="s">
        <v>692</v>
      </c>
      <c r="F205" s="11" t="s">
        <v>693</v>
      </c>
      <c r="G205" s="11" t="s">
        <v>694</v>
      </c>
      <c r="H205" s="17">
        <v>0</v>
      </c>
      <c r="I205" s="22" t="s">
        <v>695</v>
      </c>
      <c r="J205" s="23" t="s">
        <v>696</v>
      </c>
      <c r="K205" s="13">
        <v>9058.09</v>
      </c>
      <c r="L205" s="13">
        <f t="shared" si="64"/>
        <v>108697.08</v>
      </c>
      <c r="M205" s="56">
        <f>K205*60</f>
        <v>543485.4</v>
      </c>
      <c r="N205" s="5" t="s">
        <v>24</v>
      </c>
      <c r="O205" s="24">
        <v>47410</v>
      </c>
    </row>
    <row r="206" spans="1:15" ht="34.5" hidden="1" customHeight="1">
      <c r="A206" s="11" t="s">
        <v>522</v>
      </c>
      <c r="B206" s="16" t="s">
        <v>566</v>
      </c>
      <c r="C206" s="17" t="s">
        <v>567</v>
      </c>
      <c r="D206" s="15" t="s">
        <v>68</v>
      </c>
      <c r="E206" s="11" t="s">
        <v>697</v>
      </c>
      <c r="F206" s="11" t="s">
        <v>693</v>
      </c>
      <c r="G206" s="11" t="s">
        <v>698</v>
      </c>
      <c r="H206" s="17">
        <v>0</v>
      </c>
      <c r="I206" s="21" t="s">
        <v>699</v>
      </c>
      <c r="J206" s="23" t="s">
        <v>700</v>
      </c>
      <c r="K206" s="13">
        <v>901.49</v>
      </c>
      <c r="L206" s="13">
        <f t="shared" si="64"/>
        <v>10817.880000000001</v>
      </c>
      <c r="M206" s="56">
        <f>K206*60</f>
        <v>54089.4</v>
      </c>
      <c r="N206" s="5" t="s">
        <v>24</v>
      </c>
      <c r="O206" s="24">
        <v>46657</v>
      </c>
    </row>
    <row r="207" spans="1:15" ht="34.5" hidden="1" customHeight="1">
      <c r="A207" s="11" t="s">
        <v>522</v>
      </c>
      <c r="B207" s="16" t="s">
        <v>566</v>
      </c>
      <c r="C207" s="17" t="s">
        <v>567</v>
      </c>
      <c r="D207" s="15" t="s">
        <v>129</v>
      </c>
      <c r="E207" s="11" t="s">
        <v>701</v>
      </c>
      <c r="F207" s="11" t="s">
        <v>702</v>
      </c>
      <c r="G207" s="11" t="s">
        <v>703</v>
      </c>
      <c r="H207" s="17">
        <v>0</v>
      </c>
      <c r="I207" s="11" t="s">
        <v>704</v>
      </c>
      <c r="J207" s="23" t="s">
        <v>705</v>
      </c>
      <c r="K207" s="13">
        <v>2812.9250000000002</v>
      </c>
      <c r="L207" s="13">
        <f t="shared" si="64"/>
        <v>33755.100000000006</v>
      </c>
      <c r="M207" s="13">
        <f>K207*12</f>
        <v>33755.100000000006</v>
      </c>
      <c r="N207" s="5" t="s">
        <v>67</v>
      </c>
      <c r="O207" s="24">
        <v>45918</v>
      </c>
    </row>
    <row r="208" spans="1:15" ht="34.5" hidden="1" customHeight="1">
      <c r="A208" s="11" t="s">
        <v>522</v>
      </c>
      <c r="B208" s="16" t="s">
        <v>545</v>
      </c>
      <c r="C208" s="17" t="s">
        <v>546</v>
      </c>
      <c r="D208" s="21" t="s">
        <v>114</v>
      </c>
      <c r="E208" s="11" t="s">
        <v>706</v>
      </c>
      <c r="F208" s="11" t="s">
        <v>70</v>
      </c>
      <c r="G208" s="11" t="s">
        <v>707</v>
      </c>
      <c r="H208" s="17">
        <v>0</v>
      </c>
      <c r="I208" s="29" t="s">
        <v>708</v>
      </c>
      <c r="J208" s="30" t="s">
        <v>709</v>
      </c>
      <c r="K208" s="13">
        <v>1515.36</v>
      </c>
      <c r="L208" s="13">
        <f t="shared" si="64"/>
        <v>18184.32</v>
      </c>
      <c r="M208" s="56">
        <f>K208*60</f>
        <v>90921.599999999991</v>
      </c>
      <c r="N208" s="2" t="s">
        <v>24</v>
      </c>
      <c r="O208" s="32">
        <v>46508</v>
      </c>
    </row>
    <row r="209" spans="1:15" ht="34.5" hidden="1" customHeight="1">
      <c r="A209" s="11" t="s">
        <v>522</v>
      </c>
      <c r="B209" s="16" t="s">
        <v>545</v>
      </c>
      <c r="C209" s="17" t="s">
        <v>546</v>
      </c>
      <c r="D209" s="21" t="s">
        <v>68</v>
      </c>
      <c r="E209" s="11" t="s">
        <v>710</v>
      </c>
      <c r="F209" s="11" t="s">
        <v>70</v>
      </c>
      <c r="G209" s="11" t="s">
        <v>711</v>
      </c>
      <c r="H209" s="17">
        <v>0</v>
      </c>
      <c r="I209" s="11" t="s">
        <v>712</v>
      </c>
      <c r="J209" s="26" t="s">
        <v>713</v>
      </c>
      <c r="K209" s="13">
        <v>832.82</v>
      </c>
      <c r="L209" s="13">
        <f t="shared" si="64"/>
        <v>9993.84</v>
      </c>
      <c r="M209" s="56">
        <f>K209*60</f>
        <v>49969.200000000004</v>
      </c>
      <c r="N209" s="5" t="s">
        <v>607</v>
      </c>
      <c r="O209" s="32">
        <v>46508</v>
      </c>
    </row>
    <row r="210" spans="1:15" ht="34.5" hidden="1" customHeight="1">
      <c r="A210" s="11" t="s">
        <v>522</v>
      </c>
      <c r="B210" s="16" t="s">
        <v>545</v>
      </c>
      <c r="C210" s="17" t="s">
        <v>546</v>
      </c>
      <c r="D210" s="21" t="s">
        <v>96</v>
      </c>
      <c r="E210" s="11" t="s">
        <v>714</v>
      </c>
      <c r="F210" s="11" t="s">
        <v>715</v>
      </c>
      <c r="G210" s="11" t="s">
        <v>716</v>
      </c>
      <c r="H210" s="28">
        <v>1</v>
      </c>
      <c r="I210" s="11" t="s">
        <v>717</v>
      </c>
      <c r="J210" s="26" t="s">
        <v>718</v>
      </c>
      <c r="K210" s="31">
        <v>3970.79</v>
      </c>
      <c r="L210" s="13">
        <f t="shared" si="64"/>
        <v>47649.479999999996</v>
      </c>
      <c r="M210" s="13">
        <f>K210*30</f>
        <v>119123.7</v>
      </c>
      <c r="N210" s="50" t="s">
        <v>45</v>
      </c>
      <c r="O210" s="32">
        <v>45954</v>
      </c>
    </row>
    <row r="211" spans="1:15" ht="34.5" hidden="1" customHeight="1">
      <c r="A211" s="11" t="s">
        <v>522</v>
      </c>
      <c r="B211" s="16" t="s">
        <v>545</v>
      </c>
      <c r="C211" s="17" t="s">
        <v>546</v>
      </c>
      <c r="D211" s="21" t="s">
        <v>102</v>
      </c>
      <c r="E211" s="11" t="s">
        <v>719</v>
      </c>
      <c r="F211" s="11" t="s">
        <v>720</v>
      </c>
      <c r="G211" s="11" t="s">
        <v>721</v>
      </c>
      <c r="H211" s="17">
        <v>0</v>
      </c>
      <c r="I211" s="22" t="s">
        <v>722</v>
      </c>
      <c r="J211" s="23" t="s">
        <v>723</v>
      </c>
      <c r="K211" s="13">
        <v>11624.18</v>
      </c>
      <c r="L211" s="13">
        <f t="shared" si="64"/>
        <v>139490.16</v>
      </c>
      <c r="M211" s="56">
        <f>K211*60</f>
        <v>697450.8</v>
      </c>
      <c r="N211" s="2" t="s">
        <v>24</v>
      </c>
      <c r="O211" s="24">
        <v>47446</v>
      </c>
    </row>
    <row r="212" spans="1:15" ht="34.5" hidden="1" customHeight="1">
      <c r="A212" s="193" t="s">
        <v>522</v>
      </c>
      <c r="B212" s="194" t="s">
        <v>545</v>
      </c>
      <c r="C212" s="195" t="s">
        <v>546</v>
      </c>
      <c r="D212" s="196" t="s">
        <v>129</v>
      </c>
      <c r="E212" s="193" t="s">
        <v>724</v>
      </c>
      <c r="F212" s="193" t="s">
        <v>725</v>
      </c>
      <c r="G212" s="193" t="s">
        <v>726</v>
      </c>
      <c r="H212" s="195">
        <v>0</v>
      </c>
      <c r="I212" s="191" t="s">
        <v>727</v>
      </c>
      <c r="J212" s="192" t="s">
        <v>728</v>
      </c>
      <c r="K212" s="184">
        <v>3182.0949999999998</v>
      </c>
      <c r="L212" s="184">
        <f t="shared" si="64"/>
        <v>38185.14</v>
      </c>
      <c r="M212" s="184">
        <f>K212*12</f>
        <v>38185.14</v>
      </c>
      <c r="N212" s="190" t="s">
        <v>729</v>
      </c>
      <c r="O212" s="189">
        <v>45784</v>
      </c>
    </row>
    <row r="213" spans="1:15" ht="34.5" hidden="1" customHeight="1">
      <c r="A213" s="11" t="s">
        <v>522</v>
      </c>
      <c r="B213" s="16" t="s">
        <v>523</v>
      </c>
      <c r="C213" s="17" t="s">
        <v>524</v>
      </c>
      <c r="D213" s="21" t="s">
        <v>114</v>
      </c>
      <c r="E213" s="11" t="s">
        <v>730</v>
      </c>
      <c r="F213" s="11" t="s">
        <v>70</v>
      </c>
      <c r="G213" s="11" t="s">
        <v>731</v>
      </c>
      <c r="H213" s="11">
        <v>0</v>
      </c>
      <c r="I213" s="22" t="s">
        <v>732</v>
      </c>
      <c r="J213" s="26" t="s">
        <v>733</v>
      </c>
      <c r="K213" s="13">
        <v>369.73</v>
      </c>
      <c r="L213" s="13">
        <f t="shared" si="64"/>
        <v>4436.76</v>
      </c>
      <c r="M213" s="56">
        <f>K213*60</f>
        <v>22183.800000000003</v>
      </c>
      <c r="N213" s="5" t="s">
        <v>607</v>
      </c>
      <c r="O213" s="104">
        <v>46657</v>
      </c>
    </row>
    <row r="214" spans="1:15" ht="34.5" hidden="1" customHeight="1">
      <c r="A214" s="11" t="s">
        <v>522</v>
      </c>
      <c r="B214" s="16" t="s">
        <v>523</v>
      </c>
      <c r="C214" s="17" t="s">
        <v>524</v>
      </c>
      <c r="D214" s="21" t="s">
        <v>68</v>
      </c>
      <c r="E214" s="11" t="s">
        <v>734</v>
      </c>
      <c r="F214" s="11" t="s">
        <v>70</v>
      </c>
      <c r="G214" s="11" t="s">
        <v>735</v>
      </c>
      <c r="H214" s="11">
        <v>0</v>
      </c>
      <c r="I214" s="22" t="s">
        <v>736</v>
      </c>
      <c r="J214" s="26" t="s">
        <v>737</v>
      </c>
      <c r="K214" s="31">
        <v>4106.07</v>
      </c>
      <c r="L214" s="13">
        <f t="shared" si="64"/>
        <v>49272.84</v>
      </c>
      <c r="M214" s="56">
        <f>K214*60</f>
        <v>246364.19999999998</v>
      </c>
      <c r="N214" s="1" t="s">
        <v>607</v>
      </c>
      <c r="O214" s="104">
        <v>46470</v>
      </c>
    </row>
    <row r="215" spans="1:15" ht="34.5" hidden="1" customHeight="1">
      <c r="A215" s="11" t="s">
        <v>522</v>
      </c>
      <c r="B215" s="16" t="s">
        <v>523</v>
      </c>
      <c r="C215" s="17" t="s">
        <v>524</v>
      </c>
      <c r="D215" s="21" t="s">
        <v>96</v>
      </c>
      <c r="E215" s="11" t="s">
        <v>738</v>
      </c>
      <c r="F215" s="11" t="s">
        <v>739</v>
      </c>
      <c r="G215" s="11" t="s">
        <v>740</v>
      </c>
      <c r="H215" s="17">
        <v>1</v>
      </c>
      <c r="I215" s="22" t="s">
        <v>741</v>
      </c>
      <c r="J215" s="26" t="s">
        <v>742</v>
      </c>
      <c r="K215" s="34">
        <v>3691.47</v>
      </c>
      <c r="L215" s="13">
        <f t="shared" si="64"/>
        <v>44297.64</v>
      </c>
      <c r="M215" s="13">
        <f>K215*30</f>
        <v>110744.09999999999</v>
      </c>
      <c r="N215" s="5" t="s">
        <v>45</v>
      </c>
      <c r="O215" s="24">
        <v>46053</v>
      </c>
    </row>
    <row r="216" spans="1:15" ht="34.5" hidden="1" customHeight="1">
      <c r="A216" s="11" t="s">
        <v>522</v>
      </c>
      <c r="B216" s="16" t="s">
        <v>523</v>
      </c>
      <c r="C216" s="17" t="s">
        <v>524</v>
      </c>
      <c r="D216" s="21" t="s">
        <v>102</v>
      </c>
      <c r="E216" s="11" t="s">
        <v>743</v>
      </c>
      <c r="F216" s="11" t="s">
        <v>744</v>
      </c>
      <c r="G216" s="11" t="s">
        <v>745</v>
      </c>
      <c r="H216" s="17">
        <v>0</v>
      </c>
      <c r="I216" s="22" t="s">
        <v>746</v>
      </c>
      <c r="J216" s="23" t="s">
        <v>747</v>
      </c>
      <c r="K216" s="13">
        <v>10691.94</v>
      </c>
      <c r="L216" s="13">
        <f t="shared" si="64"/>
        <v>128303.28</v>
      </c>
      <c r="M216" s="56">
        <f>K216*60</f>
        <v>641516.4</v>
      </c>
      <c r="N216" s="1" t="s">
        <v>24</v>
      </c>
      <c r="O216" s="24">
        <v>47005</v>
      </c>
    </row>
    <row r="217" spans="1:15" ht="34.5" hidden="1" customHeight="1">
      <c r="A217" s="11" t="s">
        <v>522</v>
      </c>
      <c r="B217" s="16" t="s">
        <v>523</v>
      </c>
      <c r="C217" s="17" t="s">
        <v>524</v>
      </c>
      <c r="D217" s="21" t="s">
        <v>129</v>
      </c>
      <c r="E217" s="11" t="s">
        <v>748</v>
      </c>
      <c r="F217" s="11" t="s">
        <v>749</v>
      </c>
      <c r="G217" s="11" t="s">
        <v>750</v>
      </c>
      <c r="H217" s="17">
        <v>0</v>
      </c>
      <c r="I217" s="82" t="s">
        <v>751</v>
      </c>
      <c r="J217" s="23" t="s">
        <v>134</v>
      </c>
      <c r="K217" s="13">
        <v>2665.63</v>
      </c>
      <c r="L217" s="13">
        <f t="shared" si="64"/>
        <v>31987.56</v>
      </c>
      <c r="M217" s="13">
        <f>K217*12</f>
        <v>31987.56</v>
      </c>
      <c r="N217" s="1" t="s">
        <v>67</v>
      </c>
      <c r="O217" s="20">
        <v>45847</v>
      </c>
    </row>
    <row r="218" spans="1:15" ht="34.5" hidden="1" customHeight="1">
      <c r="A218" s="11" t="s">
        <v>522</v>
      </c>
      <c r="B218" s="16" t="s">
        <v>540</v>
      </c>
      <c r="C218" s="17" t="s">
        <v>541</v>
      </c>
      <c r="D218" s="21" t="s">
        <v>68</v>
      </c>
      <c r="E218" s="11" t="s">
        <v>752</v>
      </c>
      <c r="F218" s="11" t="s">
        <v>70</v>
      </c>
      <c r="G218" s="11" t="s">
        <v>753</v>
      </c>
      <c r="H218" s="17">
        <v>0</v>
      </c>
      <c r="I218" s="11" t="s">
        <v>754</v>
      </c>
      <c r="J218" s="26" t="s">
        <v>755</v>
      </c>
      <c r="K218" s="13">
        <v>25137.94</v>
      </c>
      <c r="L218" s="13">
        <f t="shared" si="64"/>
        <v>301655.27999999997</v>
      </c>
      <c r="M218" s="56">
        <f>K218*60</f>
        <v>1508276.4</v>
      </c>
      <c r="N218" s="1" t="s">
        <v>607</v>
      </c>
      <c r="O218" s="24">
        <v>46538</v>
      </c>
    </row>
    <row r="219" spans="1:15" ht="34.5" hidden="1" customHeight="1">
      <c r="A219" s="11" t="s">
        <v>522</v>
      </c>
      <c r="B219" s="16" t="s">
        <v>540</v>
      </c>
      <c r="C219" s="17" t="s">
        <v>541</v>
      </c>
      <c r="D219" s="21" t="s">
        <v>114</v>
      </c>
      <c r="E219" s="11" t="s">
        <v>756</v>
      </c>
      <c r="F219" s="11" t="s">
        <v>70</v>
      </c>
      <c r="G219" s="11" t="s">
        <v>757</v>
      </c>
      <c r="H219" s="17">
        <v>0</v>
      </c>
      <c r="I219" s="22" t="s">
        <v>758</v>
      </c>
      <c r="J219" s="26" t="s">
        <v>759</v>
      </c>
      <c r="K219" s="13">
        <v>408.73200000000003</v>
      </c>
      <c r="L219" s="13">
        <f t="shared" si="64"/>
        <v>4904.7840000000006</v>
      </c>
      <c r="M219" s="56">
        <f>K219*60</f>
        <v>24523.920000000002</v>
      </c>
      <c r="N219" s="1" t="s">
        <v>607</v>
      </c>
      <c r="O219" s="24">
        <v>46475</v>
      </c>
    </row>
    <row r="220" spans="1:15" ht="34.5" hidden="1" customHeight="1">
      <c r="A220" s="11" t="s">
        <v>522</v>
      </c>
      <c r="B220" s="16" t="s">
        <v>540</v>
      </c>
      <c r="C220" s="17" t="s">
        <v>541</v>
      </c>
      <c r="D220" s="21" t="s">
        <v>96</v>
      </c>
      <c r="E220" s="11" t="s">
        <v>760</v>
      </c>
      <c r="F220" s="11" t="s">
        <v>761</v>
      </c>
      <c r="G220" s="11" t="s">
        <v>762</v>
      </c>
      <c r="H220" s="17">
        <v>2</v>
      </c>
      <c r="I220" s="22" t="s">
        <v>763</v>
      </c>
      <c r="J220" s="26" t="s">
        <v>764</v>
      </c>
      <c r="K220" s="13">
        <v>12647.32</v>
      </c>
      <c r="L220" s="13">
        <f t="shared" si="64"/>
        <v>151767.84</v>
      </c>
      <c r="M220" s="13">
        <f>K220*30</f>
        <v>379419.6</v>
      </c>
      <c r="N220" s="5" t="s">
        <v>45</v>
      </c>
      <c r="O220" s="24">
        <v>45910</v>
      </c>
    </row>
    <row r="221" spans="1:15" ht="34.5" hidden="1" customHeight="1">
      <c r="A221" s="11" t="s">
        <v>522</v>
      </c>
      <c r="B221" s="16" t="s">
        <v>540</v>
      </c>
      <c r="C221" s="17" t="s">
        <v>541</v>
      </c>
      <c r="D221" s="21" t="s">
        <v>648</v>
      </c>
      <c r="E221" s="11" t="s">
        <v>765</v>
      </c>
      <c r="F221" s="11" t="s">
        <v>766</v>
      </c>
      <c r="G221" s="11" t="s">
        <v>767</v>
      </c>
      <c r="H221" s="17">
        <v>0</v>
      </c>
      <c r="I221" s="22" t="s">
        <v>768</v>
      </c>
      <c r="J221" s="26" t="s">
        <v>769</v>
      </c>
      <c r="K221" s="13">
        <v>870</v>
      </c>
      <c r="L221" s="13">
        <f t="shared" si="64"/>
        <v>10440</v>
      </c>
      <c r="M221" s="13">
        <f>K221*60</f>
        <v>52200</v>
      </c>
      <c r="N221" s="2" t="s">
        <v>24</v>
      </c>
      <c r="O221" s="20">
        <v>47461</v>
      </c>
    </row>
    <row r="222" spans="1:15" ht="34.5" hidden="1" customHeight="1">
      <c r="A222" s="11" t="s">
        <v>522</v>
      </c>
      <c r="B222" s="16" t="s">
        <v>540</v>
      </c>
      <c r="C222" s="17" t="s">
        <v>541</v>
      </c>
      <c r="D222" s="21" t="s">
        <v>102</v>
      </c>
      <c r="E222" s="11" t="s">
        <v>770</v>
      </c>
      <c r="F222" s="11" t="s">
        <v>771</v>
      </c>
      <c r="G222" s="11" t="s">
        <v>772</v>
      </c>
      <c r="H222" s="17">
        <v>0</v>
      </c>
      <c r="I222" s="22" t="s">
        <v>773</v>
      </c>
      <c r="J222" s="22" t="s">
        <v>774</v>
      </c>
      <c r="K222" s="13">
        <v>37000</v>
      </c>
      <c r="L222" s="13">
        <f t="shared" si="64"/>
        <v>444000</v>
      </c>
      <c r="M222" s="56">
        <f>K222*60</f>
        <v>2220000</v>
      </c>
      <c r="N222" s="2" t="s">
        <v>24</v>
      </c>
      <c r="O222" s="20">
        <v>46857</v>
      </c>
    </row>
    <row r="223" spans="1:15" ht="34.5" hidden="1" customHeight="1">
      <c r="A223" s="11" t="s">
        <v>522</v>
      </c>
      <c r="B223" s="16" t="s">
        <v>540</v>
      </c>
      <c r="C223" s="17" t="s">
        <v>541</v>
      </c>
      <c r="D223" s="21" t="s">
        <v>129</v>
      </c>
      <c r="E223" s="11" t="s">
        <v>775</v>
      </c>
      <c r="F223" s="11" t="s">
        <v>207</v>
      </c>
      <c r="G223" s="11" t="s">
        <v>776</v>
      </c>
      <c r="H223" s="17">
        <v>0</v>
      </c>
      <c r="I223" s="22" t="s">
        <v>777</v>
      </c>
      <c r="J223" s="11" t="s">
        <v>164</v>
      </c>
      <c r="K223" s="13">
        <v>3898.3330000000001</v>
      </c>
      <c r="L223" s="13">
        <f t="shared" si="64"/>
        <v>46779.995999999999</v>
      </c>
      <c r="M223" s="56">
        <f>K223*60</f>
        <v>233899.98</v>
      </c>
      <c r="N223" s="2" t="s">
        <v>24</v>
      </c>
      <c r="O223" s="24">
        <v>47330</v>
      </c>
    </row>
    <row r="224" spans="1:15" ht="34.5" hidden="1" customHeight="1">
      <c r="A224" s="11" t="s">
        <v>522</v>
      </c>
      <c r="B224" s="16" t="s">
        <v>566</v>
      </c>
      <c r="C224" s="17" t="s">
        <v>572</v>
      </c>
      <c r="D224" s="21" t="s">
        <v>114</v>
      </c>
      <c r="E224" s="11" t="s">
        <v>778</v>
      </c>
      <c r="F224" s="11" t="s">
        <v>70</v>
      </c>
      <c r="G224" s="11" t="s">
        <v>779</v>
      </c>
      <c r="H224" s="17">
        <v>0</v>
      </c>
      <c r="I224" s="63" t="s">
        <v>685</v>
      </c>
      <c r="J224" s="26" t="s">
        <v>686</v>
      </c>
      <c r="K224" s="13">
        <v>1671.29</v>
      </c>
      <c r="L224" s="13">
        <f t="shared" si="64"/>
        <v>20055.48</v>
      </c>
      <c r="M224" s="56">
        <f>K224*60</f>
        <v>100277.4</v>
      </c>
      <c r="N224" s="5" t="s">
        <v>607</v>
      </c>
      <c r="O224" s="20">
        <v>46538</v>
      </c>
    </row>
    <row r="225" spans="1:15" ht="34.5" hidden="1" customHeight="1">
      <c r="A225" s="11" t="s">
        <v>522</v>
      </c>
      <c r="B225" s="16" t="s">
        <v>566</v>
      </c>
      <c r="C225" s="17" t="s">
        <v>572</v>
      </c>
      <c r="D225" s="21" t="s">
        <v>68</v>
      </c>
      <c r="E225" s="11" t="s">
        <v>780</v>
      </c>
      <c r="F225" s="11" t="s">
        <v>70</v>
      </c>
      <c r="G225" s="11" t="s">
        <v>781</v>
      </c>
      <c r="H225" s="17">
        <v>0</v>
      </c>
      <c r="I225" s="22" t="s">
        <v>782</v>
      </c>
      <c r="J225" s="23" t="s">
        <v>783</v>
      </c>
      <c r="K225" s="13">
        <v>11854.96</v>
      </c>
      <c r="L225" s="13">
        <f t="shared" si="64"/>
        <v>142259.51999999999</v>
      </c>
      <c r="M225" s="56">
        <f>K225*60</f>
        <v>711297.6</v>
      </c>
      <c r="N225" s="5" t="s">
        <v>607</v>
      </c>
      <c r="O225" s="20">
        <v>46481</v>
      </c>
    </row>
    <row r="226" spans="1:15" ht="34.5" hidden="1" customHeight="1">
      <c r="A226" s="11" t="s">
        <v>522</v>
      </c>
      <c r="B226" s="27" t="s">
        <v>566</v>
      </c>
      <c r="C226" s="28" t="s">
        <v>572</v>
      </c>
      <c r="D226" s="21" t="s">
        <v>96</v>
      </c>
      <c r="E226" s="11" t="s">
        <v>784</v>
      </c>
      <c r="F226" s="11" t="s">
        <v>785</v>
      </c>
      <c r="G226" s="11" t="s">
        <v>786</v>
      </c>
      <c r="H226" s="44">
        <v>2</v>
      </c>
      <c r="I226" s="22" t="s">
        <v>787</v>
      </c>
      <c r="J226" s="22" t="s">
        <v>788</v>
      </c>
      <c r="K226" s="47">
        <v>8074.9</v>
      </c>
      <c r="L226" s="48">
        <f t="shared" si="64"/>
        <v>96898.799999999988</v>
      </c>
      <c r="M226" s="13">
        <f>K226*30</f>
        <v>242247</v>
      </c>
      <c r="N226" s="5" t="s">
        <v>789</v>
      </c>
      <c r="O226" s="24">
        <v>46359</v>
      </c>
    </row>
    <row r="227" spans="1:15" ht="34.5" hidden="1" customHeight="1">
      <c r="A227" s="11" t="s">
        <v>522</v>
      </c>
      <c r="B227" s="16" t="s">
        <v>566</v>
      </c>
      <c r="C227" s="17" t="s">
        <v>572</v>
      </c>
      <c r="D227" s="21" t="s">
        <v>102</v>
      </c>
      <c r="E227" s="11" t="s">
        <v>790</v>
      </c>
      <c r="F227" s="11" t="s">
        <v>791</v>
      </c>
      <c r="G227" s="11" t="s">
        <v>792</v>
      </c>
      <c r="H227" s="17">
        <v>0</v>
      </c>
      <c r="I227" s="22" t="s">
        <v>793</v>
      </c>
      <c r="J227" s="22" t="s">
        <v>794</v>
      </c>
      <c r="K227" s="13">
        <v>73655.47</v>
      </c>
      <c r="L227" s="13">
        <f t="shared" si="64"/>
        <v>883865.64</v>
      </c>
      <c r="M227" s="13">
        <f>K227*120</f>
        <v>8838656.4000000004</v>
      </c>
      <c r="N227" s="2" t="s">
        <v>795</v>
      </c>
      <c r="O227" s="24">
        <v>46619</v>
      </c>
    </row>
    <row r="228" spans="1:15" ht="34.5" hidden="1" customHeight="1">
      <c r="A228" s="11" t="s">
        <v>522</v>
      </c>
      <c r="B228" s="16" t="s">
        <v>566</v>
      </c>
      <c r="C228" s="17" t="s">
        <v>572</v>
      </c>
      <c r="D228" s="21" t="s">
        <v>796</v>
      </c>
      <c r="E228" s="11" t="s">
        <v>797</v>
      </c>
      <c r="F228" s="11" t="s">
        <v>798</v>
      </c>
      <c r="G228" s="11" t="s">
        <v>799</v>
      </c>
      <c r="H228" s="17">
        <v>0</v>
      </c>
      <c r="I228" s="11" t="s">
        <v>800</v>
      </c>
      <c r="J228" s="26" t="s">
        <v>801</v>
      </c>
      <c r="K228" s="13">
        <v>574.33583333333297</v>
      </c>
      <c r="L228" s="13">
        <f t="shared" si="64"/>
        <v>6892.0299999999952</v>
      </c>
      <c r="M228" s="13">
        <f>K228*12</f>
        <v>6892.0299999999952</v>
      </c>
      <c r="N228" s="5" t="s">
        <v>67</v>
      </c>
      <c r="O228" s="20">
        <v>45931</v>
      </c>
    </row>
    <row r="229" spans="1:15" ht="34.5" hidden="1" customHeight="1">
      <c r="A229" s="11" t="s">
        <v>522</v>
      </c>
      <c r="B229" s="16" t="s">
        <v>566</v>
      </c>
      <c r="C229" s="17" t="s">
        <v>572</v>
      </c>
      <c r="D229" s="21" t="s">
        <v>129</v>
      </c>
      <c r="E229" s="11" t="s">
        <v>802</v>
      </c>
      <c r="F229" s="11" t="s">
        <v>207</v>
      </c>
      <c r="G229" s="11" t="s">
        <v>803</v>
      </c>
      <c r="H229" s="17">
        <v>0</v>
      </c>
      <c r="I229" s="22" t="s">
        <v>647</v>
      </c>
      <c r="J229" s="36" t="s">
        <v>164</v>
      </c>
      <c r="K229" s="13">
        <v>4379.25</v>
      </c>
      <c r="L229" s="13">
        <f t="shared" si="64"/>
        <v>52551</v>
      </c>
      <c r="M229" s="56">
        <f>K229*60</f>
        <v>262755</v>
      </c>
      <c r="N229" s="1" t="s">
        <v>24</v>
      </c>
      <c r="O229" s="20">
        <v>47278</v>
      </c>
    </row>
    <row r="230" spans="1:15" ht="34.5" hidden="1" customHeight="1">
      <c r="A230" s="77" t="s">
        <v>522</v>
      </c>
      <c r="B230" s="16" t="s">
        <v>558</v>
      </c>
      <c r="C230" s="28" t="s">
        <v>565</v>
      </c>
      <c r="D230" s="92" t="s">
        <v>114</v>
      </c>
      <c r="E230" s="11" t="s">
        <v>804</v>
      </c>
      <c r="F230" s="11" t="s">
        <v>70</v>
      </c>
      <c r="G230" s="11" t="s">
        <v>805</v>
      </c>
      <c r="H230" s="28">
        <v>0</v>
      </c>
      <c r="I230" s="11" t="s">
        <v>806</v>
      </c>
      <c r="J230" s="105" t="s">
        <v>807</v>
      </c>
      <c r="K230" s="34">
        <v>3721.59</v>
      </c>
      <c r="L230" s="13">
        <f t="shared" si="64"/>
        <v>44659.08</v>
      </c>
      <c r="M230" s="56">
        <f>K230*60</f>
        <v>223295.40000000002</v>
      </c>
      <c r="N230" s="1" t="s">
        <v>607</v>
      </c>
      <c r="O230" s="32">
        <v>46538</v>
      </c>
    </row>
    <row r="231" spans="1:15" ht="34.5" hidden="1" customHeight="1">
      <c r="A231" s="77" t="s">
        <v>522</v>
      </c>
      <c r="B231" s="16" t="s">
        <v>558</v>
      </c>
      <c r="C231" s="28" t="s">
        <v>565</v>
      </c>
      <c r="D231" s="15" t="s">
        <v>68</v>
      </c>
      <c r="E231" s="11" t="s">
        <v>808</v>
      </c>
      <c r="F231" s="11" t="s">
        <v>70</v>
      </c>
      <c r="G231" s="11" t="s">
        <v>809</v>
      </c>
      <c r="H231" s="28">
        <v>0</v>
      </c>
      <c r="I231" s="11" t="s">
        <v>810</v>
      </c>
      <c r="J231" s="105" t="s">
        <v>811</v>
      </c>
      <c r="K231" s="34">
        <v>3671</v>
      </c>
      <c r="L231" s="13">
        <f t="shared" si="64"/>
        <v>44052</v>
      </c>
      <c r="M231" s="56">
        <f>K231*60</f>
        <v>220260</v>
      </c>
      <c r="N231" s="1" t="s">
        <v>607</v>
      </c>
      <c r="O231" s="32">
        <v>46476</v>
      </c>
    </row>
    <row r="232" spans="1:15" ht="34.5" hidden="1" customHeight="1">
      <c r="A232" s="11" t="s">
        <v>522</v>
      </c>
      <c r="B232" s="27" t="s">
        <v>558</v>
      </c>
      <c r="C232" s="17" t="s">
        <v>565</v>
      </c>
      <c r="D232" s="21" t="s">
        <v>96</v>
      </c>
      <c r="E232" s="11" t="s">
        <v>812</v>
      </c>
      <c r="F232" s="11" t="s">
        <v>813</v>
      </c>
      <c r="G232" s="11" t="s">
        <v>814</v>
      </c>
      <c r="H232" s="17">
        <v>2</v>
      </c>
      <c r="I232" s="11" t="s">
        <v>815</v>
      </c>
      <c r="J232" s="26" t="s">
        <v>40</v>
      </c>
      <c r="K232" s="13">
        <v>7833.92</v>
      </c>
      <c r="L232" s="13">
        <f t="shared" si="64"/>
        <v>94007.040000000008</v>
      </c>
      <c r="M232" s="13">
        <f>K232*12</f>
        <v>94007.040000000008</v>
      </c>
      <c r="N232" s="50" t="s">
        <v>140</v>
      </c>
      <c r="O232" s="24">
        <v>45873</v>
      </c>
    </row>
    <row r="233" spans="1:15" ht="34.5" hidden="1" customHeight="1">
      <c r="A233" s="11" t="s">
        <v>522</v>
      </c>
      <c r="B233" s="16" t="s">
        <v>558</v>
      </c>
      <c r="C233" s="17" t="s">
        <v>565</v>
      </c>
      <c r="D233" s="21" t="s">
        <v>102</v>
      </c>
      <c r="E233" s="11" t="s">
        <v>816</v>
      </c>
      <c r="F233" s="11" t="s">
        <v>817</v>
      </c>
      <c r="G233" s="11" t="s">
        <v>818</v>
      </c>
      <c r="H233" s="17">
        <v>0</v>
      </c>
      <c r="I233" s="22" t="s">
        <v>819</v>
      </c>
      <c r="J233" s="19" t="s">
        <v>820</v>
      </c>
      <c r="K233" s="13">
        <v>52593.36</v>
      </c>
      <c r="L233" s="13">
        <f t="shared" si="64"/>
        <v>631120.32000000007</v>
      </c>
      <c r="M233" s="56">
        <f>K233*60</f>
        <v>3155601.6</v>
      </c>
      <c r="N233" s="1" t="s">
        <v>24</v>
      </c>
      <c r="O233" s="24">
        <v>45971</v>
      </c>
    </row>
    <row r="234" spans="1:15" ht="34.5" hidden="1" customHeight="1">
      <c r="A234" s="11" t="s">
        <v>522</v>
      </c>
      <c r="B234" s="16" t="s">
        <v>558</v>
      </c>
      <c r="C234" s="17" t="s">
        <v>565</v>
      </c>
      <c r="D234" s="21" t="s">
        <v>102</v>
      </c>
      <c r="E234" s="11" t="s">
        <v>821</v>
      </c>
      <c r="F234" s="11" t="s">
        <v>822</v>
      </c>
      <c r="G234" s="11" t="s">
        <v>823</v>
      </c>
      <c r="H234" s="17">
        <v>0</v>
      </c>
      <c r="I234" s="22" t="s">
        <v>824</v>
      </c>
      <c r="J234" s="19" t="s">
        <v>825</v>
      </c>
      <c r="K234" s="13">
        <v>33000</v>
      </c>
      <c r="L234" s="13">
        <f t="shared" si="64"/>
        <v>396000</v>
      </c>
      <c r="M234" s="56">
        <f>K234*60</f>
        <v>1980000</v>
      </c>
      <c r="N234" s="1" t="s">
        <v>24</v>
      </c>
      <c r="O234" s="24">
        <v>47532</v>
      </c>
    </row>
    <row r="235" spans="1:15" ht="34.5" hidden="1" customHeight="1">
      <c r="A235" s="77" t="s">
        <v>522</v>
      </c>
      <c r="B235" s="16" t="s">
        <v>558</v>
      </c>
      <c r="C235" s="28" t="s">
        <v>565</v>
      </c>
      <c r="D235" s="15" t="s">
        <v>129</v>
      </c>
      <c r="E235" s="11" t="s">
        <v>826</v>
      </c>
      <c r="F235" s="11" t="s">
        <v>827</v>
      </c>
      <c r="G235" s="11" t="s">
        <v>828</v>
      </c>
      <c r="H235" s="28">
        <v>0</v>
      </c>
      <c r="I235" s="11" t="s">
        <v>829</v>
      </c>
      <c r="J235" s="105" t="s">
        <v>830</v>
      </c>
      <c r="K235" s="34">
        <v>3362.74416666666</v>
      </c>
      <c r="L235" s="13">
        <f t="shared" si="64"/>
        <v>40352.92999999992</v>
      </c>
      <c r="M235" s="13">
        <f>K235*12</f>
        <v>40352.92999999992</v>
      </c>
      <c r="N235" s="5" t="s">
        <v>67</v>
      </c>
      <c r="O235" s="32">
        <v>45962</v>
      </c>
    </row>
    <row r="236" spans="1:15" ht="34.5" hidden="1" customHeight="1">
      <c r="A236" s="11" t="s">
        <v>522</v>
      </c>
      <c r="B236" s="16" t="s">
        <v>533</v>
      </c>
      <c r="C236" s="28" t="s">
        <v>534</v>
      </c>
      <c r="D236" s="21" t="s">
        <v>68</v>
      </c>
      <c r="E236" s="11" t="s">
        <v>831</v>
      </c>
      <c r="F236" s="11" t="s">
        <v>70</v>
      </c>
      <c r="G236" s="11" t="s">
        <v>832</v>
      </c>
      <c r="H236" s="28">
        <v>0</v>
      </c>
      <c r="I236" s="55" t="s">
        <v>833</v>
      </c>
      <c r="J236" s="22" t="s">
        <v>834</v>
      </c>
      <c r="K236" s="34">
        <v>27147.64</v>
      </c>
      <c r="L236" s="13">
        <f t="shared" si="64"/>
        <v>325771.68</v>
      </c>
      <c r="M236" s="56">
        <f>K236*60</f>
        <v>1628858.4</v>
      </c>
      <c r="N236" s="2" t="s">
        <v>607</v>
      </c>
      <c r="O236" s="32">
        <v>46538</v>
      </c>
    </row>
    <row r="237" spans="1:15" ht="34.5" hidden="1" customHeight="1">
      <c r="A237" s="78" t="s">
        <v>522</v>
      </c>
      <c r="B237" s="79" t="s">
        <v>533</v>
      </c>
      <c r="C237" s="80" t="s">
        <v>534</v>
      </c>
      <c r="D237" s="21" t="s">
        <v>96</v>
      </c>
      <c r="E237" s="78" t="s">
        <v>835</v>
      </c>
      <c r="F237" s="6" t="s">
        <v>836</v>
      </c>
      <c r="G237" s="78" t="s">
        <v>837</v>
      </c>
      <c r="H237" s="80">
        <v>1</v>
      </c>
      <c r="I237" s="106" t="s">
        <v>490</v>
      </c>
      <c r="J237" s="107" t="s">
        <v>491</v>
      </c>
      <c r="K237" s="108">
        <v>5293.55</v>
      </c>
      <c r="L237" s="13">
        <f t="shared" si="64"/>
        <v>63522.600000000006</v>
      </c>
      <c r="M237" s="56">
        <f>K237*60</f>
        <v>317613</v>
      </c>
      <c r="N237" s="5" t="s">
        <v>24</v>
      </c>
      <c r="O237" s="24">
        <v>47370</v>
      </c>
    </row>
    <row r="238" spans="1:15" ht="34.5" hidden="1" customHeight="1">
      <c r="A238" s="11" t="s">
        <v>522</v>
      </c>
      <c r="B238" s="109" t="s">
        <v>533</v>
      </c>
      <c r="C238" s="17" t="s">
        <v>534</v>
      </c>
      <c r="D238" s="21" t="s">
        <v>102</v>
      </c>
      <c r="E238" s="11" t="s">
        <v>838</v>
      </c>
      <c r="F238" s="11" t="s">
        <v>839</v>
      </c>
      <c r="G238" s="11" t="s">
        <v>840</v>
      </c>
      <c r="H238" s="17">
        <v>0</v>
      </c>
      <c r="I238" s="22" t="s">
        <v>841</v>
      </c>
      <c r="J238" s="23" t="s">
        <v>842</v>
      </c>
      <c r="K238" s="13">
        <v>13567.36</v>
      </c>
      <c r="L238" s="13">
        <f t="shared" si="64"/>
        <v>162808.32000000001</v>
      </c>
      <c r="M238" s="56">
        <f t="shared" ref="M238:M243" si="71">K238*60</f>
        <v>814041.60000000009</v>
      </c>
      <c r="N238" s="5" t="s">
        <v>24</v>
      </c>
      <c r="O238" s="24">
        <v>47161</v>
      </c>
    </row>
    <row r="239" spans="1:15" ht="34.5" hidden="1" customHeight="1">
      <c r="A239" s="11" t="s">
        <v>522</v>
      </c>
      <c r="B239" s="16" t="s">
        <v>533</v>
      </c>
      <c r="C239" s="87" t="s">
        <v>534</v>
      </c>
      <c r="D239" s="42" t="s">
        <v>129</v>
      </c>
      <c r="E239" s="6" t="s">
        <v>843</v>
      </c>
      <c r="F239" s="6" t="s">
        <v>207</v>
      </c>
      <c r="G239" s="6" t="s">
        <v>844</v>
      </c>
      <c r="H239" s="87">
        <v>0</v>
      </c>
      <c r="I239" s="6" t="s">
        <v>845</v>
      </c>
      <c r="J239" s="36" t="s">
        <v>846</v>
      </c>
      <c r="K239" s="48">
        <v>2061.9166</v>
      </c>
      <c r="L239" s="48">
        <f t="shared" si="64"/>
        <v>24742.999199999998</v>
      </c>
      <c r="M239" s="56">
        <f t="shared" si="71"/>
        <v>123714.996</v>
      </c>
      <c r="N239" s="5" t="s">
        <v>24</v>
      </c>
      <c r="O239" s="20">
        <v>47271</v>
      </c>
    </row>
    <row r="240" spans="1:15" ht="34.5" hidden="1" customHeight="1">
      <c r="A240" s="11" t="s">
        <v>522</v>
      </c>
      <c r="B240" s="27" t="s">
        <v>533</v>
      </c>
      <c r="C240" s="17" t="s">
        <v>539</v>
      </c>
      <c r="D240" s="15" t="s">
        <v>114</v>
      </c>
      <c r="E240" s="11" t="s">
        <v>847</v>
      </c>
      <c r="F240" s="11" t="s">
        <v>70</v>
      </c>
      <c r="G240" s="11" t="s">
        <v>848</v>
      </c>
      <c r="H240" s="11">
        <v>0</v>
      </c>
      <c r="I240" s="75" t="s">
        <v>849</v>
      </c>
      <c r="J240" s="23" t="s">
        <v>850</v>
      </c>
      <c r="K240" s="13">
        <v>206.87</v>
      </c>
      <c r="L240" s="13">
        <f t="shared" si="64"/>
        <v>2482.44</v>
      </c>
      <c r="M240" s="56">
        <f t="shared" si="71"/>
        <v>12412.2</v>
      </c>
      <c r="N240" s="5" t="s">
        <v>24</v>
      </c>
      <c r="O240" s="24">
        <v>46657</v>
      </c>
    </row>
    <row r="241" spans="1:15" ht="34.5" hidden="1" customHeight="1">
      <c r="A241" s="11" t="s">
        <v>522</v>
      </c>
      <c r="B241" s="27" t="s">
        <v>533</v>
      </c>
      <c r="C241" s="17" t="s">
        <v>539</v>
      </c>
      <c r="D241" s="15" t="s">
        <v>114</v>
      </c>
      <c r="E241" s="11" t="s">
        <v>851</v>
      </c>
      <c r="F241" s="11" t="s">
        <v>70</v>
      </c>
      <c r="G241" s="11" t="s">
        <v>852</v>
      </c>
      <c r="H241" s="11">
        <v>0</v>
      </c>
      <c r="I241" s="75" t="s">
        <v>849</v>
      </c>
      <c r="J241" s="23" t="s">
        <v>853</v>
      </c>
      <c r="K241" s="13">
        <v>657.01</v>
      </c>
      <c r="L241" s="13">
        <f t="shared" si="64"/>
        <v>7884.12</v>
      </c>
      <c r="M241" s="56">
        <f t="shared" si="71"/>
        <v>39420.6</v>
      </c>
      <c r="N241" s="5" t="s">
        <v>24</v>
      </c>
      <c r="O241" s="24">
        <v>46538</v>
      </c>
    </row>
    <row r="242" spans="1:15" ht="34.5" hidden="1" customHeight="1">
      <c r="A242" s="11" t="s">
        <v>522</v>
      </c>
      <c r="B242" s="27" t="s">
        <v>533</v>
      </c>
      <c r="C242" s="17" t="s">
        <v>539</v>
      </c>
      <c r="D242" s="15" t="s">
        <v>68</v>
      </c>
      <c r="E242" s="11" t="s">
        <v>854</v>
      </c>
      <c r="F242" s="11" t="s">
        <v>70</v>
      </c>
      <c r="G242" s="11" t="s">
        <v>855</v>
      </c>
      <c r="H242" s="11">
        <v>0</v>
      </c>
      <c r="I242" s="55" t="s">
        <v>833</v>
      </c>
      <c r="J242" s="22" t="s">
        <v>834</v>
      </c>
      <c r="K242" s="13">
        <v>1081.44</v>
      </c>
      <c r="L242" s="13">
        <f t="shared" si="64"/>
        <v>12977.28</v>
      </c>
      <c r="M242" s="56">
        <f t="shared" si="71"/>
        <v>64886.400000000001</v>
      </c>
      <c r="N242" s="5" t="s">
        <v>24</v>
      </c>
      <c r="O242" s="24">
        <v>46679</v>
      </c>
    </row>
    <row r="243" spans="1:15" ht="34.5" hidden="1" customHeight="1">
      <c r="A243" s="11" t="s">
        <v>522</v>
      </c>
      <c r="B243" s="27" t="s">
        <v>533</v>
      </c>
      <c r="C243" s="17" t="s">
        <v>539</v>
      </c>
      <c r="D243" s="15" t="s">
        <v>68</v>
      </c>
      <c r="E243" s="11" t="s">
        <v>856</v>
      </c>
      <c r="F243" s="11" t="s">
        <v>70</v>
      </c>
      <c r="G243" s="11" t="s">
        <v>857</v>
      </c>
      <c r="H243" s="11">
        <v>0</v>
      </c>
      <c r="I243" s="55" t="s">
        <v>833</v>
      </c>
      <c r="J243" s="22" t="s">
        <v>858</v>
      </c>
      <c r="K243" s="13">
        <v>1837.8</v>
      </c>
      <c r="L243" s="13">
        <f t="shared" si="64"/>
        <v>22053.599999999999</v>
      </c>
      <c r="M243" s="56">
        <f t="shared" si="71"/>
        <v>110268</v>
      </c>
      <c r="N243" s="5" t="s">
        <v>638</v>
      </c>
      <c r="O243" s="24">
        <v>46508</v>
      </c>
    </row>
    <row r="244" spans="1:15" ht="34.5" hidden="1" customHeight="1">
      <c r="A244" s="11" t="s">
        <v>522</v>
      </c>
      <c r="B244" s="16" t="s">
        <v>533</v>
      </c>
      <c r="C244" s="17" t="s">
        <v>539</v>
      </c>
      <c r="D244" s="21" t="s">
        <v>96</v>
      </c>
      <c r="E244" s="11" t="s">
        <v>859</v>
      </c>
      <c r="F244" s="11" t="s">
        <v>860</v>
      </c>
      <c r="G244" s="11" t="s">
        <v>861</v>
      </c>
      <c r="H244" s="17">
        <v>1</v>
      </c>
      <c r="I244" s="22" t="s">
        <v>741</v>
      </c>
      <c r="J244" s="23" t="s">
        <v>742</v>
      </c>
      <c r="K244" s="111">
        <v>4328.97</v>
      </c>
      <c r="L244" s="13">
        <f t="shared" si="64"/>
        <v>51947.64</v>
      </c>
      <c r="M244" s="13">
        <f>K244*30</f>
        <v>129869.1</v>
      </c>
      <c r="N244" s="1" t="s">
        <v>45</v>
      </c>
      <c r="O244" s="74">
        <v>46067</v>
      </c>
    </row>
    <row r="245" spans="1:15" ht="34.5" hidden="1" customHeight="1">
      <c r="A245" s="11" t="s">
        <v>522</v>
      </c>
      <c r="B245" s="16" t="s">
        <v>533</v>
      </c>
      <c r="C245" s="17" t="s">
        <v>539</v>
      </c>
      <c r="D245" s="17" t="s">
        <v>102</v>
      </c>
      <c r="E245" s="11" t="s">
        <v>862</v>
      </c>
      <c r="F245" s="11" t="s">
        <v>863</v>
      </c>
      <c r="G245" s="11" t="s">
        <v>864</v>
      </c>
      <c r="H245" s="17">
        <v>0</v>
      </c>
      <c r="I245" s="22" t="s">
        <v>865</v>
      </c>
      <c r="J245" s="23" t="s">
        <v>866</v>
      </c>
      <c r="K245" s="13">
        <v>19292.46</v>
      </c>
      <c r="L245" s="13">
        <f t="shared" si="64"/>
        <v>231509.52</v>
      </c>
      <c r="M245" s="56">
        <f t="shared" ref="M245:M246" si="72">K245*60</f>
        <v>1157547.5999999999</v>
      </c>
      <c r="N245" s="1" t="s">
        <v>24</v>
      </c>
      <c r="O245" s="24">
        <v>47553</v>
      </c>
    </row>
    <row r="246" spans="1:15" ht="34.5" hidden="1" customHeight="1">
      <c r="A246" s="11" t="s">
        <v>522</v>
      </c>
      <c r="B246" s="16" t="s">
        <v>533</v>
      </c>
      <c r="C246" s="17" t="s">
        <v>539</v>
      </c>
      <c r="D246" s="21" t="s">
        <v>129</v>
      </c>
      <c r="E246" s="11" t="s">
        <v>867</v>
      </c>
      <c r="F246" s="11" t="s">
        <v>207</v>
      </c>
      <c r="G246" s="11" t="s">
        <v>868</v>
      </c>
      <c r="H246" s="17">
        <v>0</v>
      </c>
      <c r="I246" s="22" t="s">
        <v>647</v>
      </c>
      <c r="J246" s="36" t="s">
        <v>164</v>
      </c>
      <c r="K246" s="13">
        <v>2509.9160000000002</v>
      </c>
      <c r="L246" s="13">
        <f t="shared" si="64"/>
        <v>30118.992000000002</v>
      </c>
      <c r="M246" s="56">
        <f t="shared" si="72"/>
        <v>150594.96000000002</v>
      </c>
      <c r="N246" s="1" t="s">
        <v>24</v>
      </c>
      <c r="O246" s="24">
        <v>47278</v>
      </c>
    </row>
    <row r="247" spans="1:15" ht="34.5" hidden="1" customHeight="1">
      <c r="A247" s="11" t="s">
        <v>522</v>
      </c>
      <c r="B247" s="16" t="s">
        <v>533</v>
      </c>
      <c r="C247" s="17" t="s">
        <v>539</v>
      </c>
      <c r="D247" s="21" t="s">
        <v>869</v>
      </c>
      <c r="E247" s="11" t="s">
        <v>870</v>
      </c>
      <c r="F247" s="11" t="s">
        <v>871</v>
      </c>
      <c r="G247" s="11" t="s">
        <v>872</v>
      </c>
      <c r="H247" s="17">
        <v>0</v>
      </c>
      <c r="I247" s="22" t="s">
        <v>873</v>
      </c>
      <c r="J247" s="23" t="s">
        <v>874</v>
      </c>
      <c r="K247" s="13">
        <v>235678.433333333</v>
      </c>
      <c r="L247" s="13">
        <f t="shared" si="64"/>
        <v>2828141.199999996</v>
      </c>
      <c r="M247" s="13">
        <f>K247*12</f>
        <v>2828141.199999996</v>
      </c>
      <c r="N247" s="1" t="s">
        <v>67</v>
      </c>
      <c r="O247" s="24">
        <v>46018</v>
      </c>
    </row>
    <row r="248" spans="1:15" ht="34.5" hidden="1" customHeight="1">
      <c r="A248" s="11" t="s">
        <v>522</v>
      </c>
      <c r="B248" s="16" t="s">
        <v>545</v>
      </c>
      <c r="C248" s="17" t="s">
        <v>552</v>
      </c>
      <c r="D248" s="21" t="s">
        <v>114</v>
      </c>
      <c r="E248" s="11" t="s">
        <v>875</v>
      </c>
      <c r="F248" s="11" t="s">
        <v>70</v>
      </c>
      <c r="G248" s="11" t="s">
        <v>876</v>
      </c>
      <c r="H248" s="64">
        <v>0</v>
      </c>
      <c r="I248" s="11" t="s">
        <v>877</v>
      </c>
      <c r="J248" s="26" t="s">
        <v>709</v>
      </c>
      <c r="K248" s="13">
        <v>621.55999999999995</v>
      </c>
      <c r="L248" s="13">
        <f t="shared" si="64"/>
        <v>7458.7199999999993</v>
      </c>
      <c r="M248" s="56">
        <f>K248*60</f>
        <v>37293.599999999999</v>
      </c>
      <c r="N248" s="1" t="s">
        <v>607</v>
      </c>
      <c r="O248" s="20">
        <v>46538</v>
      </c>
    </row>
    <row r="249" spans="1:15" ht="34.5" hidden="1" customHeight="1">
      <c r="A249" s="11" t="s">
        <v>522</v>
      </c>
      <c r="B249" s="16" t="s">
        <v>545</v>
      </c>
      <c r="C249" s="17" t="s">
        <v>552</v>
      </c>
      <c r="D249" s="21" t="s">
        <v>68</v>
      </c>
      <c r="E249" s="11" t="s">
        <v>878</v>
      </c>
      <c r="F249" s="11" t="s">
        <v>70</v>
      </c>
      <c r="G249" s="11" t="s">
        <v>879</v>
      </c>
      <c r="H249" s="17">
        <v>0</v>
      </c>
      <c r="I249" s="22" t="s">
        <v>880</v>
      </c>
      <c r="J249" s="26" t="s">
        <v>713</v>
      </c>
      <c r="K249" s="13">
        <v>6444.53</v>
      </c>
      <c r="L249" s="13">
        <f t="shared" si="64"/>
        <v>77334.36</v>
      </c>
      <c r="M249" s="56">
        <f>K249*60</f>
        <v>386671.8</v>
      </c>
      <c r="N249" s="5" t="s">
        <v>607</v>
      </c>
      <c r="O249" s="20">
        <v>46538</v>
      </c>
    </row>
    <row r="250" spans="1:15" ht="34.5" hidden="1" customHeight="1">
      <c r="A250" s="11" t="s">
        <v>522</v>
      </c>
      <c r="B250" s="16" t="s">
        <v>545</v>
      </c>
      <c r="C250" s="17" t="s">
        <v>552</v>
      </c>
      <c r="D250" s="21" t="s">
        <v>96</v>
      </c>
      <c r="E250" s="11" t="s">
        <v>881</v>
      </c>
      <c r="F250" s="11" t="s">
        <v>882</v>
      </c>
      <c r="G250" s="11" t="s">
        <v>883</v>
      </c>
      <c r="H250" s="28">
        <v>1</v>
      </c>
      <c r="I250" s="22" t="s">
        <v>884</v>
      </c>
      <c r="J250" s="30" t="s">
        <v>885</v>
      </c>
      <c r="K250" s="34">
        <v>5586.33</v>
      </c>
      <c r="L250" s="13">
        <f t="shared" si="64"/>
        <v>67035.959999999992</v>
      </c>
      <c r="M250" s="56">
        <f t="shared" ref="M250:M259" si="73">K250*60</f>
        <v>335179.8</v>
      </c>
      <c r="N250" s="5" t="s">
        <v>24</v>
      </c>
      <c r="O250" s="24">
        <v>47426</v>
      </c>
    </row>
    <row r="251" spans="1:15" ht="34.5" hidden="1" customHeight="1">
      <c r="A251" s="11" t="s">
        <v>522</v>
      </c>
      <c r="B251" s="16" t="s">
        <v>545</v>
      </c>
      <c r="C251" s="17" t="s">
        <v>552</v>
      </c>
      <c r="D251" s="21" t="s">
        <v>102</v>
      </c>
      <c r="E251" s="11" t="s">
        <v>886</v>
      </c>
      <c r="F251" s="11" t="s">
        <v>887</v>
      </c>
      <c r="G251" s="11" t="s">
        <v>888</v>
      </c>
      <c r="H251" s="17">
        <v>0</v>
      </c>
      <c r="I251" s="22" t="s">
        <v>889</v>
      </c>
      <c r="J251" s="22" t="s">
        <v>890</v>
      </c>
      <c r="K251" s="13">
        <v>10016.94</v>
      </c>
      <c r="L251" s="13">
        <f t="shared" si="64"/>
        <v>120203.28</v>
      </c>
      <c r="M251" s="56">
        <f t="shared" si="73"/>
        <v>601016.4</v>
      </c>
      <c r="N251" s="1" t="s">
        <v>24</v>
      </c>
      <c r="O251" s="24">
        <v>47221</v>
      </c>
    </row>
    <row r="252" spans="1:15" ht="34.5" hidden="1" customHeight="1">
      <c r="A252" s="11" t="s">
        <v>522</v>
      </c>
      <c r="B252" s="16" t="s">
        <v>545</v>
      </c>
      <c r="C252" s="17" t="s">
        <v>552</v>
      </c>
      <c r="D252" s="15" t="s">
        <v>129</v>
      </c>
      <c r="E252" s="11" t="s">
        <v>891</v>
      </c>
      <c r="F252" s="11" t="s">
        <v>207</v>
      </c>
      <c r="G252" s="11" t="s">
        <v>892</v>
      </c>
      <c r="H252" s="17">
        <v>0</v>
      </c>
      <c r="I252" s="22" t="s">
        <v>647</v>
      </c>
      <c r="J252" s="22" t="s">
        <v>164</v>
      </c>
      <c r="K252" s="13">
        <v>1702.9166</v>
      </c>
      <c r="L252" s="13">
        <f t="shared" si="64"/>
        <v>20434.999199999998</v>
      </c>
      <c r="M252" s="56">
        <f t="shared" si="73"/>
        <v>102174.996</v>
      </c>
      <c r="N252" s="5" t="s">
        <v>24</v>
      </c>
      <c r="O252" s="24">
        <v>47330</v>
      </c>
    </row>
    <row r="253" spans="1:15" ht="34.5" hidden="1" customHeight="1">
      <c r="A253" s="11" t="s">
        <v>522</v>
      </c>
      <c r="B253" s="16" t="s">
        <v>545</v>
      </c>
      <c r="C253" s="17" t="s">
        <v>551</v>
      </c>
      <c r="D253" s="15" t="s">
        <v>114</v>
      </c>
      <c r="E253" s="11" t="s">
        <v>893</v>
      </c>
      <c r="F253" s="11" t="s">
        <v>70</v>
      </c>
      <c r="G253" s="11" t="s">
        <v>894</v>
      </c>
      <c r="H253" s="17">
        <v>1</v>
      </c>
      <c r="I253" s="22" t="s">
        <v>708</v>
      </c>
      <c r="J253" s="30" t="s">
        <v>709</v>
      </c>
      <c r="K253" s="13">
        <v>6032.27</v>
      </c>
      <c r="L253" s="13">
        <f t="shared" si="64"/>
        <v>72387.240000000005</v>
      </c>
      <c r="M253" s="56">
        <f t="shared" si="73"/>
        <v>361936.2</v>
      </c>
      <c r="N253" s="2" t="s">
        <v>607</v>
      </c>
      <c r="O253" s="32">
        <v>46470</v>
      </c>
    </row>
    <row r="254" spans="1:15" ht="34.5" hidden="1" customHeight="1">
      <c r="A254" s="11" t="s">
        <v>522</v>
      </c>
      <c r="B254" s="16" t="s">
        <v>545</v>
      </c>
      <c r="C254" s="17" t="s">
        <v>551</v>
      </c>
      <c r="D254" s="15" t="s">
        <v>68</v>
      </c>
      <c r="E254" s="11" t="s">
        <v>895</v>
      </c>
      <c r="F254" s="11" t="s">
        <v>70</v>
      </c>
      <c r="G254" s="11" t="s">
        <v>896</v>
      </c>
      <c r="H254" s="17">
        <v>0</v>
      </c>
      <c r="I254" s="22" t="s">
        <v>880</v>
      </c>
      <c r="J254" s="30" t="s">
        <v>713</v>
      </c>
      <c r="K254" s="13">
        <v>17850</v>
      </c>
      <c r="L254" s="13">
        <f t="shared" si="64"/>
        <v>214200</v>
      </c>
      <c r="M254" s="56">
        <f t="shared" si="73"/>
        <v>1071000</v>
      </c>
      <c r="N254" s="1" t="s">
        <v>607</v>
      </c>
      <c r="O254" s="32">
        <v>46481</v>
      </c>
    </row>
    <row r="255" spans="1:15" ht="34.5" hidden="1" customHeight="1">
      <c r="A255" s="11" t="s">
        <v>522</v>
      </c>
      <c r="B255" s="27" t="s">
        <v>545</v>
      </c>
      <c r="C255" s="17" t="s">
        <v>551</v>
      </c>
      <c r="D255" s="21" t="s">
        <v>102</v>
      </c>
      <c r="E255" s="11" t="s">
        <v>897</v>
      </c>
      <c r="F255" s="11" t="s">
        <v>898</v>
      </c>
      <c r="G255" s="11" t="s">
        <v>899</v>
      </c>
      <c r="H255" s="17">
        <v>0</v>
      </c>
      <c r="I255" s="22" t="s">
        <v>900</v>
      </c>
      <c r="J255" s="23" t="s">
        <v>901</v>
      </c>
      <c r="K255" s="13">
        <v>73869.88</v>
      </c>
      <c r="L255" s="13">
        <f t="shared" ref="L255:L363" si="74">K255*12</f>
        <v>886438.56</v>
      </c>
      <c r="M255" s="56">
        <f t="shared" si="73"/>
        <v>4432192.8000000007</v>
      </c>
      <c r="N255" s="1" t="s">
        <v>24</v>
      </c>
      <c r="O255" s="24">
        <v>46036</v>
      </c>
    </row>
    <row r="256" spans="1:15" ht="34.5" hidden="1" customHeight="1">
      <c r="A256" s="11" t="s">
        <v>522</v>
      </c>
      <c r="B256" s="27" t="s">
        <v>545</v>
      </c>
      <c r="C256" s="17" t="s">
        <v>551</v>
      </c>
      <c r="D256" s="21" t="s">
        <v>902</v>
      </c>
      <c r="E256" s="11" t="s">
        <v>897</v>
      </c>
      <c r="F256" s="11" t="s">
        <v>898</v>
      </c>
      <c r="G256" s="11" t="s">
        <v>899</v>
      </c>
      <c r="H256" s="17">
        <v>0</v>
      </c>
      <c r="I256" s="22" t="s">
        <v>900</v>
      </c>
      <c r="J256" s="23" t="s">
        <v>901</v>
      </c>
      <c r="K256" s="13">
        <v>14166.666666659999</v>
      </c>
      <c r="L256" s="13">
        <f>K256*12</f>
        <v>169999.99999991999</v>
      </c>
      <c r="M256" s="56">
        <f>L256</f>
        <v>169999.99999991999</v>
      </c>
      <c r="N256" s="1" t="s">
        <v>24</v>
      </c>
      <c r="O256" s="24">
        <v>46036</v>
      </c>
    </row>
    <row r="257" spans="1:15" ht="34.5" hidden="1" customHeight="1">
      <c r="A257" s="11" t="s">
        <v>522</v>
      </c>
      <c r="B257" s="27" t="s">
        <v>545</v>
      </c>
      <c r="C257" s="17" t="s">
        <v>551</v>
      </c>
      <c r="D257" s="21" t="s">
        <v>903</v>
      </c>
      <c r="E257" s="11" t="s">
        <v>904</v>
      </c>
      <c r="F257" s="11"/>
      <c r="G257" s="11" t="s">
        <v>905</v>
      </c>
      <c r="H257" s="17">
        <v>0</v>
      </c>
      <c r="I257" s="22" t="s">
        <v>906</v>
      </c>
      <c r="J257" s="23" t="s">
        <v>907</v>
      </c>
      <c r="K257" s="13">
        <v>29161.83</v>
      </c>
      <c r="L257" s="13">
        <f t="shared" si="74"/>
        <v>349941.96</v>
      </c>
      <c r="M257" s="13">
        <f>K257*12</f>
        <v>349941.96</v>
      </c>
      <c r="N257" s="1" t="s">
        <v>908</v>
      </c>
      <c r="O257" s="24" t="s">
        <v>124</v>
      </c>
    </row>
    <row r="258" spans="1:15" ht="34.5" hidden="1" customHeight="1">
      <c r="A258" s="11" t="s">
        <v>522</v>
      </c>
      <c r="B258" s="27" t="s">
        <v>545</v>
      </c>
      <c r="C258" s="17" t="s">
        <v>551</v>
      </c>
      <c r="D258" s="21" t="s">
        <v>909</v>
      </c>
      <c r="E258" s="11" t="s">
        <v>910</v>
      </c>
      <c r="F258" s="113" t="s">
        <v>911</v>
      </c>
      <c r="G258" s="11" t="s">
        <v>912</v>
      </c>
      <c r="H258" s="17">
        <v>0</v>
      </c>
      <c r="I258" s="22" t="s">
        <v>913</v>
      </c>
      <c r="J258" s="23" t="s">
        <v>914</v>
      </c>
      <c r="K258" s="13">
        <v>12336.27</v>
      </c>
      <c r="L258" s="13">
        <f t="shared" si="74"/>
        <v>148035.24</v>
      </c>
      <c r="M258" s="56">
        <f t="shared" si="73"/>
        <v>740176.20000000007</v>
      </c>
      <c r="N258" s="1" t="s">
        <v>24</v>
      </c>
      <c r="O258" s="20">
        <v>47294</v>
      </c>
    </row>
    <row r="259" spans="1:15" ht="34.5" hidden="1" customHeight="1">
      <c r="A259" s="11" t="s">
        <v>522</v>
      </c>
      <c r="B259" s="27" t="s">
        <v>545</v>
      </c>
      <c r="C259" s="17" t="s">
        <v>551</v>
      </c>
      <c r="D259" s="93" t="s">
        <v>96</v>
      </c>
      <c r="E259" s="11" t="s">
        <v>915</v>
      </c>
      <c r="F259" s="11" t="s">
        <v>916</v>
      </c>
      <c r="G259" s="11" t="s">
        <v>917</v>
      </c>
      <c r="H259" s="17">
        <v>1</v>
      </c>
      <c r="I259" s="22" t="s">
        <v>787</v>
      </c>
      <c r="J259" s="23" t="s">
        <v>788</v>
      </c>
      <c r="K259" s="13">
        <v>12449.49</v>
      </c>
      <c r="L259" s="13">
        <f t="shared" si="74"/>
        <v>149393.88</v>
      </c>
      <c r="M259" s="56">
        <f t="shared" si="73"/>
        <v>746969.4</v>
      </c>
      <c r="N259" s="1" t="s">
        <v>24</v>
      </c>
      <c r="O259" s="20">
        <v>47369</v>
      </c>
    </row>
    <row r="260" spans="1:15" ht="34.5" hidden="1" customHeight="1">
      <c r="A260" s="11" t="s">
        <v>522</v>
      </c>
      <c r="B260" s="27" t="s">
        <v>545</v>
      </c>
      <c r="C260" s="17" t="s">
        <v>551</v>
      </c>
      <c r="D260" s="93" t="s">
        <v>46</v>
      </c>
      <c r="E260" s="11" t="s">
        <v>918</v>
      </c>
      <c r="F260" s="11" t="s">
        <v>919</v>
      </c>
      <c r="G260" s="11" t="s">
        <v>920</v>
      </c>
      <c r="H260" s="17">
        <v>2</v>
      </c>
      <c r="I260" s="22" t="s">
        <v>921</v>
      </c>
      <c r="J260" s="23" t="s">
        <v>922</v>
      </c>
      <c r="K260" s="13">
        <v>20742.310000000001</v>
      </c>
      <c r="L260" s="13">
        <f t="shared" si="74"/>
        <v>248907.72000000003</v>
      </c>
      <c r="M260" s="13">
        <f>K260*30</f>
        <v>622269.30000000005</v>
      </c>
      <c r="N260" s="98" t="s">
        <v>45</v>
      </c>
      <c r="O260" s="24">
        <v>46147</v>
      </c>
    </row>
    <row r="261" spans="1:15" ht="34.5" hidden="1" customHeight="1">
      <c r="A261" s="11" t="s">
        <v>522</v>
      </c>
      <c r="B261" s="27" t="s">
        <v>545</v>
      </c>
      <c r="C261" s="17" t="s">
        <v>551</v>
      </c>
      <c r="D261" s="93" t="s">
        <v>478</v>
      </c>
      <c r="E261" s="11" t="s">
        <v>918</v>
      </c>
      <c r="F261" s="11" t="s">
        <v>919</v>
      </c>
      <c r="G261" s="11" t="s">
        <v>920</v>
      </c>
      <c r="H261" s="17">
        <v>2</v>
      </c>
      <c r="I261" s="22" t="s">
        <v>921</v>
      </c>
      <c r="J261" s="23" t="s">
        <v>922</v>
      </c>
      <c r="K261" s="34">
        <v>1592.83</v>
      </c>
      <c r="L261" s="13">
        <f t="shared" ref="L261" si="75">K261*12</f>
        <v>19113.96</v>
      </c>
      <c r="M261" s="13">
        <f>K261*30</f>
        <v>47784.899999999994</v>
      </c>
      <c r="N261" s="98" t="s">
        <v>45</v>
      </c>
      <c r="O261" s="24">
        <v>46147</v>
      </c>
    </row>
    <row r="262" spans="1:15" ht="34.5" hidden="1" customHeight="1">
      <c r="A262" s="11" t="s">
        <v>522</v>
      </c>
      <c r="B262" s="16" t="s">
        <v>523</v>
      </c>
      <c r="C262" s="28" t="s">
        <v>528</v>
      </c>
      <c r="D262" s="21" t="s">
        <v>114</v>
      </c>
      <c r="E262" s="11" t="s">
        <v>923</v>
      </c>
      <c r="F262" s="11" t="s">
        <v>70</v>
      </c>
      <c r="G262" s="11" t="s">
        <v>924</v>
      </c>
      <c r="H262" s="81">
        <v>0</v>
      </c>
      <c r="I262" s="29" t="s">
        <v>925</v>
      </c>
      <c r="J262" s="30" t="s">
        <v>733</v>
      </c>
      <c r="K262" s="34">
        <v>1592.83</v>
      </c>
      <c r="L262" s="13">
        <f t="shared" si="74"/>
        <v>19113.96</v>
      </c>
      <c r="M262" s="56">
        <f t="shared" ref="M262:M263" si="76">K262*60</f>
        <v>95569.799999999988</v>
      </c>
      <c r="N262" s="114" t="s">
        <v>24</v>
      </c>
      <c r="O262" s="95">
        <v>46538</v>
      </c>
    </row>
    <row r="263" spans="1:15" ht="34.5" hidden="1" customHeight="1">
      <c r="A263" s="11" t="s">
        <v>522</v>
      </c>
      <c r="B263" s="16" t="s">
        <v>523</v>
      </c>
      <c r="C263" s="28" t="s">
        <v>528</v>
      </c>
      <c r="D263" s="21" t="s">
        <v>68</v>
      </c>
      <c r="E263" s="11" t="s">
        <v>926</v>
      </c>
      <c r="F263" s="11" t="s">
        <v>70</v>
      </c>
      <c r="G263" s="11" t="s">
        <v>927</v>
      </c>
      <c r="H263" s="28">
        <v>0</v>
      </c>
      <c r="I263" s="22" t="s">
        <v>928</v>
      </c>
      <c r="J263" s="26" t="s">
        <v>737</v>
      </c>
      <c r="K263" s="34">
        <v>24411.24</v>
      </c>
      <c r="L263" s="13">
        <f t="shared" si="74"/>
        <v>292934.88</v>
      </c>
      <c r="M263" s="56">
        <f t="shared" si="76"/>
        <v>1464674.4000000001</v>
      </c>
      <c r="N263" s="1" t="s">
        <v>607</v>
      </c>
      <c r="O263" s="32">
        <v>46538</v>
      </c>
    </row>
    <row r="264" spans="1:15" ht="34.5" hidden="1" customHeight="1">
      <c r="A264" s="11" t="s">
        <v>522</v>
      </c>
      <c r="B264" s="27" t="s">
        <v>523</v>
      </c>
      <c r="C264" s="28" t="s">
        <v>528</v>
      </c>
      <c r="D264" s="21" t="s">
        <v>96</v>
      </c>
      <c r="E264" s="11" t="s">
        <v>929</v>
      </c>
      <c r="F264" s="11" t="s">
        <v>930</v>
      </c>
      <c r="G264" s="11" t="s">
        <v>931</v>
      </c>
      <c r="H264" s="17">
        <v>4</v>
      </c>
      <c r="I264" s="22" t="s">
        <v>625</v>
      </c>
      <c r="J264" s="26" t="s">
        <v>626</v>
      </c>
      <c r="K264" s="13">
        <v>16292.7</v>
      </c>
      <c r="L264" s="13">
        <f t="shared" si="74"/>
        <v>195512.40000000002</v>
      </c>
      <c r="M264" s="13">
        <f>K264*12</f>
        <v>195512.40000000002</v>
      </c>
      <c r="N264" s="5" t="s">
        <v>67</v>
      </c>
      <c r="O264" s="24">
        <v>45878</v>
      </c>
    </row>
    <row r="265" spans="1:15" ht="34.5" hidden="1" customHeight="1">
      <c r="A265" s="11" t="s">
        <v>522</v>
      </c>
      <c r="B265" s="16" t="s">
        <v>523</v>
      </c>
      <c r="C265" s="17" t="s">
        <v>528</v>
      </c>
      <c r="D265" s="21" t="s">
        <v>102</v>
      </c>
      <c r="E265" s="11" t="s">
        <v>932</v>
      </c>
      <c r="F265" s="11" t="s">
        <v>933</v>
      </c>
      <c r="G265" s="11" t="s">
        <v>934</v>
      </c>
      <c r="H265" s="17">
        <v>0</v>
      </c>
      <c r="I265" s="22" t="s">
        <v>935</v>
      </c>
      <c r="J265" s="23" t="s">
        <v>936</v>
      </c>
      <c r="K265" s="13">
        <v>74448.91</v>
      </c>
      <c r="L265" s="13">
        <f t="shared" si="74"/>
        <v>893386.92</v>
      </c>
      <c r="M265" s="56">
        <f>K265*60</f>
        <v>4466934.6000000006</v>
      </c>
      <c r="N265" s="5" t="s">
        <v>24</v>
      </c>
      <c r="O265" s="24">
        <v>46718</v>
      </c>
    </row>
    <row r="266" spans="1:15" ht="34.5" hidden="1" customHeight="1">
      <c r="A266" s="11" t="s">
        <v>522</v>
      </c>
      <c r="B266" s="16" t="s">
        <v>523</v>
      </c>
      <c r="C266" s="17" t="s">
        <v>528</v>
      </c>
      <c r="D266" s="21" t="s">
        <v>937</v>
      </c>
      <c r="E266" s="11" t="s">
        <v>938</v>
      </c>
      <c r="F266" s="11" t="s">
        <v>939</v>
      </c>
      <c r="G266" s="11" t="s">
        <v>940</v>
      </c>
      <c r="H266" s="17">
        <v>0</v>
      </c>
      <c r="I266" s="22" t="s">
        <v>941</v>
      </c>
      <c r="J266" s="23" t="s">
        <v>942</v>
      </c>
      <c r="K266" s="13">
        <v>533.16700000000003</v>
      </c>
      <c r="L266" s="13">
        <f t="shared" si="74"/>
        <v>6398.0040000000008</v>
      </c>
      <c r="M266" s="13">
        <f t="shared" ref="M266:M268" si="77">K266*12</f>
        <v>6398.0040000000008</v>
      </c>
      <c r="N266" s="5" t="s">
        <v>67</v>
      </c>
      <c r="O266" s="24">
        <v>45901</v>
      </c>
    </row>
    <row r="267" spans="1:15" ht="34.5" hidden="1" customHeight="1">
      <c r="A267" s="11" t="s">
        <v>522</v>
      </c>
      <c r="B267" s="27" t="s">
        <v>523</v>
      </c>
      <c r="C267" s="17" t="s">
        <v>528</v>
      </c>
      <c r="D267" s="15" t="s">
        <v>129</v>
      </c>
      <c r="E267" s="11" t="s">
        <v>943</v>
      </c>
      <c r="F267" s="11" t="s">
        <v>944</v>
      </c>
      <c r="G267" s="11" t="s">
        <v>945</v>
      </c>
      <c r="H267" s="28">
        <v>0</v>
      </c>
      <c r="I267" s="22" t="s">
        <v>946</v>
      </c>
      <c r="J267" s="26" t="s">
        <v>164</v>
      </c>
      <c r="K267" s="13">
        <v>22217.97</v>
      </c>
      <c r="L267" s="13">
        <f t="shared" si="74"/>
        <v>266615.64</v>
      </c>
      <c r="M267" s="13">
        <f t="shared" si="77"/>
        <v>266615.64</v>
      </c>
      <c r="N267" s="50" t="s">
        <v>140</v>
      </c>
      <c r="O267" s="32">
        <v>46235</v>
      </c>
    </row>
    <row r="268" spans="1:15" ht="34.5" hidden="1" customHeight="1">
      <c r="A268" s="11" t="s">
        <v>522</v>
      </c>
      <c r="B268" s="27" t="s">
        <v>523</v>
      </c>
      <c r="C268" s="17" t="s">
        <v>528</v>
      </c>
      <c r="D268" s="21" t="s">
        <v>648</v>
      </c>
      <c r="E268" s="11" t="s">
        <v>947</v>
      </c>
      <c r="F268" s="11" t="s">
        <v>948</v>
      </c>
      <c r="G268" s="11" t="s">
        <v>949</v>
      </c>
      <c r="H268" s="17">
        <v>0</v>
      </c>
      <c r="I268" s="22" t="s">
        <v>950</v>
      </c>
      <c r="J268" s="23" t="s">
        <v>951</v>
      </c>
      <c r="K268" s="13">
        <v>1470.69</v>
      </c>
      <c r="L268" s="13">
        <f t="shared" si="74"/>
        <v>17648.28</v>
      </c>
      <c r="M268" s="13">
        <f t="shared" si="77"/>
        <v>17648.28</v>
      </c>
      <c r="N268" s="5" t="s">
        <v>67</v>
      </c>
      <c r="O268" s="24">
        <v>46208</v>
      </c>
    </row>
    <row r="269" spans="1:15" ht="34.5" hidden="1" customHeight="1">
      <c r="A269" s="11" t="s">
        <v>522</v>
      </c>
      <c r="B269" s="16" t="s">
        <v>601</v>
      </c>
      <c r="C269" s="17" t="s">
        <v>602</v>
      </c>
      <c r="D269" s="21" t="s">
        <v>18</v>
      </c>
      <c r="E269" s="11" t="s">
        <v>952</v>
      </c>
      <c r="F269" s="11" t="s">
        <v>526</v>
      </c>
      <c r="G269" s="11" t="s">
        <v>953</v>
      </c>
      <c r="H269" s="17">
        <v>16</v>
      </c>
      <c r="I269" s="22" t="s">
        <v>549</v>
      </c>
      <c r="J269" s="23" t="s">
        <v>954</v>
      </c>
      <c r="K269" s="13">
        <f>47483.46+7540.93+9851.14</f>
        <v>64875.53</v>
      </c>
      <c r="L269" s="13">
        <f>K269*12</f>
        <v>778506.36</v>
      </c>
      <c r="M269" s="56">
        <f>K269*60</f>
        <v>3892531.8</v>
      </c>
      <c r="N269" s="5" t="s">
        <v>24</v>
      </c>
      <c r="O269" s="115">
        <v>47531</v>
      </c>
    </row>
    <row r="270" spans="1:15" ht="34.5" hidden="1" customHeight="1">
      <c r="A270" s="11" t="s">
        <v>522</v>
      </c>
      <c r="B270" s="16" t="s">
        <v>601</v>
      </c>
      <c r="C270" s="17" t="s">
        <v>602</v>
      </c>
      <c r="D270" s="21" t="s">
        <v>531</v>
      </c>
      <c r="E270" s="11" t="s">
        <v>952</v>
      </c>
      <c r="F270" s="11" t="s">
        <v>526</v>
      </c>
      <c r="G270" s="11" t="s">
        <v>953</v>
      </c>
      <c r="H270" s="17">
        <v>16</v>
      </c>
      <c r="I270" s="22" t="s">
        <v>549</v>
      </c>
      <c r="J270" s="23" t="s">
        <v>954</v>
      </c>
      <c r="K270" s="13">
        <v>6958.46</v>
      </c>
      <c r="L270" s="13">
        <f>K270*12</f>
        <v>83501.52</v>
      </c>
      <c r="M270" s="56">
        <f>K270*60</f>
        <v>417507.6</v>
      </c>
      <c r="N270" s="5" t="s">
        <v>24</v>
      </c>
      <c r="O270" s="115">
        <v>47531</v>
      </c>
    </row>
    <row r="271" spans="1:15" ht="34.5" hidden="1" customHeight="1">
      <c r="A271" s="11" t="s">
        <v>522</v>
      </c>
      <c r="B271" s="16" t="s">
        <v>601</v>
      </c>
      <c r="C271" s="17" t="s">
        <v>602</v>
      </c>
      <c r="D271" s="21" t="s">
        <v>530</v>
      </c>
      <c r="E271" s="11" t="s">
        <v>952</v>
      </c>
      <c r="F271" s="11" t="s">
        <v>526</v>
      </c>
      <c r="G271" s="11" t="s">
        <v>953</v>
      </c>
      <c r="H271" s="17">
        <v>16</v>
      </c>
      <c r="I271" s="22" t="s">
        <v>549</v>
      </c>
      <c r="J271" s="23" t="s">
        <v>954</v>
      </c>
      <c r="K271" s="13">
        <v>3614.91</v>
      </c>
      <c r="L271" s="13">
        <f>K271*12</f>
        <v>43378.92</v>
      </c>
      <c r="M271" s="56">
        <f>K271*60</f>
        <v>216894.59999999998</v>
      </c>
      <c r="N271" s="5" t="s">
        <v>24</v>
      </c>
      <c r="O271" s="115">
        <v>47531</v>
      </c>
    </row>
    <row r="272" spans="1:15" ht="34.5" hidden="1" customHeight="1">
      <c r="A272" s="11" t="s">
        <v>522</v>
      </c>
      <c r="B272" s="16" t="s">
        <v>601</v>
      </c>
      <c r="C272" s="28" t="s">
        <v>602</v>
      </c>
      <c r="D272" s="15" t="s">
        <v>114</v>
      </c>
      <c r="E272" s="11" t="s">
        <v>955</v>
      </c>
      <c r="F272" s="11" t="s">
        <v>70</v>
      </c>
      <c r="G272" s="11" t="s">
        <v>956</v>
      </c>
      <c r="H272" s="28">
        <v>0</v>
      </c>
      <c r="I272" s="29" t="s">
        <v>957</v>
      </c>
      <c r="J272" s="30" t="s">
        <v>958</v>
      </c>
      <c r="K272" s="34">
        <v>5978.97</v>
      </c>
      <c r="L272" s="13">
        <f t="shared" si="74"/>
        <v>71747.64</v>
      </c>
      <c r="M272" s="56">
        <f>K272*60</f>
        <v>358738.2</v>
      </c>
      <c r="N272" s="5" t="s">
        <v>607</v>
      </c>
      <c r="O272" s="115">
        <v>46597</v>
      </c>
    </row>
    <row r="273" spans="1:15" ht="34.5" hidden="1" customHeight="1">
      <c r="A273" s="11" t="s">
        <v>522</v>
      </c>
      <c r="B273" s="16" t="s">
        <v>601</v>
      </c>
      <c r="C273" s="28" t="s">
        <v>602</v>
      </c>
      <c r="D273" s="15" t="s">
        <v>68</v>
      </c>
      <c r="E273" s="11" t="s">
        <v>959</v>
      </c>
      <c r="F273" s="11" t="s">
        <v>70</v>
      </c>
      <c r="G273" s="11" t="s">
        <v>960</v>
      </c>
      <c r="H273" s="28">
        <v>0</v>
      </c>
      <c r="I273" s="29" t="s">
        <v>961</v>
      </c>
      <c r="J273" s="30" t="s">
        <v>962</v>
      </c>
      <c r="K273" s="34">
        <v>17105.38</v>
      </c>
      <c r="L273" s="13">
        <f t="shared" si="74"/>
        <v>205264.56</v>
      </c>
      <c r="M273" s="56">
        <f>K273*60</f>
        <v>1026322.8</v>
      </c>
      <c r="N273" s="5" t="s">
        <v>607</v>
      </c>
      <c r="O273" s="115">
        <v>46538</v>
      </c>
    </row>
    <row r="274" spans="1:15" ht="34.5" hidden="1" customHeight="1">
      <c r="A274" s="11" t="s">
        <v>522</v>
      </c>
      <c r="B274" s="16" t="s">
        <v>601</v>
      </c>
      <c r="C274" s="28" t="s">
        <v>602</v>
      </c>
      <c r="D274" s="21" t="s">
        <v>96</v>
      </c>
      <c r="E274" s="11" t="s">
        <v>963</v>
      </c>
      <c r="F274" s="11" t="s">
        <v>964</v>
      </c>
      <c r="G274" s="11" t="s">
        <v>965</v>
      </c>
      <c r="H274" s="28">
        <v>2</v>
      </c>
      <c r="I274" s="29" t="s">
        <v>690</v>
      </c>
      <c r="J274" s="29" t="s">
        <v>691</v>
      </c>
      <c r="K274" s="34">
        <v>11100</v>
      </c>
      <c r="L274" s="13">
        <f t="shared" si="74"/>
        <v>133200</v>
      </c>
      <c r="M274" s="13">
        <f>K274*30</f>
        <v>333000</v>
      </c>
      <c r="N274" s="102" t="s">
        <v>45</v>
      </c>
      <c r="O274" s="116">
        <v>46113</v>
      </c>
    </row>
    <row r="275" spans="1:15" ht="34.5" hidden="1" customHeight="1">
      <c r="A275" s="11" t="s">
        <v>522</v>
      </c>
      <c r="B275" s="16" t="s">
        <v>601</v>
      </c>
      <c r="C275" s="17" t="s">
        <v>602</v>
      </c>
      <c r="D275" s="21" t="s">
        <v>102</v>
      </c>
      <c r="E275" s="11" t="s">
        <v>966</v>
      </c>
      <c r="F275" s="11" t="s">
        <v>967</v>
      </c>
      <c r="G275" s="11" t="s">
        <v>968</v>
      </c>
      <c r="H275" s="17">
        <v>0</v>
      </c>
      <c r="I275" s="22" t="s">
        <v>969</v>
      </c>
      <c r="J275" s="22" t="s">
        <v>970</v>
      </c>
      <c r="K275" s="13">
        <v>73895.789999999994</v>
      </c>
      <c r="L275" s="13">
        <f t="shared" si="74"/>
        <v>886749.48</v>
      </c>
      <c r="M275" s="56">
        <f>K275*60</f>
        <v>4433747.3999999994</v>
      </c>
      <c r="N275" s="5" t="s">
        <v>24</v>
      </c>
      <c r="O275" s="24">
        <v>46605</v>
      </c>
    </row>
    <row r="276" spans="1:15" ht="34.5" hidden="1" customHeight="1">
      <c r="A276" s="11" t="s">
        <v>522</v>
      </c>
      <c r="B276" s="16" t="s">
        <v>601</v>
      </c>
      <c r="C276" s="28" t="s">
        <v>602</v>
      </c>
      <c r="D276" s="21" t="s">
        <v>129</v>
      </c>
      <c r="E276" s="11" t="s">
        <v>971</v>
      </c>
      <c r="F276" s="11" t="s">
        <v>972</v>
      </c>
      <c r="G276" s="11" t="s">
        <v>973</v>
      </c>
      <c r="H276" s="28">
        <v>0</v>
      </c>
      <c r="I276" s="29" t="s">
        <v>974</v>
      </c>
      <c r="J276" s="29" t="s">
        <v>975</v>
      </c>
      <c r="K276" s="34">
        <v>6897.5</v>
      </c>
      <c r="L276" s="13">
        <f t="shared" si="74"/>
        <v>82770</v>
      </c>
      <c r="M276" s="13">
        <f>K276*60</f>
        <v>413850</v>
      </c>
      <c r="N276" s="50" t="s">
        <v>24</v>
      </c>
      <c r="O276" s="116">
        <v>47595</v>
      </c>
    </row>
    <row r="277" spans="1:15" ht="34.5" hidden="1" customHeight="1">
      <c r="A277" s="11" t="s">
        <v>522</v>
      </c>
      <c r="B277" s="16" t="s">
        <v>540</v>
      </c>
      <c r="C277" s="28" t="s">
        <v>544</v>
      </c>
      <c r="D277" s="21" t="s">
        <v>96</v>
      </c>
      <c r="E277" s="11" t="s">
        <v>976</v>
      </c>
      <c r="F277" s="11" t="s">
        <v>977</v>
      </c>
      <c r="G277" s="11" t="s">
        <v>978</v>
      </c>
      <c r="H277" s="28">
        <v>1</v>
      </c>
      <c r="I277" s="29" t="s">
        <v>979</v>
      </c>
      <c r="J277" s="29" t="s">
        <v>980</v>
      </c>
      <c r="K277" s="35">
        <v>5645.95</v>
      </c>
      <c r="L277" s="13">
        <f t="shared" si="74"/>
        <v>67751.399999999994</v>
      </c>
      <c r="M277" s="13">
        <f>K277*30</f>
        <v>169378.5</v>
      </c>
      <c r="N277" s="1" t="s">
        <v>45</v>
      </c>
      <c r="O277" s="24">
        <v>46261</v>
      </c>
    </row>
    <row r="278" spans="1:15" ht="34.5" hidden="1" customHeight="1">
      <c r="A278" s="11" t="s">
        <v>522</v>
      </c>
      <c r="B278" s="16" t="s">
        <v>540</v>
      </c>
      <c r="C278" s="28" t="s">
        <v>544</v>
      </c>
      <c r="D278" s="21" t="s">
        <v>114</v>
      </c>
      <c r="E278" s="11" t="s">
        <v>981</v>
      </c>
      <c r="F278" s="11" t="s">
        <v>70</v>
      </c>
      <c r="G278" s="11" t="s">
        <v>982</v>
      </c>
      <c r="H278" s="28">
        <v>0</v>
      </c>
      <c r="I278" s="29" t="s">
        <v>983</v>
      </c>
      <c r="J278" s="29" t="s">
        <v>984</v>
      </c>
      <c r="K278" s="35">
        <v>355.15</v>
      </c>
      <c r="L278" s="13">
        <f t="shared" si="74"/>
        <v>4261.7999999999993</v>
      </c>
      <c r="M278" s="13">
        <f>K278*60</f>
        <v>21309</v>
      </c>
      <c r="N278" s="1" t="s">
        <v>24</v>
      </c>
      <c r="O278" s="24">
        <v>46538</v>
      </c>
    </row>
    <row r="279" spans="1:15" ht="34.5" hidden="1" customHeight="1">
      <c r="A279" s="11" t="s">
        <v>522</v>
      </c>
      <c r="B279" s="16" t="s">
        <v>540</v>
      </c>
      <c r="C279" s="28" t="s">
        <v>544</v>
      </c>
      <c r="D279" s="21" t="s">
        <v>68</v>
      </c>
      <c r="E279" s="11" t="s">
        <v>985</v>
      </c>
      <c r="F279" s="11" t="s">
        <v>70</v>
      </c>
      <c r="G279" s="11" t="s">
        <v>986</v>
      </c>
      <c r="H279" s="28">
        <v>0</v>
      </c>
      <c r="I279" s="29" t="s">
        <v>987</v>
      </c>
      <c r="J279" s="29" t="s">
        <v>755</v>
      </c>
      <c r="K279" s="35">
        <v>2863.41</v>
      </c>
      <c r="L279" s="13">
        <f t="shared" si="74"/>
        <v>34360.92</v>
      </c>
      <c r="M279" s="13">
        <f>K279*60</f>
        <v>171804.59999999998</v>
      </c>
      <c r="N279" s="1" t="s">
        <v>24</v>
      </c>
      <c r="O279" s="24">
        <v>46725</v>
      </c>
    </row>
    <row r="280" spans="1:15" ht="34.5" hidden="1" customHeight="1">
      <c r="A280" s="11" t="s">
        <v>522</v>
      </c>
      <c r="B280" s="16" t="s">
        <v>540</v>
      </c>
      <c r="C280" s="28" t="s">
        <v>544</v>
      </c>
      <c r="D280" s="21" t="s">
        <v>129</v>
      </c>
      <c r="E280" s="11" t="s">
        <v>988</v>
      </c>
      <c r="F280" s="11" t="s">
        <v>207</v>
      </c>
      <c r="G280" s="11" t="s">
        <v>989</v>
      </c>
      <c r="H280" s="28">
        <v>0</v>
      </c>
      <c r="I280" s="29" t="s">
        <v>990</v>
      </c>
      <c r="J280" s="29" t="s">
        <v>991</v>
      </c>
      <c r="K280" s="35">
        <v>2160.6799999999998</v>
      </c>
      <c r="L280" s="13">
        <f t="shared" si="74"/>
        <v>25928.159999999996</v>
      </c>
      <c r="M280" s="56">
        <f t="shared" ref="M280:M281" si="78">K280*60</f>
        <v>129640.79999999999</v>
      </c>
      <c r="N280" s="50" t="s">
        <v>24</v>
      </c>
      <c r="O280" s="24">
        <v>47285</v>
      </c>
    </row>
    <row r="281" spans="1:15" ht="34.5" hidden="1" customHeight="1">
      <c r="A281" s="11" t="s">
        <v>522</v>
      </c>
      <c r="B281" s="27" t="s">
        <v>540</v>
      </c>
      <c r="C281" s="17" t="s">
        <v>544</v>
      </c>
      <c r="D281" s="21" t="s">
        <v>102</v>
      </c>
      <c r="E281" s="11" t="s">
        <v>992</v>
      </c>
      <c r="F281" s="11" t="s">
        <v>993</v>
      </c>
      <c r="G281" s="11" t="s">
        <v>994</v>
      </c>
      <c r="H281" s="17">
        <v>0</v>
      </c>
      <c r="I281" s="22" t="s">
        <v>995</v>
      </c>
      <c r="J281" s="22" t="s">
        <v>996</v>
      </c>
      <c r="K281" s="13">
        <v>10351.09</v>
      </c>
      <c r="L281" s="13">
        <f t="shared" si="74"/>
        <v>124213.08</v>
      </c>
      <c r="M281" s="56">
        <f t="shared" si="78"/>
        <v>621065.4</v>
      </c>
      <c r="N281" s="1" t="s">
        <v>24</v>
      </c>
      <c r="O281" s="24">
        <v>46341</v>
      </c>
    </row>
    <row r="282" spans="1:15" ht="34.5" hidden="1" customHeight="1">
      <c r="A282" s="6" t="s">
        <v>522</v>
      </c>
      <c r="B282" s="86" t="s">
        <v>997</v>
      </c>
      <c r="C282" s="87" t="s">
        <v>998</v>
      </c>
      <c r="D282" s="45" t="s">
        <v>18</v>
      </c>
      <c r="E282" s="6" t="s">
        <v>999</v>
      </c>
      <c r="F282" s="6" t="s">
        <v>526</v>
      </c>
      <c r="G282" s="6" t="s">
        <v>1000</v>
      </c>
      <c r="H282" s="87">
        <v>12</v>
      </c>
      <c r="I282" s="117" t="s">
        <v>549</v>
      </c>
      <c r="J282" s="46" t="s">
        <v>550</v>
      </c>
      <c r="K282" s="48">
        <v>35399.949999999997</v>
      </c>
      <c r="L282" s="48">
        <f t="shared" si="74"/>
        <v>424799.39999999997</v>
      </c>
      <c r="M282" s="118">
        <f>K282*60</f>
        <v>2123997</v>
      </c>
      <c r="N282" s="5" t="s">
        <v>607</v>
      </c>
      <c r="O282" s="20">
        <v>47532</v>
      </c>
    </row>
    <row r="283" spans="1:15" ht="34.5" hidden="1" customHeight="1">
      <c r="A283" s="6" t="s">
        <v>522</v>
      </c>
      <c r="B283" s="86" t="s">
        <v>997</v>
      </c>
      <c r="C283" s="87" t="s">
        <v>998</v>
      </c>
      <c r="D283" s="45" t="s">
        <v>532</v>
      </c>
      <c r="E283" s="6" t="s">
        <v>999</v>
      </c>
      <c r="F283" s="6" t="s">
        <v>526</v>
      </c>
      <c r="G283" s="6" t="s">
        <v>1000</v>
      </c>
      <c r="H283" s="87">
        <v>12</v>
      </c>
      <c r="I283" s="117" t="s">
        <v>549</v>
      </c>
      <c r="J283" s="46" t="s">
        <v>550</v>
      </c>
      <c r="K283" s="48">
        <v>8091.66</v>
      </c>
      <c r="L283" s="48">
        <f t="shared" ref="L283" si="79">K283*12</f>
        <v>97099.92</v>
      </c>
      <c r="M283" s="118">
        <f>K283*60</f>
        <v>485499.6</v>
      </c>
      <c r="N283" s="5" t="s">
        <v>607</v>
      </c>
      <c r="O283" s="20">
        <v>47532</v>
      </c>
    </row>
    <row r="284" spans="1:15" ht="34.5" hidden="1" customHeight="1">
      <c r="A284" s="11" t="s">
        <v>522</v>
      </c>
      <c r="B284" s="16" t="s">
        <v>997</v>
      </c>
      <c r="C284" s="17" t="s">
        <v>998</v>
      </c>
      <c r="D284" s="15" t="s">
        <v>114</v>
      </c>
      <c r="E284" s="11" t="s">
        <v>1001</v>
      </c>
      <c r="F284" s="11" t="s">
        <v>70</v>
      </c>
      <c r="G284" s="11" t="s">
        <v>1002</v>
      </c>
      <c r="H284" s="17">
        <v>0</v>
      </c>
      <c r="I284" s="11" t="s">
        <v>1003</v>
      </c>
      <c r="J284" s="26" t="s">
        <v>1004</v>
      </c>
      <c r="K284" s="13">
        <v>1970.28</v>
      </c>
      <c r="L284" s="13">
        <f t="shared" si="74"/>
        <v>23643.360000000001</v>
      </c>
      <c r="M284" s="56">
        <f t="shared" ref="M284:M285" si="80">K284*60</f>
        <v>118216.8</v>
      </c>
      <c r="N284" s="2" t="s">
        <v>607</v>
      </c>
      <c r="O284" s="24">
        <v>46538</v>
      </c>
    </row>
    <row r="285" spans="1:15" ht="34.5" hidden="1" customHeight="1">
      <c r="A285" s="11" t="s">
        <v>522</v>
      </c>
      <c r="B285" s="16" t="s">
        <v>997</v>
      </c>
      <c r="C285" s="17" t="s">
        <v>998</v>
      </c>
      <c r="D285" s="15" t="s">
        <v>68</v>
      </c>
      <c r="E285" s="11" t="s">
        <v>1005</v>
      </c>
      <c r="F285" s="11" t="s">
        <v>70</v>
      </c>
      <c r="G285" s="11" t="s">
        <v>1006</v>
      </c>
      <c r="H285" s="17">
        <v>0</v>
      </c>
      <c r="I285" s="11" t="s">
        <v>1007</v>
      </c>
      <c r="J285" s="26" t="s">
        <v>1008</v>
      </c>
      <c r="K285" s="13">
        <v>3489.65</v>
      </c>
      <c r="L285" s="13">
        <f t="shared" si="74"/>
        <v>41875.800000000003</v>
      </c>
      <c r="M285" s="56">
        <f t="shared" si="80"/>
        <v>209379</v>
      </c>
      <c r="N285" s="5" t="s">
        <v>607</v>
      </c>
      <c r="O285" s="24">
        <v>46533</v>
      </c>
    </row>
    <row r="286" spans="1:15" ht="34.5" hidden="1" customHeight="1">
      <c r="A286" s="11" t="s">
        <v>522</v>
      </c>
      <c r="B286" s="16" t="s">
        <v>997</v>
      </c>
      <c r="C286" s="28" t="s">
        <v>998</v>
      </c>
      <c r="D286" s="21" t="s">
        <v>96</v>
      </c>
      <c r="E286" s="11" t="s">
        <v>1009</v>
      </c>
      <c r="F286" s="11" t="s">
        <v>1010</v>
      </c>
      <c r="G286" s="11" t="s">
        <v>1011</v>
      </c>
      <c r="H286" s="17">
        <v>1</v>
      </c>
      <c r="I286" s="11" t="s">
        <v>625</v>
      </c>
      <c r="J286" s="11" t="s">
        <v>626</v>
      </c>
      <c r="K286" s="31">
        <v>5139.0200000000004</v>
      </c>
      <c r="L286" s="13">
        <f t="shared" si="74"/>
        <v>61668.240000000005</v>
      </c>
      <c r="M286" s="13">
        <f t="shared" ref="M286:M291" si="81">K286*12</f>
        <v>61668.240000000005</v>
      </c>
      <c r="N286" s="1" t="s">
        <v>67</v>
      </c>
      <c r="O286" s="24">
        <v>46145</v>
      </c>
    </row>
    <row r="287" spans="1:15" ht="34.5" hidden="1" customHeight="1">
      <c r="A287" s="11" t="s">
        <v>522</v>
      </c>
      <c r="B287" s="16" t="s">
        <v>997</v>
      </c>
      <c r="C287" s="17" t="s">
        <v>998</v>
      </c>
      <c r="D287" s="15" t="s">
        <v>129</v>
      </c>
      <c r="E287" s="11" t="s">
        <v>1012</v>
      </c>
      <c r="F287" s="11" t="s">
        <v>972</v>
      </c>
      <c r="G287" s="11" t="s">
        <v>1013</v>
      </c>
      <c r="H287" s="17">
        <v>0</v>
      </c>
      <c r="I287" s="11" t="s">
        <v>1014</v>
      </c>
      <c r="J287" s="11" t="s">
        <v>1015</v>
      </c>
      <c r="K287" s="13">
        <v>4517.3975</v>
      </c>
      <c r="L287" s="13">
        <f t="shared" si="74"/>
        <v>54208.770000000004</v>
      </c>
      <c r="M287" s="13">
        <f>K287*60</f>
        <v>271043.84999999998</v>
      </c>
      <c r="N287" s="1" t="s">
        <v>24</v>
      </c>
      <c r="O287" s="20">
        <v>47533</v>
      </c>
    </row>
    <row r="288" spans="1:15" ht="34.5" hidden="1" customHeight="1">
      <c r="A288" s="11" t="s">
        <v>522</v>
      </c>
      <c r="B288" s="16" t="s">
        <v>997</v>
      </c>
      <c r="C288" s="17" t="s">
        <v>998</v>
      </c>
      <c r="D288" s="21" t="s">
        <v>648</v>
      </c>
      <c r="E288" s="11" t="s">
        <v>1016</v>
      </c>
      <c r="F288" s="11" t="s">
        <v>1017</v>
      </c>
      <c r="G288" s="11" t="s">
        <v>1018</v>
      </c>
      <c r="H288" s="17">
        <v>0</v>
      </c>
      <c r="I288" s="22" t="s">
        <v>1019</v>
      </c>
      <c r="J288" s="22" t="s">
        <v>1020</v>
      </c>
      <c r="K288" s="13">
        <v>1700</v>
      </c>
      <c r="L288" s="13">
        <f t="shared" si="74"/>
        <v>20400</v>
      </c>
      <c r="M288" s="13">
        <f t="shared" si="81"/>
        <v>20400</v>
      </c>
      <c r="N288" s="1" t="s">
        <v>67</v>
      </c>
      <c r="O288" s="20">
        <v>46112</v>
      </c>
    </row>
    <row r="289" spans="1:15" ht="34.5" hidden="1" customHeight="1">
      <c r="A289" s="11" t="s">
        <v>522</v>
      </c>
      <c r="B289" s="16" t="s">
        <v>997</v>
      </c>
      <c r="C289" s="17" t="s">
        <v>998</v>
      </c>
      <c r="D289" s="21" t="s">
        <v>46</v>
      </c>
      <c r="E289" s="11" t="s">
        <v>1021</v>
      </c>
      <c r="F289" s="11" t="s">
        <v>1022</v>
      </c>
      <c r="G289" s="11" t="s">
        <v>1023</v>
      </c>
      <c r="H289" s="17">
        <v>1</v>
      </c>
      <c r="I289" s="11" t="s">
        <v>1024</v>
      </c>
      <c r="J289" s="26" t="s">
        <v>1025</v>
      </c>
      <c r="K289" s="13">
        <v>10882.97</v>
      </c>
      <c r="L289" s="13">
        <f t="shared" si="74"/>
        <v>130595.63999999998</v>
      </c>
      <c r="M289" s="13">
        <f t="shared" si="81"/>
        <v>130595.63999999998</v>
      </c>
      <c r="N289" s="1" t="s">
        <v>67</v>
      </c>
      <c r="O289" s="24">
        <v>45899</v>
      </c>
    </row>
    <row r="290" spans="1:15" ht="34.5" hidden="1" customHeight="1">
      <c r="A290" s="11" t="s">
        <v>522</v>
      </c>
      <c r="B290" s="16" t="s">
        <v>601</v>
      </c>
      <c r="C290" s="17" t="s">
        <v>602</v>
      </c>
      <c r="D290" s="21" t="s">
        <v>478</v>
      </c>
      <c r="E290" s="11" t="s">
        <v>1026</v>
      </c>
      <c r="F290" s="11" t="s">
        <v>1027</v>
      </c>
      <c r="G290" s="11" t="s">
        <v>1028</v>
      </c>
      <c r="H290" s="17">
        <v>2</v>
      </c>
      <c r="I290" s="11" t="s">
        <v>1029</v>
      </c>
      <c r="J290" s="26" t="s">
        <v>1030</v>
      </c>
      <c r="K290" s="13">
        <v>15726.15</v>
      </c>
      <c r="L290" s="13">
        <f t="shared" si="74"/>
        <v>188713.8</v>
      </c>
      <c r="M290" s="13">
        <f>K290*12</f>
        <v>188713.8</v>
      </c>
      <c r="N290" s="1" t="s">
        <v>355</v>
      </c>
      <c r="O290" s="24">
        <v>46115</v>
      </c>
    </row>
    <row r="291" spans="1:15" ht="34.5" hidden="1" customHeight="1">
      <c r="A291" s="77" t="s">
        <v>522</v>
      </c>
      <c r="B291" s="16" t="s">
        <v>594</v>
      </c>
      <c r="C291" s="17" t="s">
        <v>1031</v>
      </c>
      <c r="D291" s="21" t="s">
        <v>1032</v>
      </c>
      <c r="E291" s="11" t="s">
        <v>1033</v>
      </c>
      <c r="F291" s="11" t="s">
        <v>1034</v>
      </c>
      <c r="G291" s="11" t="s">
        <v>1035</v>
      </c>
      <c r="H291" s="17">
        <v>0</v>
      </c>
      <c r="I291" s="22" t="s">
        <v>1036</v>
      </c>
      <c r="J291" s="23" t="s">
        <v>1037</v>
      </c>
      <c r="K291" s="111">
        <v>19339.189999999999</v>
      </c>
      <c r="L291" s="13">
        <f t="shared" si="74"/>
        <v>232070.27999999997</v>
      </c>
      <c r="M291" s="13">
        <f t="shared" si="81"/>
        <v>232070.27999999997</v>
      </c>
      <c r="N291" s="119" t="s">
        <v>67</v>
      </c>
      <c r="O291" s="24">
        <v>46241</v>
      </c>
    </row>
    <row r="292" spans="1:15" ht="34.5" hidden="1" customHeight="1">
      <c r="A292" s="11" t="s">
        <v>522</v>
      </c>
      <c r="B292" s="16" t="s">
        <v>523</v>
      </c>
      <c r="C292" s="17" t="s">
        <v>529</v>
      </c>
      <c r="D292" s="21" t="s">
        <v>114</v>
      </c>
      <c r="E292" s="11" t="s">
        <v>730</v>
      </c>
      <c r="F292" s="11" t="s">
        <v>70</v>
      </c>
      <c r="G292" s="11" t="s">
        <v>731</v>
      </c>
      <c r="H292" s="17">
        <v>0</v>
      </c>
      <c r="I292" s="22" t="s">
        <v>1038</v>
      </c>
      <c r="J292" s="22" t="s">
        <v>733</v>
      </c>
      <c r="K292" s="13">
        <v>369.73</v>
      </c>
      <c r="L292" s="13">
        <f t="shared" si="74"/>
        <v>4436.76</v>
      </c>
      <c r="M292" s="56">
        <f t="shared" ref="M292:M293" si="82">K292*60</f>
        <v>22183.800000000003</v>
      </c>
      <c r="N292" s="5" t="s">
        <v>607</v>
      </c>
      <c r="O292" s="24">
        <v>46657</v>
      </c>
    </row>
    <row r="293" spans="1:15" ht="34.5" hidden="1" customHeight="1">
      <c r="A293" s="11" t="s">
        <v>522</v>
      </c>
      <c r="B293" s="16" t="s">
        <v>523</v>
      </c>
      <c r="C293" s="17" t="s">
        <v>529</v>
      </c>
      <c r="D293" s="21" t="s">
        <v>68</v>
      </c>
      <c r="E293" s="11" t="s">
        <v>1039</v>
      </c>
      <c r="F293" s="11" t="s">
        <v>70</v>
      </c>
      <c r="G293" s="11" t="s">
        <v>1040</v>
      </c>
      <c r="H293" s="17">
        <v>0</v>
      </c>
      <c r="I293" s="22" t="s">
        <v>928</v>
      </c>
      <c r="J293" s="23" t="s">
        <v>1041</v>
      </c>
      <c r="K293" s="13">
        <v>2671.03</v>
      </c>
      <c r="L293" s="13">
        <f t="shared" si="74"/>
        <v>32052.36</v>
      </c>
      <c r="M293" s="56">
        <f t="shared" si="82"/>
        <v>160261.80000000002</v>
      </c>
      <c r="N293" s="2" t="s">
        <v>607</v>
      </c>
      <c r="O293" s="24">
        <v>46538</v>
      </c>
    </row>
    <row r="294" spans="1:15" ht="34.5" hidden="1" customHeight="1">
      <c r="A294" s="11" t="s">
        <v>522</v>
      </c>
      <c r="B294" s="27" t="s">
        <v>523</v>
      </c>
      <c r="C294" s="28" t="s">
        <v>529</v>
      </c>
      <c r="D294" s="21" t="s">
        <v>96</v>
      </c>
      <c r="E294" s="22" t="s">
        <v>1042</v>
      </c>
      <c r="F294" s="11" t="s">
        <v>1043</v>
      </c>
      <c r="G294" s="11" t="s">
        <v>1044</v>
      </c>
      <c r="H294" s="28">
        <v>1</v>
      </c>
      <c r="I294" s="29" t="s">
        <v>763</v>
      </c>
      <c r="J294" s="30" t="s">
        <v>764</v>
      </c>
      <c r="K294" s="13">
        <v>4083.53</v>
      </c>
      <c r="L294" s="13">
        <f t="shared" si="74"/>
        <v>49002.36</v>
      </c>
      <c r="M294" s="13">
        <f>K294*12</f>
        <v>49002.36</v>
      </c>
      <c r="N294" s="2" t="s">
        <v>67</v>
      </c>
      <c r="O294" s="32">
        <v>45930</v>
      </c>
    </row>
    <row r="295" spans="1:15" ht="34.5" hidden="1" customHeight="1">
      <c r="A295" s="11" t="s">
        <v>522</v>
      </c>
      <c r="B295" s="79" t="s">
        <v>523</v>
      </c>
      <c r="C295" s="17" t="s">
        <v>529</v>
      </c>
      <c r="D295" s="17" t="s">
        <v>102</v>
      </c>
      <c r="E295" s="11" t="s">
        <v>1045</v>
      </c>
      <c r="F295" s="11" t="s">
        <v>1046</v>
      </c>
      <c r="G295" s="11" t="s">
        <v>1047</v>
      </c>
      <c r="H295" s="17">
        <v>0</v>
      </c>
      <c r="I295" s="22" t="s">
        <v>1048</v>
      </c>
      <c r="J295" s="22" t="s">
        <v>1049</v>
      </c>
      <c r="K295" s="13">
        <v>11986.17</v>
      </c>
      <c r="L295" s="13">
        <f t="shared" si="74"/>
        <v>143834.04</v>
      </c>
      <c r="M295" s="56">
        <f>K295*60</f>
        <v>719170.2</v>
      </c>
      <c r="N295" s="1" t="s">
        <v>24</v>
      </c>
      <c r="O295" s="24">
        <v>46586</v>
      </c>
    </row>
    <row r="296" spans="1:15" ht="34.5" hidden="1" customHeight="1">
      <c r="A296" s="11" t="s">
        <v>522</v>
      </c>
      <c r="B296" s="16" t="s">
        <v>523</v>
      </c>
      <c r="C296" s="17" t="s">
        <v>529</v>
      </c>
      <c r="D296" s="17" t="s">
        <v>129</v>
      </c>
      <c r="E296" s="11" t="s">
        <v>1050</v>
      </c>
      <c r="F296" s="11" t="s">
        <v>1051</v>
      </c>
      <c r="G296" s="11" t="s">
        <v>1052</v>
      </c>
      <c r="H296" s="28">
        <v>0</v>
      </c>
      <c r="I296" s="84" t="s">
        <v>1053</v>
      </c>
      <c r="J296" s="23" t="s">
        <v>846</v>
      </c>
      <c r="K296" s="34">
        <v>7307.8533333333298</v>
      </c>
      <c r="L296" s="13">
        <f t="shared" si="74"/>
        <v>87694.239999999962</v>
      </c>
      <c r="M296" s="13">
        <f>K296*12</f>
        <v>87694.239999999962</v>
      </c>
      <c r="N296" s="1" t="s">
        <v>67</v>
      </c>
      <c r="O296" s="32">
        <v>46206</v>
      </c>
    </row>
    <row r="297" spans="1:15" ht="34.5" hidden="1" customHeight="1">
      <c r="A297" s="11" t="s">
        <v>1054</v>
      </c>
      <c r="B297" s="27" t="s">
        <v>1055</v>
      </c>
      <c r="C297" s="17" t="s">
        <v>1056</v>
      </c>
      <c r="D297" s="21" t="s">
        <v>532</v>
      </c>
      <c r="E297" s="17" t="s">
        <v>1057</v>
      </c>
      <c r="F297" s="11" t="s">
        <v>1058</v>
      </c>
      <c r="G297" s="11" t="s">
        <v>1059</v>
      </c>
      <c r="H297" s="17">
        <v>4</v>
      </c>
      <c r="I297" s="172" t="s">
        <v>1060</v>
      </c>
      <c r="J297" s="30" t="s">
        <v>1061</v>
      </c>
      <c r="K297" s="13">
        <v>9661.32</v>
      </c>
      <c r="L297" s="13">
        <f t="shared" si="74"/>
        <v>115935.84</v>
      </c>
      <c r="M297" s="13">
        <f>K297*12</f>
        <v>115935.84</v>
      </c>
      <c r="N297" s="122" t="s">
        <v>1062</v>
      </c>
      <c r="O297" s="33">
        <v>45852</v>
      </c>
    </row>
    <row r="298" spans="1:15" ht="34.5" hidden="1" customHeight="1">
      <c r="A298" s="11" t="s">
        <v>1054</v>
      </c>
      <c r="B298" s="27" t="s">
        <v>1055</v>
      </c>
      <c r="C298" s="17" t="s">
        <v>1063</v>
      </c>
      <c r="D298" s="21" t="s">
        <v>532</v>
      </c>
      <c r="E298" s="17" t="s">
        <v>1057</v>
      </c>
      <c r="F298" s="11" t="s">
        <v>1058</v>
      </c>
      <c r="G298" s="11" t="s">
        <v>1059</v>
      </c>
      <c r="H298" s="17">
        <v>4</v>
      </c>
      <c r="I298" s="172" t="s">
        <v>1060</v>
      </c>
      <c r="J298" s="30" t="s">
        <v>1061</v>
      </c>
      <c r="K298" s="13">
        <v>9685.99</v>
      </c>
      <c r="L298" s="13">
        <f t="shared" ref="L298:L300" si="83">K298*12</f>
        <v>116231.88</v>
      </c>
      <c r="M298" s="13">
        <f>K298*12</f>
        <v>116231.88</v>
      </c>
      <c r="N298" s="122" t="s">
        <v>1062</v>
      </c>
      <c r="O298" s="33">
        <v>45852</v>
      </c>
    </row>
    <row r="299" spans="1:15" ht="34.5" hidden="1" customHeight="1">
      <c r="A299" s="11" t="s">
        <v>1054</v>
      </c>
      <c r="B299" s="27" t="s">
        <v>1055</v>
      </c>
      <c r="C299" s="17" t="s">
        <v>1064</v>
      </c>
      <c r="D299" s="21" t="s">
        <v>532</v>
      </c>
      <c r="E299" s="17" t="s">
        <v>1057</v>
      </c>
      <c r="F299" s="11" t="s">
        <v>1058</v>
      </c>
      <c r="G299" s="11" t="s">
        <v>1059</v>
      </c>
      <c r="H299" s="17">
        <v>4</v>
      </c>
      <c r="I299" s="172" t="s">
        <v>1060</v>
      </c>
      <c r="J299" s="30" t="s">
        <v>1061</v>
      </c>
      <c r="K299" s="13">
        <v>9691.98</v>
      </c>
      <c r="L299" s="13">
        <f t="shared" si="83"/>
        <v>116303.76</v>
      </c>
      <c r="M299" s="13">
        <f>K299*12</f>
        <v>116303.76</v>
      </c>
      <c r="N299" s="122" t="s">
        <v>1062</v>
      </c>
      <c r="O299" s="33">
        <v>45852</v>
      </c>
    </row>
    <row r="300" spans="1:15" ht="34.5" hidden="1" customHeight="1">
      <c r="A300" s="11" t="s">
        <v>1054</v>
      </c>
      <c r="B300" s="27" t="s">
        <v>1055</v>
      </c>
      <c r="C300" s="17" t="s">
        <v>1065</v>
      </c>
      <c r="D300" s="21" t="s">
        <v>532</v>
      </c>
      <c r="E300" s="17" t="s">
        <v>1057</v>
      </c>
      <c r="F300" s="11" t="s">
        <v>1058</v>
      </c>
      <c r="G300" s="11" t="s">
        <v>1059</v>
      </c>
      <c r="H300" s="17">
        <v>4</v>
      </c>
      <c r="I300" s="172" t="s">
        <v>1060</v>
      </c>
      <c r="J300" s="30" t="s">
        <v>1061</v>
      </c>
      <c r="K300" s="13">
        <v>9645.15</v>
      </c>
      <c r="L300" s="13">
        <f t="shared" si="83"/>
        <v>115741.79999999999</v>
      </c>
      <c r="M300" s="13">
        <f>K300*12</f>
        <v>115741.79999999999</v>
      </c>
      <c r="N300" s="122" t="s">
        <v>1062</v>
      </c>
      <c r="O300" s="33">
        <v>45852</v>
      </c>
    </row>
    <row r="301" spans="1:15" ht="34.5" hidden="1" customHeight="1">
      <c r="A301" s="11" t="s">
        <v>1054</v>
      </c>
      <c r="B301" s="16" t="s">
        <v>1066</v>
      </c>
      <c r="C301" s="17" t="s">
        <v>1067</v>
      </c>
      <c r="D301" s="28" t="s">
        <v>18</v>
      </c>
      <c r="E301" s="17" t="s">
        <v>1068</v>
      </c>
      <c r="F301" s="11" t="s">
        <v>1069</v>
      </c>
      <c r="G301" s="11" t="s">
        <v>1070</v>
      </c>
      <c r="H301" s="17">
        <v>67</v>
      </c>
      <c r="I301" s="178" t="s">
        <v>1071</v>
      </c>
      <c r="J301" s="30" t="s">
        <v>1072</v>
      </c>
      <c r="K301" s="13">
        <v>26554.7</v>
      </c>
      <c r="L301" s="13">
        <f>K301*12</f>
        <v>318656.40000000002</v>
      </c>
      <c r="M301" s="13">
        <f>K301*60</f>
        <v>1593282</v>
      </c>
      <c r="N301" s="122" t="s">
        <v>24</v>
      </c>
      <c r="O301" s="33">
        <v>47531</v>
      </c>
    </row>
    <row r="302" spans="1:15" ht="34.5" hidden="1" customHeight="1">
      <c r="A302" s="11" t="s">
        <v>1054</v>
      </c>
      <c r="B302" s="16" t="s">
        <v>1066</v>
      </c>
      <c r="C302" s="17" t="s">
        <v>1073</v>
      </c>
      <c r="D302" s="28" t="s">
        <v>18</v>
      </c>
      <c r="E302" s="17" t="s">
        <v>1068</v>
      </c>
      <c r="F302" s="11" t="s">
        <v>1069</v>
      </c>
      <c r="G302" s="11" t="s">
        <v>1070</v>
      </c>
      <c r="H302" s="17">
        <v>67</v>
      </c>
      <c r="I302" s="178" t="s">
        <v>1071</v>
      </c>
      <c r="J302" s="30" t="s">
        <v>1072</v>
      </c>
      <c r="K302" s="13">
        <v>17155.89</v>
      </c>
      <c r="L302" s="13">
        <f>K302*12</f>
        <v>205870.68</v>
      </c>
      <c r="M302" s="13">
        <f>K302*60</f>
        <v>1029353.3999999999</v>
      </c>
      <c r="N302" s="122" t="s">
        <v>24</v>
      </c>
      <c r="O302" s="33">
        <v>47531</v>
      </c>
    </row>
    <row r="303" spans="1:15" ht="34.5" hidden="1" customHeight="1">
      <c r="A303" s="11" t="s">
        <v>1054</v>
      </c>
      <c r="B303" s="16" t="s">
        <v>1066</v>
      </c>
      <c r="C303" s="17" t="s">
        <v>1074</v>
      </c>
      <c r="D303" s="28" t="s">
        <v>18</v>
      </c>
      <c r="E303" s="17" t="s">
        <v>1068</v>
      </c>
      <c r="F303" s="11" t="s">
        <v>1069</v>
      </c>
      <c r="G303" s="11" t="s">
        <v>1070</v>
      </c>
      <c r="H303" s="17">
        <v>67</v>
      </c>
      <c r="I303" s="178" t="s">
        <v>1071</v>
      </c>
      <c r="J303" s="30" t="s">
        <v>1072</v>
      </c>
      <c r="K303" s="13">
        <v>116132.38</v>
      </c>
      <c r="L303" s="13">
        <f>K303*12</f>
        <v>1393588.56</v>
      </c>
      <c r="M303" s="13">
        <f>K303*60</f>
        <v>6967942.8000000007</v>
      </c>
      <c r="N303" s="122" t="s">
        <v>24</v>
      </c>
      <c r="O303" s="33">
        <v>47531</v>
      </c>
    </row>
    <row r="304" spans="1:15" ht="34.5" hidden="1" customHeight="1">
      <c r="A304" s="11" t="s">
        <v>1054</v>
      </c>
      <c r="B304" s="16" t="s">
        <v>1066</v>
      </c>
      <c r="C304" s="17" t="s">
        <v>1075</v>
      </c>
      <c r="D304" s="28" t="s">
        <v>18</v>
      </c>
      <c r="E304" s="17" t="s">
        <v>1068</v>
      </c>
      <c r="F304" s="11" t="s">
        <v>1069</v>
      </c>
      <c r="G304" s="11" t="s">
        <v>1070</v>
      </c>
      <c r="H304" s="17">
        <v>67</v>
      </c>
      <c r="I304" s="178" t="s">
        <v>1071</v>
      </c>
      <c r="J304" s="30" t="s">
        <v>1072</v>
      </c>
      <c r="K304" s="13">
        <v>46640.7</v>
      </c>
      <c r="L304" s="13">
        <f>K304*12</f>
        <v>559688.39999999991</v>
      </c>
      <c r="M304" s="13">
        <f>K304*60</f>
        <v>2798442</v>
      </c>
      <c r="N304" s="122" t="s">
        <v>24</v>
      </c>
      <c r="O304" s="33">
        <v>47531</v>
      </c>
    </row>
    <row r="305" spans="1:15" ht="34.5" hidden="1" customHeight="1">
      <c r="A305" s="11" t="s">
        <v>1054</v>
      </c>
      <c r="B305" s="16" t="s">
        <v>1066</v>
      </c>
      <c r="C305" s="17" t="s">
        <v>1076</v>
      </c>
      <c r="D305" s="28" t="s">
        <v>18</v>
      </c>
      <c r="E305" s="17" t="s">
        <v>1068</v>
      </c>
      <c r="F305" s="11" t="s">
        <v>1069</v>
      </c>
      <c r="G305" s="11" t="s">
        <v>1070</v>
      </c>
      <c r="H305" s="17">
        <v>67</v>
      </c>
      <c r="I305" s="178" t="s">
        <v>1071</v>
      </c>
      <c r="J305" s="30" t="s">
        <v>1072</v>
      </c>
      <c r="K305" s="13">
        <v>10164.040000000001</v>
      </c>
      <c r="L305" s="13">
        <f>K305*12</f>
        <v>121968.48000000001</v>
      </c>
      <c r="M305" s="13">
        <f>K305*60</f>
        <v>609842.4</v>
      </c>
      <c r="N305" s="122" t="s">
        <v>24</v>
      </c>
      <c r="O305" s="33">
        <v>47531</v>
      </c>
    </row>
    <row r="306" spans="1:15" ht="34.5" hidden="1" customHeight="1">
      <c r="A306" s="11" t="s">
        <v>1054</v>
      </c>
      <c r="B306" s="16" t="s">
        <v>1066</v>
      </c>
      <c r="C306" s="17" t="s">
        <v>1067</v>
      </c>
      <c r="D306" s="28" t="s">
        <v>532</v>
      </c>
      <c r="E306" s="17" t="s">
        <v>1068</v>
      </c>
      <c r="F306" s="11" t="s">
        <v>1069</v>
      </c>
      <c r="G306" s="11" t="s">
        <v>1070</v>
      </c>
      <c r="H306" s="17">
        <v>67</v>
      </c>
      <c r="I306" s="178" t="s">
        <v>1071</v>
      </c>
      <c r="J306" s="30" t="s">
        <v>1072</v>
      </c>
      <c r="K306" s="13">
        <v>11836.4</v>
      </c>
      <c r="L306" s="13">
        <f>K306*12</f>
        <v>142036.79999999999</v>
      </c>
      <c r="M306" s="13">
        <f>K306*60</f>
        <v>710184</v>
      </c>
      <c r="N306" s="122" t="s">
        <v>24</v>
      </c>
      <c r="O306" s="33">
        <v>47531</v>
      </c>
    </row>
    <row r="307" spans="1:15" ht="34.5" hidden="1" customHeight="1">
      <c r="A307" s="11" t="s">
        <v>1054</v>
      </c>
      <c r="B307" s="16" t="s">
        <v>1066</v>
      </c>
      <c r="C307" s="17" t="s">
        <v>1074</v>
      </c>
      <c r="D307" s="28" t="s">
        <v>532</v>
      </c>
      <c r="E307" s="17" t="s">
        <v>1068</v>
      </c>
      <c r="F307" s="11" t="s">
        <v>1069</v>
      </c>
      <c r="G307" s="11" t="s">
        <v>1070</v>
      </c>
      <c r="H307" s="17">
        <v>67</v>
      </c>
      <c r="I307" s="178" t="s">
        <v>1071</v>
      </c>
      <c r="J307" s="30" t="s">
        <v>1072</v>
      </c>
      <c r="K307" s="13">
        <v>4788.99</v>
      </c>
      <c r="L307" s="13">
        <f>K307*12</f>
        <v>57467.88</v>
      </c>
      <c r="M307" s="13">
        <f>K307*60</f>
        <v>287339.39999999997</v>
      </c>
      <c r="N307" s="122" t="s">
        <v>24</v>
      </c>
      <c r="O307" s="33">
        <v>47531</v>
      </c>
    </row>
    <row r="308" spans="1:15" ht="34.5" hidden="1" customHeight="1">
      <c r="A308" s="11" t="s">
        <v>1054</v>
      </c>
      <c r="B308" s="16" t="s">
        <v>1066</v>
      </c>
      <c r="C308" s="17" t="s">
        <v>1075</v>
      </c>
      <c r="D308" s="28" t="s">
        <v>532</v>
      </c>
      <c r="E308" s="17" t="s">
        <v>1068</v>
      </c>
      <c r="F308" s="11" t="s">
        <v>1069</v>
      </c>
      <c r="G308" s="11" t="s">
        <v>1070</v>
      </c>
      <c r="H308" s="17">
        <v>67</v>
      </c>
      <c r="I308" s="178" t="s">
        <v>1071</v>
      </c>
      <c r="J308" s="30" t="s">
        <v>1072</v>
      </c>
      <c r="K308" s="13">
        <v>12007.86</v>
      </c>
      <c r="L308" s="13">
        <f>K308*12</f>
        <v>144094.32</v>
      </c>
      <c r="M308" s="13">
        <f>K308*60</f>
        <v>720471.60000000009</v>
      </c>
      <c r="N308" s="122" t="s">
        <v>24</v>
      </c>
      <c r="O308" s="33">
        <v>47531</v>
      </c>
    </row>
    <row r="309" spans="1:15" ht="34.5" hidden="1" customHeight="1">
      <c r="A309" s="11" t="s">
        <v>1054</v>
      </c>
      <c r="B309" s="16" t="s">
        <v>1066</v>
      </c>
      <c r="C309" s="17" t="s">
        <v>1076</v>
      </c>
      <c r="D309" s="28" t="s">
        <v>532</v>
      </c>
      <c r="E309" s="17" t="s">
        <v>1068</v>
      </c>
      <c r="F309" s="11" t="s">
        <v>1069</v>
      </c>
      <c r="G309" s="11" t="s">
        <v>1070</v>
      </c>
      <c r="H309" s="17">
        <v>67</v>
      </c>
      <c r="I309" s="178" t="s">
        <v>1071</v>
      </c>
      <c r="J309" s="30" t="s">
        <v>1072</v>
      </c>
      <c r="K309" s="13">
        <v>12007.86</v>
      </c>
      <c r="L309" s="13">
        <f>K309*12</f>
        <v>144094.32</v>
      </c>
      <c r="M309" s="13">
        <f>K309*60</f>
        <v>720471.60000000009</v>
      </c>
      <c r="N309" s="122" t="s">
        <v>24</v>
      </c>
      <c r="O309" s="33">
        <v>47531</v>
      </c>
    </row>
    <row r="310" spans="1:15" ht="34.5" hidden="1" customHeight="1">
      <c r="A310" s="11" t="s">
        <v>1054</v>
      </c>
      <c r="B310" s="16" t="s">
        <v>1066</v>
      </c>
      <c r="C310" s="17" t="s">
        <v>1073</v>
      </c>
      <c r="D310" s="28" t="s">
        <v>532</v>
      </c>
      <c r="E310" s="17" t="s">
        <v>1068</v>
      </c>
      <c r="F310" s="11" t="s">
        <v>1069</v>
      </c>
      <c r="G310" s="11" t="s">
        <v>1070</v>
      </c>
      <c r="H310" s="17">
        <v>67</v>
      </c>
      <c r="I310" s="178" t="s">
        <v>1071</v>
      </c>
      <c r="J310" s="30" t="s">
        <v>1072</v>
      </c>
      <c r="K310" s="13">
        <v>12007.86</v>
      </c>
      <c r="L310" s="13">
        <f>K310*12</f>
        <v>144094.32</v>
      </c>
      <c r="M310" s="13">
        <f>K310*60</f>
        <v>720471.60000000009</v>
      </c>
      <c r="N310" s="122" t="s">
        <v>24</v>
      </c>
      <c r="O310" s="33">
        <v>47531</v>
      </c>
    </row>
    <row r="311" spans="1:15" ht="34.5" hidden="1" customHeight="1">
      <c r="A311" s="11" t="s">
        <v>1054</v>
      </c>
      <c r="B311" s="16" t="s">
        <v>1077</v>
      </c>
      <c r="C311" s="17" t="s">
        <v>1078</v>
      </c>
      <c r="D311" s="28" t="s">
        <v>18</v>
      </c>
      <c r="E311" s="11" t="s">
        <v>1079</v>
      </c>
      <c r="F311" s="11" t="s">
        <v>1069</v>
      </c>
      <c r="G311" s="11" t="s">
        <v>1080</v>
      </c>
      <c r="H311" s="17">
        <v>36</v>
      </c>
      <c r="I311" s="75" t="s">
        <v>549</v>
      </c>
      <c r="J311" s="22" t="s">
        <v>1081</v>
      </c>
      <c r="K311" s="13">
        <f>3933.33+5200+7450</f>
        <v>16583.330000000002</v>
      </c>
      <c r="L311" s="13">
        <f t="shared" ref="L311" si="84">K311*12</f>
        <v>198999.96000000002</v>
      </c>
      <c r="M311" s="13">
        <f>K311*60</f>
        <v>994999.8</v>
      </c>
      <c r="N311" s="2" t="s">
        <v>24</v>
      </c>
      <c r="O311" s="24">
        <v>47531</v>
      </c>
    </row>
    <row r="312" spans="1:15" ht="34.5" hidden="1" customHeight="1">
      <c r="A312" s="11" t="s">
        <v>1054</v>
      </c>
      <c r="B312" s="16" t="s">
        <v>1077</v>
      </c>
      <c r="C312" s="17" t="s">
        <v>1082</v>
      </c>
      <c r="D312" s="28" t="s">
        <v>18</v>
      </c>
      <c r="E312" s="11" t="s">
        <v>1079</v>
      </c>
      <c r="F312" s="11" t="s">
        <v>1069</v>
      </c>
      <c r="G312" s="11" t="s">
        <v>1080</v>
      </c>
      <c r="H312" s="17">
        <v>36</v>
      </c>
      <c r="I312" s="75" t="s">
        <v>549</v>
      </c>
      <c r="J312" s="22" t="s">
        <v>1081</v>
      </c>
      <c r="K312" s="13">
        <v>48983.3</v>
      </c>
      <c r="L312" s="13">
        <f t="shared" ref="L312:L316" si="85">K312*12</f>
        <v>587799.60000000009</v>
      </c>
      <c r="M312" s="13">
        <f>K312*60</f>
        <v>2938998</v>
      </c>
      <c r="N312" s="2" t="s">
        <v>24</v>
      </c>
      <c r="O312" s="24">
        <v>47531</v>
      </c>
    </row>
    <row r="313" spans="1:15" ht="34.5" hidden="1" customHeight="1">
      <c r="A313" s="11" t="s">
        <v>1054</v>
      </c>
      <c r="B313" s="16" t="s">
        <v>1077</v>
      </c>
      <c r="C313" s="17" t="s">
        <v>1083</v>
      </c>
      <c r="D313" s="28" t="s">
        <v>18</v>
      </c>
      <c r="E313" s="11" t="s">
        <v>1079</v>
      </c>
      <c r="F313" s="11" t="s">
        <v>1069</v>
      </c>
      <c r="G313" s="11" t="s">
        <v>1080</v>
      </c>
      <c r="H313" s="17">
        <v>36</v>
      </c>
      <c r="I313" s="75" t="s">
        <v>549</v>
      </c>
      <c r="J313" s="22" t="s">
        <v>1081</v>
      </c>
      <c r="K313" s="13">
        <v>30583.33</v>
      </c>
      <c r="L313" s="13">
        <f t="shared" si="85"/>
        <v>366999.96</v>
      </c>
      <c r="M313" s="13">
        <f>K313*60</f>
        <v>1834999.8</v>
      </c>
      <c r="N313" s="2" t="s">
        <v>24</v>
      </c>
      <c r="O313" s="24">
        <v>47531</v>
      </c>
    </row>
    <row r="314" spans="1:15" ht="34.5" hidden="1" customHeight="1">
      <c r="A314" s="11" t="s">
        <v>1054</v>
      </c>
      <c r="B314" s="16" t="s">
        <v>1077</v>
      </c>
      <c r="C314" s="17" t="s">
        <v>1078</v>
      </c>
      <c r="D314" s="28" t="s">
        <v>532</v>
      </c>
      <c r="E314" s="11" t="s">
        <v>1079</v>
      </c>
      <c r="F314" s="11" t="s">
        <v>1069</v>
      </c>
      <c r="G314" s="11" t="s">
        <v>1080</v>
      </c>
      <c r="H314" s="17">
        <v>36</v>
      </c>
      <c r="I314" s="75" t="s">
        <v>549</v>
      </c>
      <c r="J314" s="22" t="s">
        <v>1081</v>
      </c>
      <c r="K314" s="13">
        <v>10833.32</v>
      </c>
      <c r="L314" s="13">
        <f t="shared" si="85"/>
        <v>129999.84</v>
      </c>
      <c r="M314" s="13">
        <f>K314*60</f>
        <v>649999.19999999995</v>
      </c>
      <c r="N314" s="2" t="s">
        <v>24</v>
      </c>
      <c r="O314" s="24">
        <v>47531</v>
      </c>
    </row>
    <row r="315" spans="1:15" ht="34.5" hidden="1" customHeight="1">
      <c r="A315" s="11" t="s">
        <v>1054</v>
      </c>
      <c r="B315" s="16" t="s">
        <v>1077</v>
      </c>
      <c r="C315" s="17" t="s">
        <v>1082</v>
      </c>
      <c r="D315" s="28" t="s">
        <v>532</v>
      </c>
      <c r="E315" s="11" t="s">
        <v>1079</v>
      </c>
      <c r="F315" s="11" t="s">
        <v>1069</v>
      </c>
      <c r="G315" s="11" t="s">
        <v>1080</v>
      </c>
      <c r="H315" s="17">
        <v>36</v>
      </c>
      <c r="I315" s="75" t="s">
        <v>549</v>
      </c>
      <c r="J315" s="22" t="s">
        <v>1081</v>
      </c>
      <c r="K315" s="13">
        <v>21333.24</v>
      </c>
      <c r="L315" s="13">
        <f t="shared" si="85"/>
        <v>255998.88</v>
      </c>
      <c r="M315" s="13">
        <f>K315*60</f>
        <v>1279994.4000000001</v>
      </c>
      <c r="N315" s="2" t="s">
        <v>24</v>
      </c>
      <c r="O315" s="24">
        <v>47531</v>
      </c>
    </row>
    <row r="316" spans="1:15" ht="34.5" hidden="1" customHeight="1">
      <c r="A316" s="11" t="s">
        <v>1054</v>
      </c>
      <c r="B316" s="16" t="s">
        <v>1077</v>
      </c>
      <c r="C316" s="17" t="s">
        <v>1083</v>
      </c>
      <c r="D316" s="28" t="s">
        <v>532</v>
      </c>
      <c r="E316" s="11" t="s">
        <v>1079</v>
      </c>
      <c r="F316" s="11" t="s">
        <v>1069</v>
      </c>
      <c r="G316" s="11" t="s">
        <v>1080</v>
      </c>
      <c r="H316" s="17">
        <v>36</v>
      </c>
      <c r="I316" s="75" t="s">
        <v>549</v>
      </c>
      <c r="J316" s="22" t="s">
        <v>1081</v>
      </c>
      <c r="K316" s="13">
        <v>10666.62</v>
      </c>
      <c r="L316" s="13">
        <f t="shared" si="85"/>
        <v>127999.44</v>
      </c>
      <c r="M316" s="13">
        <f>K316*60</f>
        <v>639997.20000000007</v>
      </c>
      <c r="N316" s="2" t="s">
        <v>24</v>
      </c>
      <c r="O316" s="24">
        <v>47531</v>
      </c>
    </row>
    <row r="317" spans="1:15" ht="34.5" hidden="1" customHeight="1">
      <c r="A317" s="11" t="s">
        <v>1054</v>
      </c>
      <c r="B317" s="16" t="s">
        <v>1055</v>
      </c>
      <c r="C317" s="17" t="s">
        <v>1056</v>
      </c>
      <c r="D317" s="21" t="s">
        <v>46</v>
      </c>
      <c r="E317" s="11" t="s">
        <v>1084</v>
      </c>
      <c r="F317" s="11" t="s">
        <v>1085</v>
      </c>
      <c r="G317" s="11" t="s">
        <v>1086</v>
      </c>
      <c r="H317" s="17">
        <v>6</v>
      </c>
      <c r="I317" s="123" t="s">
        <v>1087</v>
      </c>
      <c r="J317" s="11" t="s">
        <v>1088</v>
      </c>
      <c r="K317" s="120">
        <v>11473.95</v>
      </c>
      <c r="L317" s="120">
        <f>K317*12</f>
        <v>137687.40000000002</v>
      </c>
      <c r="M317" s="121">
        <f>K317*12</f>
        <v>137687.40000000002</v>
      </c>
      <c r="N317" s="177" t="s">
        <v>1089</v>
      </c>
      <c r="O317" s="124">
        <v>45852</v>
      </c>
    </row>
    <row r="318" spans="1:15" ht="34.5" hidden="1" customHeight="1">
      <c r="A318" s="11" t="s">
        <v>1054</v>
      </c>
      <c r="B318" s="16" t="s">
        <v>1055</v>
      </c>
      <c r="C318" s="17" t="s">
        <v>1090</v>
      </c>
      <c r="D318" s="21" t="s">
        <v>108</v>
      </c>
      <c r="E318" s="11" t="s">
        <v>1084</v>
      </c>
      <c r="F318" s="11" t="s">
        <v>1085</v>
      </c>
      <c r="G318" s="11" t="s">
        <v>1086</v>
      </c>
      <c r="H318" s="17">
        <v>6</v>
      </c>
      <c r="I318" s="123" t="s">
        <v>1087</v>
      </c>
      <c r="J318" s="11" t="s">
        <v>1088</v>
      </c>
      <c r="K318" s="120">
        <v>6016.27</v>
      </c>
      <c r="L318" s="120">
        <f>K318*12</f>
        <v>72195.240000000005</v>
      </c>
      <c r="M318" s="121">
        <f>K318*12</f>
        <v>72195.240000000005</v>
      </c>
      <c r="N318" s="177" t="s">
        <v>1089</v>
      </c>
      <c r="O318" s="124">
        <v>45852</v>
      </c>
    </row>
    <row r="319" spans="1:15" ht="34.5" hidden="1" customHeight="1">
      <c r="A319" s="11" t="s">
        <v>1054</v>
      </c>
      <c r="B319" s="16" t="s">
        <v>1055</v>
      </c>
      <c r="C319" s="17" t="s">
        <v>1063</v>
      </c>
      <c r="D319" s="21" t="s">
        <v>46</v>
      </c>
      <c r="E319" s="11" t="s">
        <v>1084</v>
      </c>
      <c r="F319" s="11" t="s">
        <v>1085</v>
      </c>
      <c r="G319" s="11" t="s">
        <v>1086</v>
      </c>
      <c r="H319" s="17">
        <v>6</v>
      </c>
      <c r="I319" s="123" t="s">
        <v>1087</v>
      </c>
      <c r="J319" s="11" t="s">
        <v>1088</v>
      </c>
      <c r="K319" s="120">
        <v>11358.54</v>
      </c>
      <c r="L319" s="120">
        <f>K319*12</f>
        <v>136302.48000000001</v>
      </c>
      <c r="M319" s="121">
        <f>K319*12</f>
        <v>136302.48000000001</v>
      </c>
      <c r="N319" s="177" t="s">
        <v>1089</v>
      </c>
      <c r="O319" s="124">
        <v>45852</v>
      </c>
    </row>
    <row r="320" spans="1:15" ht="34.5" hidden="1" customHeight="1">
      <c r="A320" s="11" t="s">
        <v>1054</v>
      </c>
      <c r="B320" s="16" t="s">
        <v>1055</v>
      </c>
      <c r="C320" s="17" t="s">
        <v>1064</v>
      </c>
      <c r="D320" s="21" t="s">
        <v>46</v>
      </c>
      <c r="E320" s="11" t="s">
        <v>1084</v>
      </c>
      <c r="F320" s="11" t="s">
        <v>1085</v>
      </c>
      <c r="G320" s="11" t="s">
        <v>1086</v>
      </c>
      <c r="H320" s="17">
        <v>6</v>
      </c>
      <c r="I320" s="123" t="s">
        <v>1087</v>
      </c>
      <c r="J320" s="11" t="s">
        <v>1088</v>
      </c>
      <c r="K320" s="120">
        <v>11378.52</v>
      </c>
      <c r="L320" s="120">
        <f>K320*12</f>
        <v>136542.24</v>
      </c>
      <c r="M320" s="121">
        <f>K320*12</f>
        <v>136542.24</v>
      </c>
      <c r="N320" s="177" t="s">
        <v>1089</v>
      </c>
      <c r="O320" s="124">
        <v>45852</v>
      </c>
    </row>
    <row r="321" spans="1:15" ht="34.5" hidden="1" customHeight="1">
      <c r="A321" s="11" t="s">
        <v>1054</v>
      </c>
      <c r="B321" s="16" t="s">
        <v>1055</v>
      </c>
      <c r="C321" s="17" t="s">
        <v>1091</v>
      </c>
      <c r="D321" s="21" t="s">
        <v>46</v>
      </c>
      <c r="E321" s="11" t="s">
        <v>1084</v>
      </c>
      <c r="F321" s="11" t="s">
        <v>1085</v>
      </c>
      <c r="G321" s="11" t="s">
        <v>1086</v>
      </c>
      <c r="H321" s="17">
        <v>6</v>
      </c>
      <c r="I321" s="123" t="s">
        <v>1087</v>
      </c>
      <c r="J321" s="11" t="s">
        <v>1088</v>
      </c>
      <c r="K321" s="120">
        <v>11067.63</v>
      </c>
      <c r="L321" s="120">
        <f>K321*12</f>
        <v>132811.56</v>
      </c>
      <c r="M321" s="121">
        <f>K321*12</f>
        <v>132811.56</v>
      </c>
      <c r="N321" s="177" t="s">
        <v>1089</v>
      </c>
      <c r="O321" s="124">
        <v>45852</v>
      </c>
    </row>
    <row r="322" spans="1:15" ht="34.5" hidden="1" customHeight="1">
      <c r="A322" s="11" t="s">
        <v>1054</v>
      </c>
      <c r="B322" s="16" t="s">
        <v>1055</v>
      </c>
      <c r="C322" s="17" t="s">
        <v>1065</v>
      </c>
      <c r="D322" s="21" t="s">
        <v>46</v>
      </c>
      <c r="E322" s="11" t="s">
        <v>1084</v>
      </c>
      <c r="F322" s="11" t="s">
        <v>1085</v>
      </c>
      <c r="G322" s="11" t="s">
        <v>1086</v>
      </c>
      <c r="H322" s="17">
        <v>6</v>
      </c>
      <c r="I322" s="123" t="s">
        <v>1087</v>
      </c>
      <c r="J322" s="11" t="s">
        <v>1088</v>
      </c>
      <c r="K322" s="120">
        <v>11503.23</v>
      </c>
      <c r="L322" s="120">
        <f>K322*12</f>
        <v>138038.76</v>
      </c>
      <c r="M322" s="121">
        <f>K322*12</f>
        <v>138038.76</v>
      </c>
      <c r="N322" s="177" t="s">
        <v>1089</v>
      </c>
      <c r="O322" s="124">
        <v>45852</v>
      </c>
    </row>
    <row r="323" spans="1:15" ht="34.5" hidden="1" customHeight="1">
      <c r="A323" s="11" t="s">
        <v>1054</v>
      </c>
      <c r="B323" s="16" t="s">
        <v>1066</v>
      </c>
      <c r="C323" s="17" t="s">
        <v>1067</v>
      </c>
      <c r="D323" s="21" t="s">
        <v>46</v>
      </c>
      <c r="E323" s="11" t="s">
        <v>1092</v>
      </c>
      <c r="F323" s="11" t="s">
        <v>1093</v>
      </c>
      <c r="G323" s="11" t="s">
        <v>1094</v>
      </c>
      <c r="H323" s="17">
        <v>5</v>
      </c>
      <c r="I323" s="29" t="s">
        <v>1087</v>
      </c>
      <c r="J323" s="11" t="s">
        <v>1088</v>
      </c>
      <c r="K323" s="13">
        <v>14027.38</v>
      </c>
      <c r="L323" s="13">
        <f t="shared" ref="L323:L328" si="86">K323*12</f>
        <v>168328.56</v>
      </c>
      <c r="M323" s="13">
        <f>K323*12</f>
        <v>168328.56</v>
      </c>
      <c r="N323" s="2" t="s">
        <v>67</v>
      </c>
      <c r="O323" s="24">
        <v>45851</v>
      </c>
    </row>
    <row r="324" spans="1:15" ht="34.5" hidden="1" customHeight="1">
      <c r="A324" s="11" t="s">
        <v>1054</v>
      </c>
      <c r="B324" s="16" t="s">
        <v>1066</v>
      </c>
      <c r="C324" s="17" t="s">
        <v>1074</v>
      </c>
      <c r="D324" s="21" t="s">
        <v>46</v>
      </c>
      <c r="E324" s="11" t="s">
        <v>1092</v>
      </c>
      <c r="F324" s="11" t="s">
        <v>1093</v>
      </c>
      <c r="G324" s="11" t="s">
        <v>1094</v>
      </c>
      <c r="H324" s="17">
        <v>5</v>
      </c>
      <c r="I324" s="29" t="s">
        <v>1087</v>
      </c>
      <c r="J324" s="11" t="s">
        <v>1088</v>
      </c>
      <c r="K324" s="13">
        <v>13731.78</v>
      </c>
      <c r="L324" s="13">
        <f t="shared" ref="L324:L327" si="87">K324*12</f>
        <v>164781.36000000002</v>
      </c>
      <c r="M324" s="13">
        <f>K324*12</f>
        <v>164781.36000000002</v>
      </c>
      <c r="N324" s="2" t="s">
        <v>67</v>
      </c>
      <c r="O324" s="24">
        <v>45851</v>
      </c>
    </row>
    <row r="325" spans="1:15" ht="34.5" hidden="1" customHeight="1">
      <c r="A325" s="11" t="s">
        <v>1054</v>
      </c>
      <c r="B325" s="16" t="s">
        <v>1066</v>
      </c>
      <c r="C325" s="17" t="s">
        <v>1075</v>
      </c>
      <c r="D325" s="21" t="s">
        <v>46</v>
      </c>
      <c r="E325" s="11" t="s">
        <v>1092</v>
      </c>
      <c r="F325" s="11" t="s">
        <v>1093</v>
      </c>
      <c r="G325" s="11" t="s">
        <v>1094</v>
      </c>
      <c r="H325" s="17">
        <v>5</v>
      </c>
      <c r="I325" s="29" t="s">
        <v>1087</v>
      </c>
      <c r="J325" s="11" t="s">
        <v>1088</v>
      </c>
      <c r="K325" s="13">
        <v>13888.54</v>
      </c>
      <c r="L325" s="13">
        <f t="shared" si="87"/>
        <v>166662.48000000001</v>
      </c>
      <c r="M325" s="13">
        <f>K325*12</f>
        <v>166662.48000000001</v>
      </c>
      <c r="N325" s="2" t="s">
        <v>67</v>
      </c>
      <c r="O325" s="24">
        <v>45851</v>
      </c>
    </row>
    <row r="326" spans="1:15" ht="34.5" hidden="1" customHeight="1">
      <c r="A326" s="11" t="s">
        <v>1054</v>
      </c>
      <c r="B326" s="16" t="s">
        <v>1066</v>
      </c>
      <c r="C326" s="17" t="s">
        <v>1076</v>
      </c>
      <c r="D326" s="21" t="s">
        <v>46</v>
      </c>
      <c r="E326" s="11" t="s">
        <v>1092</v>
      </c>
      <c r="F326" s="11" t="s">
        <v>1093</v>
      </c>
      <c r="G326" s="11" t="s">
        <v>1094</v>
      </c>
      <c r="H326" s="17">
        <v>5</v>
      </c>
      <c r="I326" s="29" t="s">
        <v>1087</v>
      </c>
      <c r="J326" s="11" t="s">
        <v>1088</v>
      </c>
      <c r="K326" s="13">
        <v>13788.94</v>
      </c>
      <c r="L326" s="13">
        <f t="shared" si="87"/>
        <v>165467.28</v>
      </c>
      <c r="M326" s="13">
        <f>K326*12</f>
        <v>165467.28</v>
      </c>
      <c r="N326" s="2" t="s">
        <v>67</v>
      </c>
      <c r="O326" s="24">
        <v>45851</v>
      </c>
    </row>
    <row r="327" spans="1:15" ht="34.5" hidden="1" customHeight="1">
      <c r="A327" s="11" t="s">
        <v>1054</v>
      </c>
      <c r="B327" s="16" t="s">
        <v>1066</v>
      </c>
      <c r="C327" s="17" t="s">
        <v>1073</v>
      </c>
      <c r="D327" s="21" t="s">
        <v>46</v>
      </c>
      <c r="E327" s="11" t="s">
        <v>1092</v>
      </c>
      <c r="F327" s="11" t="s">
        <v>1093</v>
      </c>
      <c r="G327" s="11" t="s">
        <v>1094</v>
      </c>
      <c r="H327" s="17">
        <v>5</v>
      </c>
      <c r="I327" s="29" t="s">
        <v>1087</v>
      </c>
      <c r="J327" s="11" t="s">
        <v>1088</v>
      </c>
      <c r="K327" s="13">
        <v>14023.23</v>
      </c>
      <c r="L327" s="13">
        <f t="shared" si="87"/>
        <v>168278.76</v>
      </c>
      <c r="M327" s="13">
        <f>K327*12</f>
        <v>168278.76</v>
      </c>
      <c r="N327" s="2" t="s">
        <v>67</v>
      </c>
      <c r="O327" s="24">
        <v>45851</v>
      </c>
    </row>
    <row r="328" spans="1:15" ht="34.5" hidden="1" customHeight="1">
      <c r="A328" s="11" t="s">
        <v>1054</v>
      </c>
      <c r="B328" s="16" t="s">
        <v>1077</v>
      </c>
      <c r="C328" s="17" t="s">
        <v>1078</v>
      </c>
      <c r="D328" s="21" t="s">
        <v>46</v>
      </c>
      <c r="E328" s="11" t="s">
        <v>1095</v>
      </c>
      <c r="F328" s="11" t="s">
        <v>1096</v>
      </c>
      <c r="G328" s="11" t="s">
        <v>1097</v>
      </c>
      <c r="H328" s="17">
        <v>4</v>
      </c>
      <c r="I328" s="22" t="s">
        <v>1098</v>
      </c>
      <c r="J328" s="22" t="s">
        <v>1099</v>
      </c>
      <c r="K328" s="13">
        <v>11712.55</v>
      </c>
      <c r="L328" s="13">
        <f t="shared" si="86"/>
        <v>140550.59999999998</v>
      </c>
      <c r="M328" s="13">
        <f>K328*30</f>
        <v>351376.5</v>
      </c>
      <c r="N328" s="125" t="s">
        <v>45</v>
      </c>
      <c r="O328" s="24">
        <v>46775</v>
      </c>
    </row>
    <row r="329" spans="1:15" ht="34.5" hidden="1" customHeight="1">
      <c r="A329" s="11" t="s">
        <v>1054</v>
      </c>
      <c r="B329" s="16" t="s">
        <v>1077</v>
      </c>
      <c r="C329" s="17" t="s">
        <v>1082</v>
      </c>
      <c r="D329" s="21" t="s">
        <v>46</v>
      </c>
      <c r="E329" s="11" t="s">
        <v>1095</v>
      </c>
      <c r="F329" s="11" t="s">
        <v>1096</v>
      </c>
      <c r="G329" s="11" t="s">
        <v>1097</v>
      </c>
      <c r="H329" s="17">
        <v>4</v>
      </c>
      <c r="I329" s="22" t="s">
        <v>1098</v>
      </c>
      <c r="J329" s="22" t="s">
        <v>1099</v>
      </c>
      <c r="K329" s="13">
        <v>11387.56</v>
      </c>
      <c r="L329" s="13">
        <f t="shared" ref="L329:L330" si="88">K329*12</f>
        <v>136650.72</v>
      </c>
      <c r="M329" s="13">
        <f>K329*30</f>
        <v>341626.8</v>
      </c>
      <c r="N329" s="125" t="s">
        <v>45</v>
      </c>
      <c r="O329" s="24">
        <v>46775</v>
      </c>
    </row>
    <row r="330" spans="1:15" ht="34.5" hidden="1" customHeight="1">
      <c r="A330" s="11" t="s">
        <v>1054</v>
      </c>
      <c r="B330" s="16" t="s">
        <v>1077</v>
      </c>
      <c r="C330" s="17" t="s">
        <v>1083</v>
      </c>
      <c r="D330" s="21" t="s">
        <v>46</v>
      </c>
      <c r="E330" s="11" t="s">
        <v>1095</v>
      </c>
      <c r="F330" s="11" t="s">
        <v>1096</v>
      </c>
      <c r="G330" s="11" t="s">
        <v>1097</v>
      </c>
      <c r="H330" s="17">
        <v>4</v>
      </c>
      <c r="I330" s="22" t="s">
        <v>1098</v>
      </c>
      <c r="J330" s="22" t="s">
        <v>1099</v>
      </c>
      <c r="K330" s="13">
        <v>11411.31</v>
      </c>
      <c r="L330" s="13">
        <f t="shared" si="88"/>
        <v>136935.72</v>
      </c>
      <c r="M330" s="13">
        <f>K330*30</f>
        <v>342339.3</v>
      </c>
      <c r="N330" s="125" t="s">
        <v>45</v>
      </c>
      <c r="O330" s="24">
        <v>46775</v>
      </c>
    </row>
    <row r="331" spans="1:15" ht="34.5" hidden="1" customHeight="1">
      <c r="A331" s="11" t="s">
        <v>1054</v>
      </c>
      <c r="B331" s="16" t="s">
        <v>1055</v>
      </c>
      <c r="C331" s="17" t="s">
        <v>1056</v>
      </c>
      <c r="D331" s="15" t="s">
        <v>18</v>
      </c>
      <c r="E331" s="11" t="s">
        <v>1100</v>
      </c>
      <c r="F331" s="17" t="s">
        <v>1101</v>
      </c>
      <c r="G331" s="11" t="s">
        <v>1102</v>
      </c>
      <c r="H331" s="17">
        <v>88</v>
      </c>
      <c r="I331" s="22" t="s">
        <v>88</v>
      </c>
      <c r="J331" s="22" t="s">
        <v>89</v>
      </c>
      <c r="K331" s="13">
        <v>11884.14</v>
      </c>
      <c r="L331" s="13">
        <f>K331*12</f>
        <v>142609.68</v>
      </c>
      <c r="M331" s="56">
        <f>K331*60</f>
        <v>713048.39999999991</v>
      </c>
      <c r="N331" s="129" t="s">
        <v>24</v>
      </c>
      <c r="O331" s="24">
        <v>47532</v>
      </c>
    </row>
    <row r="332" spans="1:15" ht="34.5" hidden="1" customHeight="1">
      <c r="A332" s="11" t="s">
        <v>1054</v>
      </c>
      <c r="B332" s="16" t="s">
        <v>1055</v>
      </c>
      <c r="C332" s="17" t="s">
        <v>1090</v>
      </c>
      <c r="D332" s="15" t="s">
        <v>18</v>
      </c>
      <c r="E332" s="11" t="s">
        <v>1100</v>
      </c>
      <c r="F332" s="17" t="s">
        <v>1101</v>
      </c>
      <c r="G332" s="11" t="s">
        <v>1102</v>
      </c>
      <c r="H332" s="17">
        <v>88</v>
      </c>
      <c r="I332" s="22" t="s">
        <v>88</v>
      </c>
      <c r="J332" s="22" t="s">
        <v>89</v>
      </c>
      <c r="K332" s="13">
        <v>31540.19</v>
      </c>
      <c r="L332" s="13">
        <f>K332*12</f>
        <v>378482.27999999997</v>
      </c>
      <c r="M332" s="56">
        <f>K332*60</f>
        <v>1892411.4</v>
      </c>
      <c r="N332" s="129" t="s">
        <v>24</v>
      </c>
      <c r="O332" s="24">
        <v>47532</v>
      </c>
    </row>
    <row r="333" spans="1:15" ht="34.5" hidden="1" customHeight="1">
      <c r="A333" s="11" t="s">
        <v>1054</v>
      </c>
      <c r="B333" s="16" t="s">
        <v>1055</v>
      </c>
      <c r="C333" s="17" t="s">
        <v>1063</v>
      </c>
      <c r="D333" s="15" t="s">
        <v>18</v>
      </c>
      <c r="E333" s="11" t="s">
        <v>1100</v>
      </c>
      <c r="F333" s="17" t="s">
        <v>1101</v>
      </c>
      <c r="G333" s="11" t="s">
        <v>1102</v>
      </c>
      <c r="H333" s="17">
        <v>88</v>
      </c>
      <c r="I333" s="22" t="s">
        <v>88</v>
      </c>
      <c r="J333" s="22" t="s">
        <v>89</v>
      </c>
      <c r="K333" s="13">
        <v>15817.51</v>
      </c>
      <c r="L333" s="13">
        <f>K333*12</f>
        <v>189810.12</v>
      </c>
      <c r="M333" s="56">
        <f>K333*60</f>
        <v>949050.6</v>
      </c>
      <c r="N333" s="129" t="s">
        <v>24</v>
      </c>
      <c r="O333" s="24">
        <v>47532</v>
      </c>
    </row>
    <row r="334" spans="1:15" ht="34.5" hidden="1" customHeight="1">
      <c r="A334" s="11" t="s">
        <v>1054</v>
      </c>
      <c r="B334" s="16" t="s">
        <v>1055</v>
      </c>
      <c r="C334" s="17" t="s">
        <v>1103</v>
      </c>
      <c r="D334" s="15" t="s">
        <v>18</v>
      </c>
      <c r="E334" s="11" t="s">
        <v>1100</v>
      </c>
      <c r="F334" s="17" t="s">
        <v>1101</v>
      </c>
      <c r="G334" s="11" t="s">
        <v>1102</v>
      </c>
      <c r="H334" s="17">
        <v>88</v>
      </c>
      <c r="I334" s="22" t="s">
        <v>88</v>
      </c>
      <c r="J334" s="22" t="s">
        <v>89</v>
      </c>
      <c r="K334" s="13">
        <v>156562.28</v>
      </c>
      <c r="L334" s="13">
        <f>K334*12</f>
        <v>1878747.3599999999</v>
      </c>
      <c r="M334" s="56">
        <f>K334*60</f>
        <v>9393736.8000000007</v>
      </c>
      <c r="N334" s="129" t="s">
        <v>24</v>
      </c>
      <c r="O334" s="24">
        <v>47532</v>
      </c>
    </row>
    <row r="335" spans="1:15" ht="34.5" hidden="1" customHeight="1">
      <c r="A335" s="11" t="s">
        <v>1054</v>
      </c>
      <c r="B335" s="16" t="s">
        <v>1055</v>
      </c>
      <c r="C335" s="17" t="s">
        <v>1064</v>
      </c>
      <c r="D335" s="15" t="s">
        <v>18</v>
      </c>
      <c r="E335" s="11" t="s">
        <v>1100</v>
      </c>
      <c r="F335" s="17" t="s">
        <v>1101</v>
      </c>
      <c r="G335" s="11" t="s">
        <v>1102</v>
      </c>
      <c r="H335" s="17">
        <v>88</v>
      </c>
      <c r="I335" s="22" t="s">
        <v>88</v>
      </c>
      <c r="J335" s="22" t="s">
        <v>89</v>
      </c>
      <c r="K335" s="13">
        <v>21557.11</v>
      </c>
      <c r="L335" s="13">
        <f>K335*12</f>
        <v>258685.32</v>
      </c>
      <c r="M335" s="56">
        <f>K335*60</f>
        <v>1293426.6000000001</v>
      </c>
      <c r="N335" s="129" t="s">
        <v>24</v>
      </c>
      <c r="O335" s="24">
        <v>47532</v>
      </c>
    </row>
    <row r="336" spans="1:15" ht="34.5" hidden="1" customHeight="1">
      <c r="A336" s="11" t="s">
        <v>1054</v>
      </c>
      <c r="B336" s="16" t="s">
        <v>1055</v>
      </c>
      <c r="C336" s="17" t="s">
        <v>1091</v>
      </c>
      <c r="D336" s="15" t="s">
        <v>18</v>
      </c>
      <c r="E336" s="11" t="s">
        <v>1100</v>
      </c>
      <c r="F336" s="17" t="s">
        <v>1101</v>
      </c>
      <c r="G336" s="11" t="s">
        <v>1102</v>
      </c>
      <c r="H336" s="17">
        <v>88</v>
      </c>
      <c r="I336" s="22" t="s">
        <v>88</v>
      </c>
      <c r="J336" s="22" t="s">
        <v>89</v>
      </c>
      <c r="K336" s="13">
        <v>13150.7</v>
      </c>
      <c r="L336" s="13">
        <f>K336*12</f>
        <v>157808.40000000002</v>
      </c>
      <c r="M336" s="56">
        <f>K336*60</f>
        <v>789042</v>
      </c>
      <c r="N336" s="129" t="s">
        <v>24</v>
      </c>
      <c r="O336" s="24">
        <v>47532</v>
      </c>
    </row>
    <row r="337" spans="1:15" ht="34.5" hidden="1" customHeight="1">
      <c r="A337" s="11" t="s">
        <v>1054</v>
      </c>
      <c r="B337" s="16" t="s">
        <v>1055</v>
      </c>
      <c r="C337" s="17" t="s">
        <v>1065</v>
      </c>
      <c r="D337" s="15" t="s">
        <v>18</v>
      </c>
      <c r="E337" s="11" t="s">
        <v>1100</v>
      </c>
      <c r="F337" s="17" t="s">
        <v>1101</v>
      </c>
      <c r="G337" s="11" t="s">
        <v>1102</v>
      </c>
      <c r="H337" s="17">
        <v>88</v>
      </c>
      <c r="I337" s="22" t="s">
        <v>88</v>
      </c>
      <c r="J337" s="22" t="s">
        <v>89</v>
      </c>
      <c r="K337" s="13">
        <v>20393</v>
      </c>
      <c r="L337" s="13">
        <f>K337*12</f>
        <v>244716</v>
      </c>
      <c r="M337" s="56">
        <f>K337*60</f>
        <v>1223580</v>
      </c>
      <c r="N337" s="129" t="s">
        <v>24</v>
      </c>
      <c r="O337" s="24">
        <v>47532</v>
      </c>
    </row>
    <row r="338" spans="1:15" ht="34.5" hidden="1" customHeight="1">
      <c r="A338" s="11" t="s">
        <v>1054</v>
      </c>
      <c r="B338" s="16" t="s">
        <v>1055</v>
      </c>
      <c r="C338" s="17" t="s">
        <v>1056</v>
      </c>
      <c r="D338" s="15" t="s">
        <v>532</v>
      </c>
      <c r="E338" s="11" t="s">
        <v>1100</v>
      </c>
      <c r="F338" s="17" t="s">
        <v>1101</v>
      </c>
      <c r="G338" s="11" t="s">
        <v>1102</v>
      </c>
      <c r="H338" s="17">
        <v>88</v>
      </c>
      <c r="I338" s="22" t="s">
        <v>88</v>
      </c>
      <c r="J338" s="22" t="s">
        <v>89</v>
      </c>
      <c r="K338" s="13">
        <v>9679.8799999999992</v>
      </c>
      <c r="L338" s="13">
        <f>K338*12</f>
        <v>116158.56</v>
      </c>
      <c r="M338" s="56">
        <f>K338*60</f>
        <v>580792.79999999993</v>
      </c>
      <c r="N338" s="129" t="s">
        <v>24</v>
      </c>
      <c r="O338" s="24">
        <v>47532</v>
      </c>
    </row>
    <row r="339" spans="1:15" ht="34.5" hidden="1" customHeight="1">
      <c r="A339" s="11" t="s">
        <v>1054</v>
      </c>
      <c r="B339" s="16" t="s">
        <v>1055</v>
      </c>
      <c r="C339" s="17" t="s">
        <v>1063</v>
      </c>
      <c r="D339" s="15" t="s">
        <v>532</v>
      </c>
      <c r="E339" s="11" t="s">
        <v>1100</v>
      </c>
      <c r="F339" s="17" t="s">
        <v>1101</v>
      </c>
      <c r="G339" s="11" t="s">
        <v>1102</v>
      </c>
      <c r="H339" s="17">
        <v>88</v>
      </c>
      <c r="I339" s="22" t="s">
        <v>88</v>
      </c>
      <c r="J339" s="22" t="s">
        <v>89</v>
      </c>
      <c r="K339" s="13">
        <v>9679.8799999999992</v>
      </c>
      <c r="L339" s="13">
        <f>K339*12</f>
        <v>116158.56</v>
      </c>
      <c r="M339" s="56">
        <f>K339*60</f>
        <v>580792.79999999993</v>
      </c>
      <c r="N339" s="129" t="s">
        <v>24</v>
      </c>
      <c r="O339" s="24">
        <v>47532</v>
      </c>
    </row>
    <row r="340" spans="1:15" ht="34.5" hidden="1" customHeight="1">
      <c r="A340" s="11" t="s">
        <v>1054</v>
      </c>
      <c r="B340" s="16" t="s">
        <v>1055</v>
      </c>
      <c r="C340" s="17" t="s">
        <v>1064</v>
      </c>
      <c r="D340" s="15" t="s">
        <v>532</v>
      </c>
      <c r="E340" s="11" t="s">
        <v>1100</v>
      </c>
      <c r="F340" s="17" t="s">
        <v>1101</v>
      </c>
      <c r="G340" s="11" t="s">
        <v>1102</v>
      </c>
      <c r="H340" s="17">
        <v>88</v>
      </c>
      <c r="I340" s="22" t="s">
        <v>88</v>
      </c>
      <c r="J340" s="22" t="s">
        <v>89</v>
      </c>
      <c r="K340" s="13">
        <v>9679.8799999999992</v>
      </c>
      <c r="L340" s="13">
        <f>K340*12</f>
        <v>116158.56</v>
      </c>
      <c r="M340" s="56">
        <f>K340*60</f>
        <v>580792.79999999993</v>
      </c>
      <c r="N340" s="129" t="s">
        <v>24</v>
      </c>
      <c r="O340" s="24">
        <v>47532</v>
      </c>
    </row>
    <row r="341" spans="1:15" ht="34.5" hidden="1" customHeight="1">
      <c r="A341" s="11" t="s">
        <v>1054</v>
      </c>
      <c r="B341" s="16" t="s">
        <v>1055</v>
      </c>
      <c r="C341" s="17" t="s">
        <v>1091</v>
      </c>
      <c r="D341" s="15" t="s">
        <v>532</v>
      </c>
      <c r="E341" s="11" t="s">
        <v>1100</v>
      </c>
      <c r="F341" s="17" t="s">
        <v>1101</v>
      </c>
      <c r="G341" s="11" t="s">
        <v>1102</v>
      </c>
      <c r="H341" s="17">
        <v>88</v>
      </c>
      <c r="I341" s="22" t="s">
        <v>88</v>
      </c>
      <c r="J341" s="22" t="s">
        <v>89</v>
      </c>
      <c r="K341" s="13">
        <v>9679.8799999999992</v>
      </c>
      <c r="L341" s="13">
        <f>K341*12</f>
        <v>116158.56</v>
      </c>
      <c r="M341" s="56">
        <f>K341*60</f>
        <v>580792.79999999993</v>
      </c>
      <c r="N341" s="129" t="s">
        <v>24</v>
      </c>
      <c r="O341" s="24">
        <v>47532</v>
      </c>
    </row>
    <row r="342" spans="1:15" ht="34.5" hidden="1" customHeight="1">
      <c r="A342" s="11" t="s">
        <v>1054</v>
      </c>
      <c r="B342" s="16" t="s">
        <v>1055</v>
      </c>
      <c r="C342" s="17" t="s">
        <v>1065</v>
      </c>
      <c r="D342" s="15" t="s">
        <v>532</v>
      </c>
      <c r="E342" s="11" t="s">
        <v>1100</v>
      </c>
      <c r="F342" s="17" t="s">
        <v>1101</v>
      </c>
      <c r="G342" s="11" t="s">
        <v>1102</v>
      </c>
      <c r="H342" s="17">
        <v>88</v>
      </c>
      <c r="I342" s="22" t="s">
        <v>88</v>
      </c>
      <c r="J342" s="22" t="s">
        <v>89</v>
      </c>
      <c r="K342" s="13">
        <v>9660.06</v>
      </c>
      <c r="L342" s="13">
        <f>K342*12</f>
        <v>115920.72</v>
      </c>
      <c r="M342" s="56">
        <f>K342*60</f>
        <v>579603.6</v>
      </c>
      <c r="N342" s="129" t="s">
        <v>24</v>
      </c>
      <c r="O342" s="24">
        <v>47532</v>
      </c>
    </row>
    <row r="343" spans="1:15" ht="34.5" hidden="1" customHeight="1">
      <c r="A343" s="11" t="s">
        <v>1054</v>
      </c>
      <c r="B343" s="27" t="s">
        <v>1055</v>
      </c>
      <c r="C343" s="28" t="s">
        <v>1056</v>
      </c>
      <c r="D343" s="15" t="s">
        <v>114</v>
      </c>
      <c r="E343" s="11" t="s">
        <v>1104</v>
      </c>
      <c r="F343" s="11" t="s">
        <v>70</v>
      </c>
      <c r="G343" s="11" t="s">
        <v>1105</v>
      </c>
      <c r="H343" s="28">
        <v>0</v>
      </c>
      <c r="I343" s="84" t="s">
        <v>1106</v>
      </c>
      <c r="J343" s="26" t="s">
        <v>1107</v>
      </c>
      <c r="K343" s="31">
        <v>303.02</v>
      </c>
      <c r="L343" s="13">
        <f t="shared" si="74"/>
        <v>3636.24</v>
      </c>
      <c r="M343" s="56">
        <f>K343*60</f>
        <v>18181.199999999997</v>
      </c>
      <c r="N343" s="5" t="s">
        <v>24</v>
      </c>
      <c r="O343" s="32">
        <v>46537</v>
      </c>
    </row>
    <row r="344" spans="1:15" ht="34.5" hidden="1" customHeight="1">
      <c r="A344" s="11" t="s">
        <v>1054</v>
      </c>
      <c r="B344" s="16" t="s">
        <v>1055</v>
      </c>
      <c r="C344" s="17" t="s">
        <v>1056</v>
      </c>
      <c r="D344" s="21" t="s">
        <v>102</v>
      </c>
      <c r="E344" s="11" t="s">
        <v>1108</v>
      </c>
      <c r="F344" s="11" t="s">
        <v>1109</v>
      </c>
      <c r="G344" s="11" t="s">
        <v>1110</v>
      </c>
      <c r="H344" s="17">
        <v>0</v>
      </c>
      <c r="I344" s="18" t="s">
        <v>1111</v>
      </c>
      <c r="J344" s="19" t="s">
        <v>1112</v>
      </c>
      <c r="K344" s="31">
        <v>13335.77</v>
      </c>
      <c r="L344" s="13">
        <f t="shared" si="74"/>
        <v>160029.24</v>
      </c>
      <c r="M344" s="56">
        <f t="shared" ref="M344:M348" si="89">K344*60</f>
        <v>800146.20000000007</v>
      </c>
      <c r="N344" s="127" t="s">
        <v>24</v>
      </c>
      <c r="O344" s="24">
        <v>46531</v>
      </c>
    </row>
    <row r="345" spans="1:15" ht="34.5" hidden="1" customHeight="1">
      <c r="A345" s="11" t="s">
        <v>1054</v>
      </c>
      <c r="B345" s="16" t="s">
        <v>1055</v>
      </c>
      <c r="C345" s="17" t="s">
        <v>1056</v>
      </c>
      <c r="D345" s="21" t="s">
        <v>129</v>
      </c>
      <c r="E345" s="11" t="s">
        <v>1113</v>
      </c>
      <c r="F345" s="11" t="s">
        <v>1114</v>
      </c>
      <c r="G345" s="11" t="s">
        <v>1115</v>
      </c>
      <c r="H345" s="17">
        <v>0</v>
      </c>
      <c r="I345" s="18" t="s">
        <v>1116</v>
      </c>
      <c r="J345" s="19" t="s">
        <v>164</v>
      </c>
      <c r="K345" s="31">
        <f>M345/60</f>
        <v>1608.8333333333333</v>
      </c>
      <c r="L345" s="13">
        <f t="shared" si="74"/>
        <v>19306</v>
      </c>
      <c r="M345" s="56">
        <v>96530</v>
      </c>
      <c r="N345" s="127" t="s">
        <v>24</v>
      </c>
      <c r="O345" s="24">
        <v>47313</v>
      </c>
    </row>
    <row r="346" spans="1:15" ht="34.5" hidden="1" customHeight="1">
      <c r="A346" s="11" t="s">
        <v>1054</v>
      </c>
      <c r="B346" s="16" t="s">
        <v>1055</v>
      </c>
      <c r="C346" s="17" t="s">
        <v>1056</v>
      </c>
      <c r="D346" s="21" t="s">
        <v>68</v>
      </c>
      <c r="E346" s="11" t="s">
        <v>1117</v>
      </c>
      <c r="F346" s="11" t="s">
        <v>70</v>
      </c>
      <c r="G346" s="11" t="s">
        <v>1118</v>
      </c>
      <c r="H346" s="17">
        <v>0</v>
      </c>
      <c r="I346" s="18" t="s">
        <v>1119</v>
      </c>
      <c r="J346" s="19" t="s">
        <v>1120</v>
      </c>
      <c r="K346" s="31">
        <v>4037.38</v>
      </c>
      <c r="L346" s="13">
        <f t="shared" si="74"/>
        <v>48448.56</v>
      </c>
      <c r="M346" s="56">
        <f t="shared" si="89"/>
        <v>242242.80000000002</v>
      </c>
      <c r="N346" s="127" t="s">
        <v>24</v>
      </c>
      <c r="O346" s="24">
        <v>46537</v>
      </c>
    </row>
    <row r="347" spans="1:15" ht="34.5" hidden="1" customHeight="1">
      <c r="A347" s="11" t="s">
        <v>1054</v>
      </c>
      <c r="B347" s="16" t="s">
        <v>1055</v>
      </c>
      <c r="C347" s="17" t="s">
        <v>1056</v>
      </c>
      <c r="D347" s="21" t="s">
        <v>96</v>
      </c>
      <c r="E347" s="11" t="s">
        <v>1121</v>
      </c>
      <c r="F347" s="11" t="s">
        <v>1122</v>
      </c>
      <c r="G347" s="11" t="s">
        <v>1123</v>
      </c>
      <c r="H347" s="17">
        <v>0</v>
      </c>
      <c r="I347" s="18" t="s">
        <v>153</v>
      </c>
      <c r="J347" s="19" t="s">
        <v>154</v>
      </c>
      <c r="K347" s="31">
        <v>4766.7299999999996</v>
      </c>
      <c r="L347" s="13">
        <f t="shared" si="74"/>
        <v>57200.759999999995</v>
      </c>
      <c r="M347" s="56">
        <f>K347*12</f>
        <v>57200.759999999995</v>
      </c>
      <c r="N347" s="127" t="s">
        <v>67</v>
      </c>
      <c r="O347" s="24">
        <v>46862</v>
      </c>
    </row>
    <row r="348" spans="1:15" ht="34.5" hidden="1" customHeight="1">
      <c r="A348" s="11" t="s">
        <v>1054</v>
      </c>
      <c r="B348" s="16" t="s">
        <v>1055</v>
      </c>
      <c r="C348" s="128" t="s">
        <v>1090</v>
      </c>
      <c r="D348" s="21" t="s">
        <v>68</v>
      </c>
      <c r="E348" s="11" t="s">
        <v>1124</v>
      </c>
      <c r="F348" s="11" t="s">
        <v>70</v>
      </c>
      <c r="G348" s="11" t="s">
        <v>1125</v>
      </c>
      <c r="H348" s="28">
        <v>0</v>
      </c>
      <c r="I348" s="29" t="s">
        <v>1126</v>
      </c>
      <c r="J348" s="11" t="s">
        <v>1127</v>
      </c>
      <c r="K348" s="34">
        <v>4322.76</v>
      </c>
      <c r="L348" s="13">
        <f t="shared" si="74"/>
        <v>51873.120000000003</v>
      </c>
      <c r="M348" s="56">
        <f t="shared" si="89"/>
        <v>259365.6</v>
      </c>
      <c r="N348" s="2" t="s">
        <v>24</v>
      </c>
      <c r="O348" s="32">
        <v>46477</v>
      </c>
    </row>
    <row r="349" spans="1:15" ht="34.5" hidden="1" customHeight="1">
      <c r="A349" s="11" t="s">
        <v>1054</v>
      </c>
      <c r="B349" s="16" t="s">
        <v>1055</v>
      </c>
      <c r="C349" s="17" t="s">
        <v>1090</v>
      </c>
      <c r="D349" s="21" t="s">
        <v>96</v>
      </c>
      <c r="E349" s="11" t="s">
        <v>1128</v>
      </c>
      <c r="F349" s="11" t="s">
        <v>1129</v>
      </c>
      <c r="G349" s="11" t="s">
        <v>1130</v>
      </c>
      <c r="H349" s="17">
        <v>1</v>
      </c>
      <c r="I349" s="22" t="s">
        <v>153</v>
      </c>
      <c r="J349" s="22" t="s">
        <v>154</v>
      </c>
      <c r="K349" s="13">
        <v>5197.1499999999996</v>
      </c>
      <c r="L349" s="13">
        <f t="shared" si="74"/>
        <v>62365.799999999996</v>
      </c>
      <c r="M349" s="56">
        <f>K349*30</f>
        <v>155914.5</v>
      </c>
      <c r="N349" s="2" t="s">
        <v>45</v>
      </c>
      <c r="O349" s="24">
        <v>46897</v>
      </c>
    </row>
    <row r="350" spans="1:15" ht="34.5" hidden="1" customHeight="1">
      <c r="A350" s="11" t="s">
        <v>1054</v>
      </c>
      <c r="B350" s="16" t="s">
        <v>1055</v>
      </c>
      <c r="C350" s="17" t="s">
        <v>1090</v>
      </c>
      <c r="D350" s="15" t="s">
        <v>102</v>
      </c>
      <c r="E350" s="11" t="s">
        <v>1131</v>
      </c>
      <c r="F350" s="11" t="s">
        <v>1132</v>
      </c>
      <c r="G350" s="11" t="s">
        <v>1133</v>
      </c>
      <c r="H350" s="17">
        <v>0</v>
      </c>
      <c r="I350" s="22" t="s">
        <v>1134</v>
      </c>
      <c r="J350" s="22" t="s">
        <v>1135</v>
      </c>
      <c r="K350" s="13">
        <v>19551.8</v>
      </c>
      <c r="L350" s="13">
        <f t="shared" si="74"/>
        <v>234621.59999999998</v>
      </c>
      <c r="M350" s="56">
        <f t="shared" ref="M350:M352" si="90">K350*60</f>
        <v>1173108</v>
      </c>
      <c r="N350" s="2" t="s">
        <v>24</v>
      </c>
      <c r="O350" s="24">
        <v>46209</v>
      </c>
    </row>
    <row r="351" spans="1:15" ht="34.5" hidden="1" customHeight="1">
      <c r="A351" s="11" t="s">
        <v>1054</v>
      </c>
      <c r="B351" s="16" t="s">
        <v>1066</v>
      </c>
      <c r="C351" s="17" t="s">
        <v>1067</v>
      </c>
      <c r="D351" s="15" t="s">
        <v>114</v>
      </c>
      <c r="E351" s="11" t="s">
        <v>1136</v>
      </c>
      <c r="F351" s="11" t="s">
        <v>70</v>
      </c>
      <c r="G351" s="11" t="s">
        <v>1137</v>
      </c>
      <c r="H351" s="17">
        <v>0</v>
      </c>
      <c r="I351" s="11" t="s">
        <v>1138</v>
      </c>
      <c r="J351" s="11" t="s">
        <v>1139</v>
      </c>
      <c r="K351" s="13">
        <v>310.27999999999997</v>
      </c>
      <c r="L351" s="13">
        <f t="shared" si="74"/>
        <v>3723.3599999999997</v>
      </c>
      <c r="M351" s="56">
        <f t="shared" si="90"/>
        <v>18616.8</v>
      </c>
      <c r="N351" s="1" t="s">
        <v>24</v>
      </c>
      <c r="O351" s="20">
        <v>46533</v>
      </c>
    </row>
    <row r="352" spans="1:15" ht="34.5" hidden="1" customHeight="1">
      <c r="A352" s="11" t="s">
        <v>1054</v>
      </c>
      <c r="B352" s="16" t="s">
        <v>1066</v>
      </c>
      <c r="C352" s="17" t="s">
        <v>1067</v>
      </c>
      <c r="D352" s="15" t="s">
        <v>68</v>
      </c>
      <c r="E352" s="11" t="s">
        <v>1140</v>
      </c>
      <c r="F352" s="11" t="s">
        <v>70</v>
      </c>
      <c r="G352" s="11" t="s">
        <v>1141</v>
      </c>
      <c r="H352" s="17">
        <v>0</v>
      </c>
      <c r="I352" s="11" t="s">
        <v>1142</v>
      </c>
      <c r="J352" s="11" t="s">
        <v>1143</v>
      </c>
      <c r="K352" s="13">
        <v>6839.37</v>
      </c>
      <c r="L352" s="13">
        <f t="shared" si="74"/>
        <v>82072.44</v>
      </c>
      <c r="M352" s="56">
        <f t="shared" si="90"/>
        <v>410362.2</v>
      </c>
      <c r="N352" s="5" t="s">
        <v>24</v>
      </c>
      <c r="O352" s="20">
        <v>46470</v>
      </c>
    </row>
    <row r="353" spans="1:15" ht="34.5" hidden="1" customHeight="1">
      <c r="A353" s="11" t="s">
        <v>1054</v>
      </c>
      <c r="B353" s="16" t="s">
        <v>1066</v>
      </c>
      <c r="C353" s="17" t="s">
        <v>1067</v>
      </c>
      <c r="D353" s="21" t="s">
        <v>96</v>
      </c>
      <c r="E353" s="11" t="s">
        <v>1144</v>
      </c>
      <c r="F353" s="11" t="s">
        <v>1145</v>
      </c>
      <c r="G353" s="11" t="s">
        <v>1146</v>
      </c>
      <c r="H353" s="17">
        <v>1</v>
      </c>
      <c r="I353" s="22" t="s">
        <v>153</v>
      </c>
      <c r="J353" s="26" t="s">
        <v>154</v>
      </c>
      <c r="K353" s="13">
        <v>4443.1000000000004</v>
      </c>
      <c r="L353" s="13">
        <f t="shared" si="74"/>
        <v>53317.200000000004</v>
      </c>
      <c r="M353" s="56">
        <f>K353*60</f>
        <v>266586</v>
      </c>
      <c r="N353" s="2" t="s">
        <v>24</v>
      </c>
      <c r="O353" s="24">
        <v>47523</v>
      </c>
    </row>
    <row r="354" spans="1:15" ht="34.5" hidden="1" customHeight="1">
      <c r="A354" s="11" t="s">
        <v>1054</v>
      </c>
      <c r="B354" s="16" t="s">
        <v>1066</v>
      </c>
      <c r="C354" s="17" t="s">
        <v>1067</v>
      </c>
      <c r="D354" s="21" t="s">
        <v>102</v>
      </c>
      <c r="E354" s="11" t="s">
        <v>1147</v>
      </c>
      <c r="F354" s="11" t="s">
        <v>1148</v>
      </c>
      <c r="G354" s="11" t="s">
        <v>1149</v>
      </c>
      <c r="H354" s="17">
        <v>0</v>
      </c>
      <c r="I354" s="22" t="s">
        <v>1150</v>
      </c>
      <c r="J354" s="23" t="s">
        <v>1151</v>
      </c>
      <c r="K354" s="13">
        <v>10004.61</v>
      </c>
      <c r="L354" s="13">
        <f t="shared" si="74"/>
        <v>120055.32</v>
      </c>
      <c r="M354" s="56">
        <f>K354*60</f>
        <v>600276.60000000009</v>
      </c>
      <c r="N354" s="2" t="s">
        <v>24</v>
      </c>
      <c r="O354" s="24">
        <v>47149</v>
      </c>
    </row>
    <row r="355" spans="1:15" ht="34.5" hidden="1" customHeight="1">
      <c r="A355" s="11" t="s">
        <v>1054</v>
      </c>
      <c r="B355" s="16" t="s">
        <v>1066</v>
      </c>
      <c r="C355" s="17" t="s">
        <v>1067</v>
      </c>
      <c r="D355" s="15" t="s">
        <v>129</v>
      </c>
      <c r="E355" s="11" t="s">
        <v>1152</v>
      </c>
      <c r="F355" s="11" t="s">
        <v>1153</v>
      </c>
      <c r="G355" s="11" t="s">
        <v>1154</v>
      </c>
      <c r="H355" s="17">
        <v>0</v>
      </c>
      <c r="I355" s="11" t="s">
        <v>1155</v>
      </c>
      <c r="J355" s="26" t="s">
        <v>1156</v>
      </c>
      <c r="K355" s="13">
        <v>4328.6374999999998</v>
      </c>
      <c r="L355" s="13">
        <f t="shared" si="74"/>
        <v>51943.649999999994</v>
      </c>
      <c r="M355" s="13">
        <f>K355*12</f>
        <v>51943.649999999994</v>
      </c>
      <c r="N355" s="3" t="s">
        <v>1157</v>
      </c>
      <c r="O355" s="20">
        <v>46235</v>
      </c>
    </row>
    <row r="356" spans="1:15" ht="34.5" hidden="1" customHeight="1">
      <c r="A356" s="11" t="s">
        <v>1054</v>
      </c>
      <c r="B356" s="27" t="s">
        <v>1077</v>
      </c>
      <c r="C356" s="28" t="s">
        <v>1078</v>
      </c>
      <c r="D356" s="15" t="s">
        <v>68</v>
      </c>
      <c r="E356" s="11" t="s">
        <v>1158</v>
      </c>
      <c r="F356" s="11" t="s">
        <v>70</v>
      </c>
      <c r="G356" s="11" t="s">
        <v>1159</v>
      </c>
      <c r="H356" s="28">
        <v>0</v>
      </c>
      <c r="I356" s="11" t="s">
        <v>1160</v>
      </c>
      <c r="J356" s="26" t="s">
        <v>1161</v>
      </c>
      <c r="K356" s="31">
        <v>5672.69</v>
      </c>
      <c r="L356" s="13">
        <f t="shared" si="74"/>
        <v>68072.28</v>
      </c>
      <c r="M356" s="56">
        <f>K356*60</f>
        <v>340361.39999999997</v>
      </c>
      <c r="N356" s="5" t="s">
        <v>24</v>
      </c>
      <c r="O356" s="32">
        <v>46475</v>
      </c>
    </row>
    <row r="357" spans="1:15" ht="34.5" hidden="1" customHeight="1">
      <c r="A357" s="11" t="s">
        <v>1054</v>
      </c>
      <c r="B357" s="27" t="s">
        <v>1077</v>
      </c>
      <c r="C357" s="28" t="s">
        <v>1078</v>
      </c>
      <c r="D357" s="21" t="s">
        <v>96</v>
      </c>
      <c r="E357" s="11" t="s">
        <v>1162</v>
      </c>
      <c r="F357" s="11" t="s">
        <v>1163</v>
      </c>
      <c r="G357" s="11" t="s">
        <v>1164</v>
      </c>
      <c r="H357" s="28">
        <v>1</v>
      </c>
      <c r="I357" s="11" t="s">
        <v>625</v>
      </c>
      <c r="J357" s="26" t="s">
        <v>626</v>
      </c>
      <c r="K357" s="31">
        <v>4503.54</v>
      </c>
      <c r="L357" s="13">
        <f t="shared" si="74"/>
        <v>54042.479999999996</v>
      </c>
      <c r="M357" s="13">
        <f>K357*12</f>
        <v>54042.479999999996</v>
      </c>
      <c r="N357" s="1" t="s">
        <v>67</v>
      </c>
      <c r="O357" s="32">
        <v>46057</v>
      </c>
    </row>
    <row r="358" spans="1:15" ht="34.5" hidden="1" customHeight="1">
      <c r="A358" s="11" t="s">
        <v>1054</v>
      </c>
      <c r="B358" s="16" t="s">
        <v>1077</v>
      </c>
      <c r="C358" s="17" t="s">
        <v>1078</v>
      </c>
      <c r="D358" s="21" t="s">
        <v>102</v>
      </c>
      <c r="E358" s="11" t="s">
        <v>1165</v>
      </c>
      <c r="F358" s="11" t="s">
        <v>1166</v>
      </c>
      <c r="G358" s="11" t="s">
        <v>1167</v>
      </c>
      <c r="H358" s="17">
        <v>0</v>
      </c>
      <c r="I358" s="18" t="s">
        <v>1168</v>
      </c>
      <c r="J358" s="19" t="s">
        <v>1169</v>
      </c>
      <c r="K358" s="13">
        <v>20584.98</v>
      </c>
      <c r="L358" s="13">
        <f t="shared" si="74"/>
        <v>247019.76</v>
      </c>
      <c r="M358" s="56">
        <f t="shared" ref="M358:M363" si="91">K358*60</f>
        <v>1235098.8</v>
      </c>
      <c r="N358" s="1" t="s">
        <v>24</v>
      </c>
      <c r="O358" s="24">
        <v>46054</v>
      </c>
    </row>
    <row r="359" spans="1:15" ht="34.5" hidden="1" customHeight="1">
      <c r="A359" s="11" t="s">
        <v>1054</v>
      </c>
      <c r="B359" s="16" t="s">
        <v>1077</v>
      </c>
      <c r="C359" s="17" t="s">
        <v>1078</v>
      </c>
      <c r="D359" s="21" t="s">
        <v>129</v>
      </c>
      <c r="E359" s="11" t="s">
        <v>1170</v>
      </c>
      <c r="F359" s="11" t="s">
        <v>317</v>
      </c>
      <c r="G359" s="11" t="s">
        <v>1171</v>
      </c>
      <c r="H359" s="17">
        <v>0</v>
      </c>
      <c r="I359" s="22" t="s">
        <v>1172</v>
      </c>
      <c r="J359" s="22" t="s">
        <v>991</v>
      </c>
      <c r="K359" s="65">
        <v>492.36579999999998</v>
      </c>
      <c r="L359" s="13">
        <f t="shared" si="74"/>
        <v>5908.3895999999995</v>
      </c>
      <c r="M359" s="56">
        <f t="shared" si="91"/>
        <v>29541.948</v>
      </c>
      <c r="N359" s="129" t="s">
        <v>24</v>
      </c>
      <c r="O359" s="20">
        <v>47306</v>
      </c>
    </row>
    <row r="360" spans="1:15" ht="34.5" hidden="1" customHeight="1">
      <c r="A360" s="11" t="s">
        <v>1054</v>
      </c>
      <c r="B360" s="16" t="s">
        <v>1066</v>
      </c>
      <c r="C360" s="17" t="s">
        <v>1074</v>
      </c>
      <c r="D360" s="15" t="s">
        <v>114</v>
      </c>
      <c r="E360" s="11" t="s">
        <v>1173</v>
      </c>
      <c r="F360" s="11" t="s">
        <v>70</v>
      </c>
      <c r="G360" s="11" t="s">
        <v>1174</v>
      </c>
      <c r="H360" s="17">
        <v>0</v>
      </c>
      <c r="I360" s="76" t="s">
        <v>1175</v>
      </c>
      <c r="J360" s="18" t="s">
        <v>1139</v>
      </c>
      <c r="K360" s="13">
        <v>2602.31</v>
      </c>
      <c r="L360" s="13">
        <f t="shared" si="74"/>
        <v>31227.72</v>
      </c>
      <c r="M360" s="56">
        <f t="shared" si="91"/>
        <v>156138.6</v>
      </c>
      <c r="N360" s="5" t="s">
        <v>24</v>
      </c>
      <c r="O360" s="24">
        <v>46511</v>
      </c>
    </row>
    <row r="361" spans="1:15" ht="34.5" hidden="1" customHeight="1">
      <c r="A361" s="11" t="s">
        <v>1054</v>
      </c>
      <c r="B361" s="16" t="s">
        <v>1066</v>
      </c>
      <c r="C361" s="17" t="s">
        <v>1074</v>
      </c>
      <c r="D361" s="15" t="s">
        <v>68</v>
      </c>
      <c r="E361" s="11" t="s">
        <v>1176</v>
      </c>
      <c r="F361" s="11" t="s">
        <v>70</v>
      </c>
      <c r="G361" s="11" t="s">
        <v>1177</v>
      </c>
      <c r="H361" s="17">
        <v>0</v>
      </c>
      <c r="I361" s="130" t="s">
        <v>1178</v>
      </c>
      <c r="J361" s="26" t="s">
        <v>1179</v>
      </c>
      <c r="K361" s="13">
        <v>8439.35</v>
      </c>
      <c r="L361" s="13">
        <f t="shared" si="74"/>
        <v>101272.20000000001</v>
      </c>
      <c r="M361" s="56">
        <f t="shared" si="91"/>
        <v>506361</v>
      </c>
      <c r="N361" s="5" t="s">
        <v>24</v>
      </c>
      <c r="O361" s="24">
        <v>46511</v>
      </c>
    </row>
    <row r="362" spans="1:15" ht="34.5" hidden="1" customHeight="1">
      <c r="A362" s="11" t="s">
        <v>1054</v>
      </c>
      <c r="B362" s="27" t="s">
        <v>1066</v>
      </c>
      <c r="C362" s="28" t="s">
        <v>1074</v>
      </c>
      <c r="D362" s="21" t="s">
        <v>96</v>
      </c>
      <c r="E362" s="11" t="s">
        <v>1180</v>
      </c>
      <c r="F362" s="11" t="s">
        <v>1181</v>
      </c>
      <c r="G362" s="11" t="s">
        <v>1182</v>
      </c>
      <c r="H362" s="17">
        <v>3</v>
      </c>
      <c r="I362" s="11" t="s">
        <v>153</v>
      </c>
      <c r="J362" s="26" t="s">
        <v>154</v>
      </c>
      <c r="K362" s="13">
        <v>13460.64</v>
      </c>
      <c r="L362" s="13">
        <f t="shared" si="74"/>
        <v>161527.67999999999</v>
      </c>
      <c r="M362" s="56">
        <f t="shared" si="91"/>
        <v>807638.39999999991</v>
      </c>
      <c r="N362" s="5" t="s">
        <v>24</v>
      </c>
      <c r="O362" s="20">
        <v>47384</v>
      </c>
    </row>
    <row r="363" spans="1:15" ht="34.5" hidden="1" customHeight="1">
      <c r="A363" s="11" t="s">
        <v>1054</v>
      </c>
      <c r="B363" s="16" t="s">
        <v>1066</v>
      </c>
      <c r="C363" s="17" t="s">
        <v>1074</v>
      </c>
      <c r="D363" s="21" t="s">
        <v>102</v>
      </c>
      <c r="E363" s="11" t="s">
        <v>1183</v>
      </c>
      <c r="F363" s="11" t="s">
        <v>1184</v>
      </c>
      <c r="G363" s="11" t="s">
        <v>1185</v>
      </c>
      <c r="H363" s="17">
        <v>0</v>
      </c>
      <c r="I363" s="22" t="s">
        <v>1186</v>
      </c>
      <c r="J363" s="23" t="s">
        <v>1187</v>
      </c>
      <c r="K363" s="13">
        <v>61029.58</v>
      </c>
      <c r="L363" s="13">
        <f t="shared" si="74"/>
        <v>732354.96</v>
      </c>
      <c r="M363" s="56">
        <f t="shared" si="91"/>
        <v>3661774.8000000003</v>
      </c>
      <c r="N363" s="1" t="s">
        <v>24</v>
      </c>
      <c r="O363" s="24">
        <v>47237</v>
      </c>
    </row>
    <row r="364" spans="1:15" ht="34.5" hidden="1" customHeight="1">
      <c r="A364" s="11" t="s">
        <v>1054</v>
      </c>
      <c r="B364" s="16" t="s">
        <v>1066</v>
      </c>
      <c r="C364" s="17" t="s">
        <v>1074</v>
      </c>
      <c r="D364" s="15" t="s">
        <v>129</v>
      </c>
      <c r="E364" s="11" t="s">
        <v>1188</v>
      </c>
      <c r="F364" s="11" t="s">
        <v>1189</v>
      </c>
      <c r="G364" s="11" t="s">
        <v>1190</v>
      </c>
      <c r="H364" s="17">
        <v>0</v>
      </c>
      <c r="I364" s="22" t="s">
        <v>1191</v>
      </c>
      <c r="J364" s="23" t="s">
        <v>1192</v>
      </c>
      <c r="K364" s="13">
        <v>13876.714166666599</v>
      </c>
      <c r="L364" s="13">
        <f t="shared" ref="L364:L492" si="92">K364*12</f>
        <v>166520.56999999919</v>
      </c>
      <c r="M364" s="13">
        <f t="shared" ref="M364:M368" si="93">K364*12</f>
        <v>166520.56999999919</v>
      </c>
      <c r="N364" s="1" t="s">
        <v>67</v>
      </c>
      <c r="O364" s="24">
        <v>46235</v>
      </c>
    </row>
    <row r="365" spans="1:15" ht="34.5" hidden="1" customHeight="1">
      <c r="A365" s="11" t="s">
        <v>1054</v>
      </c>
      <c r="B365" s="16" t="s">
        <v>1066</v>
      </c>
      <c r="C365" s="17" t="s">
        <v>1074</v>
      </c>
      <c r="D365" s="21" t="s">
        <v>648</v>
      </c>
      <c r="E365" s="11" t="s">
        <v>1193</v>
      </c>
      <c r="F365" s="11" t="s">
        <v>1194</v>
      </c>
      <c r="G365" s="11" t="s">
        <v>1195</v>
      </c>
      <c r="H365" s="17">
        <v>0</v>
      </c>
      <c r="I365" s="63" t="s">
        <v>1196</v>
      </c>
      <c r="J365" s="11" t="s">
        <v>1197</v>
      </c>
      <c r="K365" s="13">
        <v>946.40499999999997</v>
      </c>
      <c r="L365" s="13">
        <f t="shared" si="92"/>
        <v>11356.86</v>
      </c>
      <c r="M365" s="13">
        <f t="shared" si="93"/>
        <v>11356.86</v>
      </c>
      <c r="N365" s="126" t="s">
        <v>1062</v>
      </c>
      <c r="O365" s="24">
        <v>46235</v>
      </c>
    </row>
    <row r="366" spans="1:15" ht="34.5" hidden="1" customHeight="1">
      <c r="A366" s="11" t="s">
        <v>1054</v>
      </c>
      <c r="B366" s="27" t="s">
        <v>1077</v>
      </c>
      <c r="C366" s="28" t="s">
        <v>1082</v>
      </c>
      <c r="D366" s="15" t="s">
        <v>114</v>
      </c>
      <c r="E366" s="11" t="s">
        <v>1198</v>
      </c>
      <c r="F366" s="11" t="s">
        <v>70</v>
      </c>
      <c r="G366" s="11" t="s">
        <v>1199</v>
      </c>
      <c r="H366" s="17">
        <v>0</v>
      </c>
      <c r="I366" s="63" t="s">
        <v>1200</v>
      </c>
      <c r="J366" s="22" t="s">
        <v>1201</v>
      </c>
      <c r="K366" s="13">
        <v>257.60000000000002</v>
      </c>
      <c r="L366" s="13">
        <f>K366*12</f>
        <v>3091.2000000000003</v>
      </c>
      <c r="M366" s="13">
        <f t="shared" si="93"/>
        <v>3091.2000000000003</v>
      </c>
      <c r="N366" s="5" t="s">
        <v>24</v>
      </c>
      <c r="O366" s="24">
        <v>47085</v>
      </c>
    </row>
    <row r="367" spans="1:15" ht="34.5" hidden="1" customHeight="1">
      <c r="A367" s="11" t="s">
        <v>1054</v>
      </c>
      <c r="B367" s="27" t="s">
        <v>1077</v>
      </c>
      <c r="C367" s="28" t="s">
        <v>1082</v>
      </c>
      <c r="D367" s="15" t="s">
        <v>114</v>
      </c>
      <c r="E367" s="11" t="s">
        <v>1202</v>
      </c>
      <c r="F367" s="11" t="s">
        <v>70</v>
      </c>
      <c r="G367" s="11" t="s">
        <v>1203</v>
      </c>
      <c r="H367" s="17">
        <v>0</v>
      </c>
      <c r="I367" s="63" t="s">
        <v>1200</v>
      </c>
      <c r="J367" s="22" t="s">
        <v>1204</v>
      </c>
      <c r="K367" s="13">
        <v>2068.5300000000002</v>
      </c>
      <c r="L367" s="13">
        <f>K367*12</f>
        <v>24822.36</v>
      </c>
      <c r="M367" s="13">
        <f>K367*60</f>
        <v>124111.80000000002</v>
      </c>
      <c r="N367" s="5" t="s">
        <v>24</v>
      </c>
      <c r="O367" s="24">
        <v>46578</v>
      </c>
    </row>
    <row r="368" spans="1:15" ht="34.5" hidden="1" customHeight="1">
      <c r="A368" s="11" t="s">
        <v>1054</v>
      </c>
      <c r="B368" s="27" t="s">
        <v>1077</v>
      </c>
      <c r="C368" s="28" t="s">
        <v>1082</v>
      </c>
      <c r="D368" s="15" t="s">
        <v>68</v>
      </c>
      <c r="E368" s="11" t="s">
        <v>1205</v>
      </c>
      <c r="F368" s="11" t="s">
        <v>70</v>
      </c>
      <c r="G368" s="11" t="s">
        <v>1206</v>
      </c>
      <c r="H368" s="28">
        <v>0</v>
      </c>
      <c r="I368" s="70" t="s">
        <v>1207</v>
      </c>
      <c r="J368" s="26" t="s">
        <v>1208</v>
      </c>
      <c r="K368" s="34">
        <v>353.73</v>
      </c>
      <c r="L368" s="13">
        <f t="shared" si="92"/>
        <v>4244.76</v>
      </c>
      <c r="M368" s="13">
        <f t="shared" si="93"/>
        <v>4244.76</v>
      </c>
      <c r="N368" s="5" t="s">
        <v>24</v>
      </c>
      <c r="O368" s="32">
        <v>47085</v>
      </c>
    </row>
    <row r="369" spans="1:15" ht="34.5" hidden="1" customHeight="1">
      <c r="A369" s="11" t="s">
        <v>1054</v>
      </c>
      <c r="B369" s="16" t="s">
        <v>1077</v>
      </c>
      <c r="C369" s="17" t="s">
        <v>1082</v>
      </c>
      <c r="D369" s="45" t="s">
        <v>96</v>
      </c>
      <c r="E369" s="6" t="s">
        <v>1209</v>
      </c>
      <c r="F369" s="6" t="s">
        <v>1210</v>
      </c>
      <c r="G369" s="6" t="s">
        <v>1211</v>
      </c>
      <c r="H369" s="87">
        <v>2</v>
      </c>
      <c r="I369" s="173" t="s">
        <v>1212</v>
      </c>
      <c r="J369" s="46" t="s">
        <v>626</v>
      </c>
      <c r="K369" s="48">
        <v>9404.98</v>
      </c>
      <c r="L369" s="48">
        <f t="shared" si="92"/>
        <v>112859.76</v>
      </c>
      <c r="M369" s="48">
        <f>K369*60</f>
        <v>564298.79999999993</v>
      </c>
      <c r="N369" s="5" t="s">
        <v>24</v>
      </c>
      <c r="O369" s="20">
        <v>47426</v>
      </c>
    </row>
    <row r="370" spans="1:15" ht="34.5" hidden="1" customHeight="1">
      <c r="A370" s="11" t="s">
        <v>1054</v>
      </c>
      <c r="B370" s="16" t="s">
        <v>1077</v>
      </c>
      <c r="C370" s="17" t="s">
        <v>1082</v>
      </c>
      <c r="D370" s="21" t="s">
        <v>102</v>
      </c>
      <c r="E370" s="11" t="s">
        <v>1213</v>
      </c>
      <c r="F370" s="11" t="s">
        <v>1214</v>
      </c>
      <c r="G370" s="11" t="s">
        <v>1215</v>
      </c>
      <c r="H370" s="17">
        <v>0</v>
      </c>
      <c r="I370" s="22" t="s">
        <v>1216</v>
      </c>
      <c r="J370" s="23" t="s">
        <v>1217</v>
      </c>
      <c r="K370" s="13">
        <v>50537.48</v>
      </c>
      <c r="L370" s="13">
        <f t="shared" si="92"/>
        <v>606449.76</v>
      </c>
      <c r="M370" s="56">
        <f t="shared" ref="M370:M371" si="94">K370*60</f>
        <v>3032248.8000000003</v>
      </c>
      <c r="N370" s="5" t="s">
        <v>24</v>
      </c>
      <c r="O370" s="24">
        <v>45862</v>
      </c>
    </row>
    <row r="371" spans="1:15" ht="34.5" hidden="1" customHeight="1">
      <c r="A371" s="11" t="s">
        <v>1054</v>
      </c>
      <c r="B371" s="16" t="s">
        <v>1077</v>
      </c>
      <c r="C371" s="17" t="s">
        <v>1082</v>
      </c>
      <c r="D371" s="15" t="s">
        <v>129</v>
      </c>
      <c r="E371" s="11" t="s">
        <v>1218</v>
      </c>
      <c r="F371" s="11" t="s">
        <v>1114</v>
      </c>
      <c r="G371" s="11" t="s">
        <v>1219</v>
      </c>
      <c r="H371" s="17">
        <v>0</v>
      </c>
      <c r="I371" s="84" t="s">
        <v>1220</v>
      </c>
      <c r="J371" s="26" t="s">
        <v>164</v>
      </c>
      <c r="K371" s="13">
        <v>2755.33</v>
      </c>
      <c r="L371" s="13">
        <f t="shared" si="92"/>
        <v>33063.96</v>
      </c>
      <c r="M371" s="56">
        <f t="shared" si="94"/>
        <v>165319.79999999999</v>
      </c>
      <c r="N371" s="1" t="s">
        <v>24</v>
      </c>
      <c r="O371" s="24">
        <v>47330</v>
      </c>
    </row>
    <row r="372" spans="1:15" ht="34.5" hidden="1" customHeight="1">
      <c r="A372" s="11" t="s">
        <v>1054</v>
      </c>
      <c r="B372" s="16" t="s">
        <v>1077</v>
      </c>
      <c r="C372" s="17" t="s">
        <v>1082</v>
      </c>
      <c r="D372" s="21" t="s">
        <v>648</v>
      </c>
      <c r="E372" s="11" t="s">
        <v>1221</v>
      </c>
      <c r="F372" s="11" t="s">
        <v>1222</v>
      </c>
      <c r="G372" s="11" t="s">
        <v>1223</v>
      </c>
      <c r="H372" s="17">
        <v>0</v>
      </c>
      <c r="I372" s="22" t="s">
        <v>1224</v>
      </c>
      <c r="J372" s="23" t="s">
        <v>1225</v>
      </c>
      <c r="K372" s="13">
        <v>1818.86083333333</v>
      </c>
      <c r="L372" s="13">
        <f t="shared" si="92"/>
        <v>21826.329999999958</v>
      </c>
      <c r="M372" s="13">
        <f>K372*12</f>
        <v>21826.329999999958</v>
      </c>
      <c r="N372" s="1" t="s">
        <v>67</v>
      </c>
      <c r="O372" s="24">
        <v>45973</v>
      </c>
    </row>
    <row r="373" spans="1:15" ht="34.5" hidden="1" customHeight="1">
      <c r="A373" s="11" t="s">
        <v>1054</v>
      </c>
      <c r="B373" s="27" t="s">
        <v>1066</v>
      </c>
      <c r="C373" s="17" t="s">
        <v>1075</v>
      </c>
      <c r="D373" s="15" t="s">
        <v>114</v>
      </c>
      <c r="E373" s="11" t="s">
        <v>1226</v>
      </c>
      <c r="F373" s="11" t="s">
        <v>70</v>
      </c>
      <c r="G373" s="11" t="s">
        <v>1227</v>
      </c>
      <c r="H373" s="28">
        <v>0</v>
      </c>
      <c r="I373" s="11" t="s">
        <v>1138</v>
      </c>
      <c r="J373" s="26" t="s">
        <v>1139</v>
      </c>
      <c r="K373" s="31">
        <v>624.13</v>
      </c>
      <c r="L373" s="13">
        <f t="shared" si="92"/>
        <v>7489.5599999999995</v>
      </c>
      <c r="M373" s="56">
        <f t="shared" ref="M373:M374" si="95">K373*60</f>
        <v>37447.800000000003</v>
      </c>
      <c r="N373" s="2" t="s">
        <v>607</v>
      </c>
      <c r="O373" s="32">
        <v>46481</v>
      </c>
    </row>
    <row r="374" spans="1:15" ht="34.5" hidden="1" customHeight="1">
      <c r="A374" s="11" t="s">
        <v>1054</v>
      </c>
      <c r="B374" s="27" t="s">
        <v>1066</v>
      </c>
      <c r="C374" s="17" t="s">
        <v>1075</v>
      </c>
      <c r="D374" s="15" t="s">
        <v>68</v>
      </c>
      <c r="E374" s="11" t="s">
        <v>1228</v>
      </c>
      <c r="F374" s="11" t="s">
        <v>70</v>
      </c>
      <c r="G374" s="11" t="s">
        <v>1229</v>
      </c>
      <c r="H374" s="28">
        <v>0</v>
      </c>
      <c r="I374" s="11" t="s">
        <v>1230</v>
      </c>
      <c r="J374" s="26" t="s">
        <v>1143</v>
      </c>
      <c r="K374" s="31">
        <v>10806.17</v>
      </c>
      <c r="L374" s="13">
        <f t="shared" si="92"/>
        <v>129674.04000000001</v>
      </c>
      <c r="M374" s="56">
        <f t="shared" si="95"/>
        <v>648370.19999999995</v>
      </c>
      <c r="N374" s="5" t="s">
        <v>607</v>
      </c>
      <c r="O374" s="32">
        <v>46475</v>
      </c>
    </row>
    <row r="375" spans="1:15" ht="34.5" hidden="1" customHeight="1">
      <c r="A375" s="11" t="s">
        <v>1054</v>
      </c>
      <c r="B375" s="27" t="s">
        <v>1066</v>
      </c>
      <c r="C375" s="17" t="s">
        <v>1075</v>
      </c>
      <c r="D375" s="21" t="s">
        <v>96</v>
      </c>
      <c r="E375" s="11" t="s">
        <v>1231</v>
      </c>
      <c r="F375" s="11" t="s">
        <v>1232</v>
      </c>
      <c r="G375" s="11" t="s">
        <v>1233</v>
      </c>
      <c r="H375" s="28">
        <v>1</v>
      </c>
      <c r="I375" s="11" t="s">
        <v>153</v>
      </c>
      <c r="J375" s="26" t="s">
        <v>154</v>
      </c>
      <c r="K375" s="31">
        <v>8927.92</v>
      </c>
      <c r="L375" s="13">
        <f t="shared" si="92"/>
        <v>107135.04000000001</v>
      </c>
      <c r="M375" s="56">
        <f>K375*30</f>
        <v>267837.59999999998</v>
      </c>
      <c r="N375" s="2" t="s">
        <v>45</v>
      </c>
      <c r="O375" s="33">
        <v>46194</v>
      </c>
    </row>
    <row r="376" spans="1:15" ht="34.5" hidden="1" customHeight="1">
      <c r="A376" s="11" t="s">
        <v>1054</v>
      </c>
      <c r="B376" s="16" t="s">
        <v>1066</v>
      </c>
      <c r="C376" s="17" t="s">
        <v>1075</v>
      </c>
      <c r="D376" s="21" t="s">
        <v>102</v>
      </c>
      <c r="E376" s="11" t="s">
        <v>1234</v>
      </c>
      <c r="F376" s="11" t="s">
        <v>1235</v>
      </c>
      <c r="G376" s="11" t="s">
        <v>1236</v>
      </c>
      <c r="H376" s="17">
        <v>0</v>
      </c>
      <c r="I376" s="22" t="s">
        <v>1237</v>
      </c>
      <c r="J376" s="22" t="s">
        <v>1238</v>
      </c>
      <c r="K376" s="13">
        <v>23349.69</v>
      </c>
      <c r="L376" s="13">
        <f t="shared" si="92"/>
        <v>280196.27999999997</v>
      </c>
      <c r="M376" s="56">
        <f t="shared" ref="M376:M377" si="96">K376*60</f>
        <v>1400981.4</v>
      </c>
      <c r="N376" s="2" t="s">
        <v>24</v>
      </c>
      <c r="O376" s="24">
        <v>47162</v>
      </c>
    </row>
    <row r="377" spans="1:15" ht="34.5" hidden="1" customHeight="1">
      <c r="A377" s="11" t="s">
        <v>1054</v>
      </c>
      <c r="B377" s="16" t="s">
        <v>1066</v>
      </c>
      <c r="C377" s="17" t="s">
        <v>1075</v>
      </c>
      <c r="D377" s="15" t="s">
        <v>129</v>
      </c>
      <c r="E377" s="11" t="s">
        <v>1239</v>
      </c>
      <c r="F377" s="11" t="s">
        <v>392</v>
      </c>
      <c r="G377" s="11" t="s">
        <v>1240</v>
      </c>
      <c r="H377" s="17">
        <v>0</v>
      </c>
      <c r="I377" s="11" t="s">
        <v>1241</v>
      </c>
      <c r="J377" s="22" t="s">
        <v>164</v>
      </c>
      <c r="K377" s="13">
        <v>2866.92</v>
      </c>
      <c r="L377" s="13">
        <f t="shared" si="92"/>
        <v>34403.040000000001</v>
      </c>
      <c r="M377" s="56">
        <f t="shared" si="96"/>
        <v>172015.2</v>
      </c>
      <c r="N377" s="2" t="s">
        <v>24</v>
      </c>
      <c r="O377" s="20">
        <v>47300</v>
      </c>
    </row>
    <row r="378" spans="1:15" ht="34.5" hidden="1" customHeight="1">
      <c r="A378" s="11" t="s">
        <v>1054</v>
      </c>
      <c r="B378" s="16" t="s">
        <v>1066</v>
      </c>
      <c r="C378" s="17" t="s">
        <v>1075</v>
      </c>
      <c r="D378" s="21" t="s">
        <v>648</v>
      </c>
      <c r="E378" s="11" t="s">
        <v>1242</v>
      </c>
      <c r="F378" s="11" t="s">
        <v>1243</v>
      </c>
      <c r="G378" s="11" t="s">
        <v>1244</v>
      </c>
      <c r="H378" s="17">
        <v>0</v>
      </c>
      <c r="I378" s="22" t="s">
        <v>1245</v>
      </c>
      <c r="J378" s="22" t="s">
        <v>1246</v>
      </c>
      <c r="K378" s="48">
        <v>1541.35</v>
      </c>
      <c r="L378" s="48">
        <f t="shared" si="92"/>
        <v>18496.199999999997</v>
      </c>
      <c r="M378" s="13">
        <f>K378*12</f>
        <v>18496.199999999997</v>
      </c>
      <c r="N378" s="2" t="s">
        <v>67</v>
      </c>
      <c r="O378" s="24">
        <v>46300</v>
      </c>
    </row>
    <row r="379" spans="1:15" ht="34.5" hidden="1" customHeight="1">
      <c r="A379" s="11" t="s">
        <v>1054</v>
      </c>
      <c r="B379" s="27" t="s">
        <v>1077</v>
      </c>
      <c r="C379" s="28" t="s">
        <v>1083</v>
      </c>
      <c r="D379" s="15" t="s">
        <v>114</v>
      </c>
      <c r="E379" s="11" t="s">
        <v>1247</v>
      </c>
      <c r="F379" s="11" t="s">
        <v>70</v>
      </c>
      <c r="G379" s="11" t="s">
        <v>1248</v>
      </c>
      <c r="H379" s="28">
        <v>0</v>
      </c>
      <c r="I379" s="11" t="s">
        <v>1249</v>
      </c>
      <c r="J379" s="26" t="s">
        <v>1250</v>
      </c>
      <c r="K379" s="31">
        <v>657.07</v>
      </c>
      <c r="L379" s="13">
        <f t="shared" si="92"/>
        <v>7884.84</v>
      </c>
      <c r="M379" s="56">
        <f t="shared" ref="M379:M381" si="97">K379*60</f>
        <v>39424.200000000004</v>
      </c>
      <c r="N379" s="1" t="s">
        <v>607</v>
      </c>
      <c r="O379" s="32">
        <v>46480</v>
      </c>
    </row>
    <row r="380" spans="1:15" ht="34.5" hidden="1" customHeight="1">
      <c r="A380" s="11" t="s">
        <v>1054</v>
      </c>
      <c r="B380" s="27" t="s">
        <v>1077</v>
      </c>
      <c r="C380" s="28" t="s">
        <v>1083</v>
      </c>
      <c r="D380" s="15" t="s">
        <v>68</v>
      </c>
      <c r="E380" s="11" t="s">
        <v>1251</v>
      </c>
      <c r="F380" s="11" t="s">
        <v>70</v>
      </c>
      <c r="G380" s="11" t="s">
        <v>1252</v>
      </c>
      <c r="H380" s="28">
        <v>0</v>
      </c>
      <c r="I380" s="11" t="s">
        <v>1253</v>
      </c>
      <c r="J380" s="11" t="s">
        <v>1161</v>
      </c>
      <c r="K380" s="31">
        <v>5144.9383333333299</v>
      </c>
      <c r="L380" s="13">
        <f t="shared" si="92"/>
        <v>61739.259999999958</v>
      </c>
      <c r="M380" s="56">
        <f t="shared" si="97"/>
        <v>308696.29999999981</v>
      </c>
      <c r="N380" s="5" t="s">
        <v>607</v>
      </c>
      <c r="O380" s="32">
        <v>46477</v>
      </c>
    </row>
    <row r="381" spans="1:15" ht="34.5" hidden="1" customHeight="1">
      <c r="A381" s="11" t="s">
        <v>1054</v>
      </c>
      <c r="B381" s="27" t="s">
        <v>1077</v>
      </c>
      <c r="C381" s="28" t="s">
        <v>1083</v>
      </c>
      <c r="D381" s="15" t="s">
        <v>68</v>
      </c>
      <c r="E381" s="11" t="s">
        <v>1254</v>
      </c>
      <c r="F381" s="11" t="s">
        <v>70</v>
      </c>
      <c r="G381" s="11" t="s">
        <v>1255</v>
      </c>
      <c r="H381" s="28">
        <v>0</v>
      </c>
      <c r="I381" s="11" t="s">
        <v>1253</v>
      </c>
      <c r="J381" s="11" t="s">
        <v>1256</v>
      </c>
      <c r="K381" s="31">
        <v>1208.0291666666601</v>
      </c>
      <c r="L381" s="13">
        <f t="shared" si="92"/>
        <v>14496.349999999922</v>
      </c>
      <c r="M381" s="56">
        <f t="shared" si="97"/>
        <v>72481.749999999607</v>
      </c>
      <c r="N381" s="5" t="s">
        <v>124</v>
      </c>
      <c r="O381" s="32" t="s">
        <v>124</v>
      </c>
    </row>
    <row r="382" spans="1:15" ht="34.5" hidden="1" customHeight="1">
      <c r="A382" s="11" t="s">
        <v>1054</v>
      </c>
      <c r="B382" s="16" t="s">
        <v>1077</v>
      </c>
      <c r="C382" s="17" t="s">
        <v>1083</v>
      </c>
      <c r="D382" s="21" t="s">
        <v>96</v>
      </c>
      <c r="E382" s="11" t="s">
        <v>1257</v>
      </c>
      <c r="F382" s="11" t="s">
        <v>1258</v>
      </c>
      <c r="G382" s="11" t="s">
        <v>1259</v>
      </c>
      <c r="H382" s="17">
        <v>1</v>
      </c>
      <c r="I382" s="22" t="s">
        <v>153</v>
      </c>
      <c r="J382" s="22" t="s">
        <v>154</v>
      </c>
      <c r="K382" s="13">
        <v>5482.28</v>
      </c>
      <c r="L382" s="13">
        <f t="shared" si="92"/>
        <v>65787.360000000001</v>
      </c>
      <c r="M382" s="56">
        <f>K382*30</f>
        <v>164468.4</v>
      </c>
      <c r="N382" s="5" t="s">
        <v>45</v>
      </c>
      <c r="O382" s="24">
        <v>46880</v>
      </c>
    </row>
    <row r="383" spans="1:15" ht="34.5" hidden="1" customHeight="1">
      <c r="A383" s="11" t="s">
        <v>1054</v>
      </c>
      <c r="B383" s="16" t="s">
        <v>1077</v>
      </c>
      <c r="C383" s="17" t="s">
        <v>1083</v>
      </c>
      <c r="D383" s="21" t="s">
        <v>102</v>
      </c>
      <c r="E383" s="11" t="s">
        <v>1260</v>
      </c>
      <c r="F383" s="11" t="s">
        <v>1261</v>
      </c>
      <c r="G383" s="11" t="s">
        <v>1262</v>
      </c>
      <c r="H383" s="17">
        <v>0</v>
      </c>
      <c r="I383" s="22" t="s">
        <v>1263</v>
      </c>
      <c r="J383" s="23" t="s">
        <v>1264</v>
      </c>
      <c r="K383" s="13">
        <v>21821.46</v>
      </c>
      <c r="L383" s="13">
        <f t="shared" si="92"/>
        <v>261857.52</v>
      </c>
      <c r="M383" s="56">
        <f t="shared" ref="M383:M384" si="98">K383*60</f>
        <v>1309287.5999999999</v>
      </c>
      <c r="N383" s="125" t="s">
        <v>24</v>
      </c>
      <c r="O383" s="24">
        <v>47100</v>
      </c>
    </row>
    <row r="384" spans="1:15" ht="34.5" hidden="1" customHeight="1">
      <c r="A384" s="11" t="s">
        <v>1054</v>
      </c>
      <c r="B384" s="16" t="s">
        <v>1077</v>
      </c>
      <c r="C384" s="17" t="s">
        <v>1083</v>
      </c>
      <c r="D384" s="15" t="s">
        <v>129</v>
      </c>
      <c r="E384" s="11" t="s">
        <v>1265</v>
      </c>
      <c r="F384" s="11" t="s">
        <v>1114</v>
      </c>
      <c r="G384" s="11" t="s">
        <v>1266</v>
      </c>
      <c r="H384" s="17">
        <v>0</v>
      </c>
      <c r="I384" s="84" t="s">
        <v>1241</v>
      </c>
      <c r="J384" s="26" t="s">
        <v>164</v>
      </c>
      <c r="K384" s="13">
        <v>2634.75</v>
      </c>
      <c r="L384" s="13">
        <f t="shared" si="92"/>
        <v>31617</v>
      </c>
      <c r="M384" s="56">
        <f t="shared" si="98"/>
        <v>158085</v>
      </c>
      <c r="N384" s="5" t="s">
        <v>24</v>
      </c>
      <c r="O384" s="24">
        <v>47330</v>
      </c>
    </row>
    <row r="385" spans="1:15" ht="34.5" hidden="1" customHeight="1">
      <c r="A385" s="11" t="s">
        <v>1054</v>
      </c>
      <c r="B385" s="16" t="s">
        <v>1077</v>
      </c>
      <c r="C385" s="17" t="s">
        <v>1083</v>
      </c>
      <c r="D385" s="21" t="s">
        <v>648</v>
      </c>
      <c r="E385" s="11" t="s">
        <v>1267</v>
      </c>
      <c r="F385" s="11" t="s">
        <v>1268</v>
      </c>
      <c r="G385" s="11" t="s">
        <v>1269</v>
      </c>
      <c r="H385" s="17">
        <v>0</v>
      </c>
      <c r="I385" s="11" t="s">
        <v>1270</v>
      </c>
      <c r="J385" s="29" t="s">
        <v>1271</v>
      </c>
      <c r="K385" s="31">
        <v>900</v>
      </c>
      <c r="L385" s="13">
        <f t="shared" si="92"/>
        <v>10800</v>
      </c>
      <c r="M385" s="13">
        <f>K385*12</f>
        <v>10800</v>
      </c>
      <c r="N385" s="2" t="s">
        <v>67</v>
      </c>
      <c r="O385" s="24">
        <v>45900</v>
      </c>
    </row>
    <row r="386" spans="1:15" ht="34.5" hidden="1" customHeight="1">
      <c r="A386" s="11" t="s">
        <v>1054</v>
      </c>
      <c r="B386" s="16" t="s">
        <v>1066</v>
      </c>
      <c r="C386" s="28" t="s">
        <v>1076</v>
      </c>
      <c r="D386" s="15" t="s">
        <v>114</v>
      </c>
      <c r="E386" s="11" t="s">
        <v>1272</v>
      </c>
      <c r="F386" s="11" t="s">
        <v>70</v>
      </c>
      <c r="G386" s="11" t="s">
        <v>1273</v>
      </c>
      <c r="H386" s="28">
        <v>0</v>
      </c>
      <c r="I386" s="29" t="s">
        <v>1138</v>
      </c>
      <c r="J386" s="30" t="s">
        <v>1139</v>
      </c>
      <c r="K386" s="34">
        <v>353.4</v>
      </c>
      <c r="L386" s="13">
        <f t="shared" si="92"/>
        <v>4240.7999999999993</v>
      </c>
      <c r="M386" s="56">
        <f t="shared" ref="M386:M387" si="99">K386*60</f>
        <v>21204</v>
      </c>
      <c r="N386" s="1" t="s">
        <v>607</v>
      </c>
      <c r="O386" s="32">
        <v>46481</v>
      </c>
    </row>
    <row r="387" spans="1:15" ht="34.5" hidden="1" customHeight="1">
      <c r="A387" s="11" t="s">
        <v>1054</v>
      </c>
      <c r="B387" s="16" t="s">
        <v>1066</v>
      </c>
      <c r="C387" s="28" t="s">
        <v>1076</v>
      </c>
      <c r="D387" s="15" t="s">
        <v>68</v>
      </c>
      <c r="E387" s="11" t="s">
        <v>1274</v>
      </c>
      <c r="F387" s="11" t="s">
        <v>70</v>
      </c>
      <c r="G387" s="11" t="s">
        <v>1275</v>
      </c>
      <c r="H387" s="28">
        <v>0</v>
      </c>
      <c r="I387" s="29" t="s">
        <v>1142</v>
      </c>
      <c r="J387" s="30" t="s">
        <v>1143</v>
      </c>
      <c r="K387" s="34">
        <v>3336.51</v>
      </c>
      <c r="L387" s="13">
        <f t="shared" si="92"/>
        <v>40038.120000000003</v>
      </c>
      <c r="M387" s="56">
        <f t="shared" si="99"/>
        <v>200190.6</v>
      </c>
      <c r="N387" s="1" t="s">
        <v>607</v>
      </c>
      <c r="O387" s="32">
        <v>46475</v>
      </c>
    </row>
    <row r="388" spans="1:15" ht="34.5" hidden="1" customHeight="1">
      <c r="A388" s="11" t="s">
        <v>1054</v>
      </c>
      <c r="B388" s="27" t="s">
        <v>1066</v>
      </c>
      <c r="C388" s="28" t="s">
        <v>1076</v>
      </c>
      <c r="D388" s="21" t="s">
        <v>96</v>
      </c>
      <c r="E388" s="11" t="s">
        <v>1276</v>
      </c>
      <c r="F388" s="11" t="s">
        <v>1277</v>
      </c>
      <c r="G388" s="11" t="s">
        <v>1278</v>
      </c>
      <c r="H388" s="17">
        <v>1</v>
      </c>
      <c r="I388" s="22" t="s">
        <v>153</v>
      </c>
      <c r="J388" s="23" t="s">
        <v>154</v>
      </c>
      <c r="K388" s="13">
        <v>4370.97</v>
      </c>
      <c r="L388" s="13">
        <f t="shared" si="92"/>
        <v>52451.64</v>
      </c>
      <c r="M388" s="13">
        <f>K388*30</f>
        <v>131129.1</v>
      </c>
      <c r="N388" s="1" t="s">
        <v>45</v>
      </c>
      <c r="O388" s="20">
        <v>46032</v>
      </c>
    </row>
    <row r="389" spans="1:15" ht="34.5" hidden="1" customHeight="1">
      <c r="A389" s="11" t="s">
        <v>1054</v>
      </c>
      <c r="B389" s="27" t="s">
        <v>1066</v>
      </c>
      <c r="C389" s="28" t="s">
        <v>1076</v>
      </c>
      <c r="D389" s="15" t="s">
        <v>129</v>
      </c>
      <c r="E389" s="11" t="s">
        <v>1279</v>
      </c>
      <c r="F389" s="11" t="s">
        <v>1280</v>
      </c>
      <c r="G389" s="11" t="s">
        <v>1281</v>
      </c>
      <c r="H389" s="17">
        <v>0</v>
      </c>
      <c r="I389" s="84" t="s">
        <v>1220</v>
      </c>
      <c r="J389" s="26" t="s">
        <v>164</v>
      </c>
      <c r="K389" s="13">
        <v>3043.5</v>
      </c>
      <c r="L389" s="13">
        <f t="shared" si="92"/>
        <v>36522</v>
      </c>
      <c r="M389" s="56">
        <f t="shared" ref="M389:M391" si="100">K389*60</f>
        <v>182610</v>
      </c>
      <c r="N389" s="5" t="s">
        <v>24</v>
      </c>
      <c r="O389" s="20">
        <v>47330</v>
      </c>
    </row>
    <row r="390" spans="1:15" ht="34.5" hidden="1" customHeight="1">
      <c r="A390" s="11" t="s">
        <v>1054</v>
      </c>
      <c r="B390" s="27" t="s">
        <v>1055</v>
      </c>
      <c r="C390" s="28" t="s">
        <v>1063</v>
      </c>
      <c r="D390" s="15" t="s">
        <v>114</v>
      </c>
      <c r="E390" s="11" t="s">
        <v>1282</v>
      </c>
      <c r="F390" s="11" t="s">
        <v>70</v>
      </c>
      <c r="G390" s="11" t="s">
        <v>1283</v>
      </c>
      <c r="H390" s="17">
        <v>0</v>
      </c>
      <c r="I390" s="11" t="s">
        <v>1284</v>
      </c>
      <c r="J390" s="26" t="s">
        <v>1285</v>
      </c>
      <c r="K390" s="31">
        <v>625.36</v>
      </c>
      <c r="L390" s="13">
        <f t="shared" si="92"/>
        <v>7504.32</v>
      </c>
      <c r="M390" s="56">
        <f t="shared" si="100"/>
        <v>37521.599999999999</v>
      </c>
      <c r="N390" s="1" t="s">
        <v>24</v>
      </c>
      <c r="O390" s="24">
        <v>46495</v>
      </c>
    </row>
    <row r="391" spans="1:15" ht="34.5" hidden="1" customHeight="1">
      <c r="A391" s="11" t="s">
        <v>1054</v>
      </c>
      <c r="B391" s="27" t="s">
        <v>1055</v>
      </c>
      <c r="C391" s="28" t="s">
        <v>1063</v>
      </c>
      <c r="D391" s="15" t="s">
        <v>68</v>
      </c>
      <c r="E391" s="11" t="s">
        <v>1286</v>
      </c>
      <c r="F391" s="11" t="s">
        <v>70</v>
      </c>
      <c r="G391" s="11" t="s">
        <v>1287</v>
      </c>
      <c r="H391" s="17">
        <v>0</v>
      </c>
      <c r="I391" s="22" t="s">
        <v>1119</v>
      </c>
      <c r="J391" s="26" t="s">
        <v>1288</v>
      </c>
      <c r="K391" s="31">
        <v>3724.67</v>
      </c>
      <c r="L391" s="13">
        <f t="shared" si="92"/>
        <v>44696.04</v>
      </c>
      <c r="M391" s="56">
        <f t="shared" si="100"/>
        <v>223480.2</v>
      </c>
      <c r="N391" s="1" t="s">
        <v>24</v>
      </c>
      <c r="O391" s="24">
        <v>46481</v>
      </c>
    </row>
    <row r="392" spans="1:15" ht="34.5" hidden="1" customHeight="1">
      <c r="A392" s="11" t="s">
        <v>1054</v>
      </c>
      <c r="B392" s="27" t="s">
        <v>1055</v>
      </c>
      <c r="C392" s="28" t="s">
        <v>1063</v>
      </c>
      <c r="D392" s="21" t="s">
        <v>96</v>
      </c>
      <c r="E392" s="11" t="s">
        <v>1289</v>
      </c>
      <c r="F392" s="11" t="s">
        <v>1290</v>
      </c>
      <c r="G392" s="11" t="s">
        <v>1291</v>
      </c>
      <c r="H392" s="17">
        <v>1</v>
      </c>
      <c r="I392" s="22" t="s">
        <v>1292</v>
      </c>
      <c r="J392" s="131" t="s">
        <v>1293</v>
      </c>
      <c r="K392" s="31">
        <v>6510.55</v>
      </c>
      <c r="L392" s="13">
        <f t="shared" si="92"/>
        <v>78126.600000000006</v>
      </c>
      <c r="M392" s="56">
        <f>K392*30</f>
        <v>195316.5</v>
      </c>
      <c r="N392" s="1" t="s">
        <v>45</v>
      </c>
      <c r="O392" s="24">
        <v>46628</v>
      </c>
    </row>
    <row r="393" spans="1:15" ht="34.5" hidden="1" customHeight="1">
      <c r="A393" s="11" t="s">
        <v>1054</v>
      </c>
      <c r="B393" s="27" t="s">
        <v>1055</v>
      </c>
      <c r="C393" s="17" t="s">
        <v>1063</v>
      </c>
      <c r="D393" s="21" t="s">
        <v>102</v>
      </c>
      <c r="E393" s="11" t="s">
        <v>1294</v>
      </c>
      <c r="F393" s="11" t="s">
        <v>1295</v>
      </c>
      <c r="G393" s="11" t="s">
        <v>1296</v>
      </c>
      <c r="H393" s="17">
        <v>0</v>
      </c>
      <c r="I393" s="18" t="s">
        <v>1297</v>
      </c>
      <c r="J393" s="19" t="s">
        <v>1298</v>
      </c>
      <c r="K393" s="13">
        <v>18096.48</v>
      </c>
      <c r="L393" s="13">
        <f t="shared" si="92"/>
        <v>217157.76000000001</v>
      </c>
      <c r="M393" s="56">
        <f t="shared" ref="M393:M397" si="101">K393*60</f>
        <v>1085788.8</v>
      </c>
      <c r="N393" s="5" t="s">
        <v>24</v>
      </c>
      <c r="O393" s="24">
        <v>46417</v>
      </c>
    </row>
    <row r="394" spans="1:15" ht="34.5" hidden="1" customHeight="1">
      <c r="A394" s="11" t="s">
        <v>1054</v>
      </c>
      <c r="B394" s="27" t="s">
        <v>1055</v>
      </c>
      <c r="C394" s="28" t="s">
        <v>1063</v>
      </c>
      <c r="D394" s="15" t="s">
        <v>129</v>
      </c>
      <c r="E394" s="11" t="s">
        <v>1299</v>
      </c>
      <c r="F394" s="11" t="s">
        <v>392</v>
      </c>
      <c r="G394" s="11" t="s">
        <v>1300</v>
      </c>
      <c r="H394" s="17">
        <v>0</v>
      </c>
      <c r="I394" s="22" t="s">
        <v>1301</v>
      </c>
      <c r="J394" s="19" t="s">
        <v>846</v>
      </c>
      <c r="K394" s="13">
        <v>3013</v>
      </c>
      <c r="L394" s="13">
        <f t="shared" si="92"/>
        <v>36156</v>
      </c>
      <c r="M394" s="56">
        <f t="shared" si="101"/>
        <v>180780</v>
      </c>
      <c r="N394" s="5" t="s">
        <v>24</v>
      </c>
      <c r="O394" s="24">
        <v>47330</v>
      </c>
    </row>
    <row r="395" spans="1:15" ht="34.5" hidden="1" customHeight="1">
      <c r="A395" s="11" t="s">
        <v>1054</v>
      </c>
      <c r="B395" s="16" t="s">
        <v>1055</v>
      </c>
      <c r="C395" s="17" t="s">
        <v>1103</v>
      </c>
      <c r="D395" s="21" t="s">
        <v>114</v>
      </c>
      <c r="E395" s="11" t="s">
        <v>1302</v>
      </c>
      <c r="F395" s="11" t="s">
        <v>70</v>
      </c>
      <c r="G395" s="11" t="s">
        <v>1303</v>
      </c>
      <c r="H395" s="17">
        <v>0</v>
      </c>
      <c r="I395" s="22" t="s">
        <v>1304</v>
      </c>
      <c r="J395" s="11" t="s">
        <v>1305</v>
      </c>
      <c r="K395" s="13">
        <v>8997.0558333333302</v>
      </c>
      <c r="L395" s="13">
        <f t="shared" si="92"/>
        <v>107964.66999999995</v>
      </c>
      <c r="M395" s="56">
        <f t="shared" si="101"/>
        <v>539823.34999999986</v>
      </c>
      <c r="N395" s="1" t="s">
        <v>24</v>
      </c>
      <c r="O395" s="20">
        <v>46476</v>
      </c>
    </row>
    <row r="396" spans="1:15" ht="34.5" hidden="1" customHeight="1">
      <c r="A396" s="6" t="s">
        <v>1054</v>
      </c>
      <c r="B396" s="43" t="s">
        <v>1055</v>
      </c>
      <c r="C396" s="87" t="s">
        <v>1103</v>
      </c>
      <c r="D396" s="45" t="s">
        <v>1306</v>
      </c>
      <c r="E396" s="6" t="s">
        <v>1307</v>
      </c>
      <c r="F396" s="6" t="s">
        <v>1308</v>
      </c>
      <c r="G396" s="6" t="s">
        <v>1309</v>
      </c>
      <c r="H396" s="87">
        <v>0</v>
      </c>
      <c r="I396" s="102" t="s">
        <v>1310</v>
      </c>
      <c r="J396" s="110" t="s">
        <v>1311</v>
      </c>
      <c r="K396" s="48">
        <v>108316.88</v>
      </c>
      <c r="L396" s="48">
        <f t="shared" si="92"/>
        <v>1299802.56</v>
      </c>
      <c r="M396" s="56">
        <f t="shared" si="101"/>
        <v>6499012.8000000007</v>
      </c>
      <c r="N396" s="1" t="s">
        <v>24</v>
      </c>
      <c r="O396" s="20">
        <v>47163</v>
      </c>
    </row>
    <row r="397" spans="1:15" ht="34.5" hidden="1" customHeight="1">
      <c r="A397" s="11" t="s">
        <v>1054</v>
      </c>
      <c r="B397" s="16" t="s">
        <v>1055</v>
      </c>
      <c r="C397" s="17" t="s">
        <v>1064</v>
      </c>
      <c r="D397" s="15" t="s">
        <v>68</v>
      </c>
      <c r="E397" s="11" t="s">
        <v>1312</v>
      </c>
      <c r="F397" s="11" t="s">
        <v>70</v>
      </c>
      <c r="G397" s="11" t="s">
        <v>1313</v>
      </c>
      <c r="H397" s="17">
        <v>0</v>
      </c>
      <c r="I397" s="84" t="s">
        <v>1119</v>
      </c>
      <c r="J397" s="26" t="s">
        <v>1288</v>
      </c>
      <c r="K397" s="34">
        <v>3211.06</v>
      </c>
      <c r="L397" s="13">
        <f t="shared" si="92"/>
        <v>38532.720000000001</v>
      </c>
      <c r="M397" s="56">
        <f t="shared" si="101"/>
        <v>192663.6</v>
      </c>
      <c r="N397" s="1" t="s">
        <v>24</v>
      </c>
      <c r="O397" s="24">
        <v>46476</v>
      </c>
    </row>
    <row r="398" spans="1:15" ht="34.5" hidden="1" customHeight="1">
      <c r="A398" s="78" t="s">
        <v>1054</v>
      </c>
      <c r="B398" s="132" t="s">
        <v>1055</v>
      </c>
      <c r="C398" s="80" t="s">
        <v>1064</v>
      </c>
      <c r="D398" s="21" t="s">
        <v>96</v>
      </c>
      <c r="E398" s="11" t="s">
        <v>1314</v>
      </c>
      <c r="F398" s="11" t="s">
        <v>1315</v>
      </c>
      <c r="G398" s="11" t="s">
        <v>1316</v>
      </c>
      <c r="H398" s="28">
        <v>1</v>
      </c>
      <c r="I398" s="22" t="s">
        <v>153</v>
      </c>
      <c r="J398" s="23" t="s">
        <v>154</v>
      </c>
      <c r="K398" s="34">
        <v>4937.1899999999996</v>
      </c>
      <c r="L398" s="13">
        <f t="shared" si="92"/>
        <v>59246.28</v>
      </c>
      <c r="M398" s="13">
        <f>K398*60</f>
        <v>296231.39999999997</v>
      </c>
      <c r="N398" s="1" t="s">
        <v>24</v>
      </c>
      <c r="O398" s="32">
        <v>47435</v>
      </c>
    </row>
    <row r="399" spans="1:15" ht="34.5" hidden="1" customHeight="1">
      <c r="A399" s="78" t="s">
        <v>1054</v>
      </c>
      <c r="B399" s="132" t="s">
        <v>1055</v>
      </c>
      <c r="C399" s="80" t="s">
        <v>1064</v>
      </c>
      <c r="D399" s="21" t="s">
        <v>129</v>
      </c>
      <c r="E399" s="11" t="s">
        <v>1317</v>
      </c>
      <c r="F399" s="11" t="s">
        <v>392</v>
      </c>
      <c r="G399" s="11" t="s">
        <v>1318</v>
      </c>
      <c r="H399" s="28">
        <v>0</v>
      </c>
      <c r="I399" s="22" t="s">
        <v>1053</v>
      </c>
      <c r="J399" s="23" t="s">
        <v>846</v>
      </c>
      <c r="K399" s="34">
        <v>1567.5</v>
      </c>
      <c r="L399" s="13">
        <f t="shared" si="92"/>
        <v>18810</v>
      </c>
      <c r="M399" s="56">
        <f t="shared" ref="M399:M400" si="102">K399*60</f>
        <v>94050</v>
      </c>
      <c r="N399" s="1" t="s">
        <v>24</v>
      </c>
      <c r="O399" s="32">
        <v>47295</v>
      </c>
    </row>
    <row r="400" spans="1:15" ht="34.5" hidden="1" customHeight="1">
      <c r="A400" s="11" t="s">
        <v>1054</v>
      </c>
      <c r="B400" s="16" t="s">
        <v>1055</v>
      </c>
      <c r="C400" s="17" t="s">
        <v>1064</v>
      </c>
      <c r="D400" s="21" t="s">
        <v>102</v>
      </c>
      <c r="E400" s="11" t="s">
        <v>1319</v>
      </c>
      <c r="F400" s="11" t="s">
        <v>1320</v>
      </c>
      <c r="G400" s="11" t="s">
        <v>1321</v>
      </c>
      <c r="H400" s="17">
        <v>0</v>
      </c>
      <c r="I400" s="22" t="s">
        <v>1322</v>
      </c>
      <c r="J400" s="23" t="s">
        <v>1323</v>
      </c>
      <c r="K400" s="13">
        <v>9510.4500000000007</v>
      </c>
      <c r="L400" s="13">
        <f t="shared" si="92"/>
        <v>114125.40000000001</v>
      </c>
      <c r="M400" s="56">
        <f t="shared" si="102"/>
        <v>570627</v>
      </c>
      <c r="N400" s="1" t="s">
        <v>24</v>
      </c>
      <c r="O400" s="24">
        <v>46311</v>
      </c>
    </row>
    <row r="401" spans="1:15" ht="34.5" hidden="1" customHeight="1">
      <c r="A401" s="11" t="s">
        <v>1054</v>
      </c>
      <c r="B401" s="16" t="s">
        <v>1055</v>
      </c>
      <c r="C401" s="17" t="s">
        <v>1091</v>
      </c>
      <c r="D401" s="21" t="s">
        <v>68</v>
      </c>
      <c r="E401" s="11" t="s">
        <v>1324</v>
      </c>
      <c r="F401" s="11" t="s">
        <v>70</v>
      </c>
      <c r="G401" s="11" t="s">
        <v>1325</v>
      </c>
      <c r="H401" s="17">
        <v>0</v>
      </c>
      <c r="I401" s="22" t="s">
        <v>1126</v>
      </c>
      <c r="J401" s="30" t="s">
        <v>1127</v>
      </c>
      <c r="K401" s="13">
        <v>8784.5300000000007</v>
      </c>
      <c r="L401" s="13">
        <f t="shared" si="92"/>
        <v>105414.36000000002</v>
      </c>
      <c r="M401" s="56">
        <f>K401*60</f>
        <v>527071.80000000005</v>
      </c>
      <c r="N401" s="1" t="s">
        <v>24</v>
      </c>
      <c r="O401" s="24">
        <v>46477</v>
      </c>
    </row>
    <row r="402" spans="1:15" ht="34.5" hidden="1" customHeight="1">
      <c r="A402" s="11" t="s">
        <v>1054</v>
      </c>
      <c r="B402" s="16" t="s">
        <v>1055</v>
      </c>
      <c r="C402" s="17" t="s">
        <v>1091</v>
      </c>
      <c r="D402" s="21" t="s">
        <v>96</v>
      </c>
      <c r="E402" s="11" t="s">
        <v>1326</v>
      </c>
      <c r="F402" s="11" t="s">
        <v>1327</v>
      </c>
      <c r="G402" s="11" t="s">
        <v>1328</v>
      </c>
      <c r="H402" s="17">
        <v>1</v>
      </c>
      <c r="I402" s="22" t="s">
        <v>1329</v>
      </c>
      <c r="J402" s="23" t="s">
        <v>154</v>
      </c>
      <c r="K402" s="13">
        <v>4621.82</v>
      </c>
      <c r="L402" s="13">
        <f t="shared" si="92"/>
        <v>55461.84</v>
      </c>
      <c r="M402" s="56">
        <f>K402*30</f>
        <v>138654.59999999998</v>
      </c>
      <c r="N402" s="1" t="s">
        <v>45</v>
      </c>
      <c r="O402" s="20">
        <v>46733</v>
      </c>
    </row>
    <row r="403" spans="1:15" ht="34.5" hidden="1" customHeight="1">
      <c r="A403" s="11" t="s">
        <v>1054</v>
      </c>
      <c r="B403" s="16" t="s">
        <v>1055</v>
      </c>
      <c r="C403" s="17" t="s">
        <v>1091</v>
      </c>
      <c r="D403" s="21" t="s">
        <v>129</v>
      </c>
      <c r="E403" s="11" t="s">
        <v>1218</v>
      </c>
      <c r="F403" s="11" t="s">
        <v>392</v>
      </c>
      <c r="G403" s="11" t="s">
        <v>1330</v>
      </c>
      <c r="H403" s="17">
        <v>0</v>
      </c>
      <c r="I403" s="22" t="s">
        <v>1053</v>
      </c>
      <c r="J403" s="23" t="s">
        <v>846</v>
      </c>
      <c r="K403" s="13">
        <v>2445.38</v>
      </c>
      <c r="L403" s="13">
        <f t="shared" si="92"/>
        <v>29344.560000000001</v>
      </c>
      <c r="M403" s="56">
        <f t="shared" ref="M403:M406" si="103">K403*60</f>
        <v>146722.80000000002</v>
      </c>
      <c r="N403" s="1" t="s">
        <v>24</v>
      </c>
      <c r="O403" s="20">
        <v>47295</v>
      </c>
    </row>
    <row r="404" spans="1:15" ht="34.5" hidden="1" customHeight="1">
      <c r="A404" s="11" t="s">
        <v>1054</v>
      </c>
      <c r="B404" s="16" t="s">
        <v>1055</v>
      </c>
      <c r="C404" s="17" t="s">
        <v>1091</v>
      </c>
      <c r="D404" s="21" t="s">
        <v>102</v>
      </c>
      <c r="E404" s="11" t="s">
        <v>1331</v>
      </c>
      <c r="F404" s="11" t="s">
        <v>1332</v>
      </c>
      <c r="G404" s="11" t="s">
        <v>1333</v>
      </c>
      <c r="H404" s="17">
        <v>0</v>
      </c>
      <c r="I404" s="22" t="s">
        <v>1334</v>
      </c>
      <c r="J404" s="23" t="s">
        <v>1335</v>
      </c>
      <c r="K404" s="13">
        <v>15561.92</v>
      </c>
      <c r="L404" s="13">
        <f t="shared" si="92"/>
        <v>186743.04000000001</v>
      </c>
      <c r="M404" s="56">
        <f t="shared" si="103"/>
        <v>933715.2</v>
      </c>
      <c r="N404" s="1" t="s">
        <v>24</v>
      </c>
      <c r="O404" s="24">
        <v>47163</v>
      </c>
    </row>
    <row r="405" spans="1:15" ht="34.5" hidden="1" customHeight="1">
      <c r="A405" s="11" t="s">
        <v>1054</v>
      </c>
      <c r="B405" s="16" t="s">
        <v>1066</v>
      </c>
      <c r="C405" s="17" t="s">
        <v>1073</v>
      </c>
      <c r="D405" s="21" t="s">
        <v>114</v>
      </c>
      <c r="E405" s="11" t="s">
        <v>1336</v>
      </c>
      <c r="F405" s="11" t="s">
        <v>70</v>
      </c>
      <c r="G405" s="11" t="s">
        <v>1337</v>
      </c>
      <c r="H405" s="17">
        <v>0</v>
      </c>
      <c r="I405" s="11" t="s">
        <v>1338</v>
      </c>
      <c r="J405" s="26" t="s">
        <v>1139</v>
      </c>
      <c r="K405" s="13">
        <v>414.64</v>
      </c>
      <c r="L405" s="13">
        <f t="shared" si="92"/>
        <v>4975.68</v>
      </c>
      <c r="M405" s="56">
        <f t="shared" si="103"/>
        <v>24878.399999999998</v>
      </c>
      <c r="N405" s="1" t="s">
        <v>24</v>
      </c>
      <c r="O405" s="24">
        <v>46481</v>
      </c>
    </row>
    <row r="406" spans="1:15" ht="34.5" hidden="1" customHeight="1">
      <c r="A406" s="11" t="s">
        <v>1054</v>
      </c>
      <c r="B406" s="16" t="s">
        <v>1066</v>
      </c>
      <c r="C406" s="17" t="s">
        <v>1073</v>
      </c>
      <c r="D406" s="21" t="s">
        <v>68</v>
      </c>
      <c r="E406" s="11" t="s">
        <v>1339</v>
      </c>
      <c r="F406" s="11" t="s">
        <v>70</v>
      </c>
      <c r="G406" s="11" t="s">
        <v>1340</v>
      </c>
      <c r="H406" s="17">
        <v>0</v>
      </c>
      <c r="I406" s="11" t="s">
        <v>1341</v>
      </c>
      <c r="J406" s="26" t="s">
        <v>1143</v>
      </c>
      <c r="K406" s="13">
        <v>8259.41</v>
      </c>
      <c r="L406" s="13">
        <f t="shared" si="92"/>
        <v>99112.92</v>
      </c>
      <c r="M406" s="56">
        <f t="shared" si="103"/>
        <v>495564.6</v>
      </c>
      <c r="N406" s="1" t="s">
        <v>24</v>
      </c>
      <c r="O406" s="24">
        <v>46480</v>
      </c>
    </row>
    <row r="407" spans="1:15" ht="34.5" hidden="1" customHeight="1">
      <c r="A407" s="11" t="s">
        <v>1054</v>
      </c>
      <c r="B407" s="16" t="s">
        <v>1066</v>
      </c>
      <c r="C407" s="28" t="s">
        <v>1073</v>
      </c>
      <c r="D407" s="21" t="s">
        <v>96</v>
      </c>
      <c r="E407" s="11" t="s">
        <v>1342</v>
      </c>
      <c r="F407" s="11" t="s">
        <v>1343</v>
      </c>
      <c r="G407" s="11" t="s">
        <v>1344</v>
      </c>
      <c r="H407" s="17">
        <v>1</v>
      </c>
      <c r="I407" s="11" t="s">
        <v>153</v>
      </c>
      <c r="J407" s="11" t="s">
        <v>154</v>
      </c>
      <c r="K407" s="13">
        <v>4888.75</v>
      </c>
      <c r="L407" s="13">
        <f t="shared" si="92"/>
        <v>58665</v>
      </c>
      <c r="M407" s="56">
        <f>K407*30</f>
        <v>146662.5</v>
      </c>
      <c r="N407" s="1" t="s">
        <v>45</v>
      </c>
      <c r="O407" s="104">
        <v>46870</v>
      </c>
    </row>
    <row r="408" spans="1:15" ht="34.5" hidden="1" customHeight="1">
      <c r="A408" s="11" t="s">
        <v>1054</v>
      </c>
      <c r="B408" s="27" t="s">
        <v>1066</v>
      </c>
      <c r="C408" s="17" t="s">
        <v>1073</v>
      </c>
      <c r="D408" s="21" t="s">
        <v>102</v>
      </c>
      <c r="E408" s="11" t="s">
        <v>1345</v>
      </c>
      <c r="F408" s="11" t="s">
        <v>1346</v>
      </c>
      <c r="G408" s="11" t="s">
        <v>1347</v>
      </c>
      <c r="H408" s="17">
        <v>0</v>
      </c>
      <c r="I408" s="22" t="s">
        <v>1348</v>
      </c>
      <c r="J408" s="23" t="s">
        <v>1349</v>
      </c>
      <c r="K408" s="13">
        <v>8938.5</v>
      </c>
      <c r="L408" s="13">
        <f t="shared" si="92"/>
        <v>107262</v>
      </c>
      <c r="M408" s="56">
        <f>K408*60</f>
        <v>536310</v>
      </c>
      <c r="N408" s="1" t="s">
        <v>24</v>
      </c>
      <c r="O408" s="24">
        <v>47258</v>
      </c>
    </row>
    <row r="409" spans="1:15" ht="34.5" hidden="1" customHeight="1">
      <c r="A409" s="11" t="s">
        <v>1054</v>
      </c>
      <c r="B409" s="27" t="s">
        <v>1066</v>
      </c>
      <c r="C409" s="28" t="s">
        <v>1073</v>
      </c>
      <c r="D409" s="15" t="s">
        <v>129</v>
      </c>
      <c r="E409" s="11" t="s">
        <v>1350</v>
      </c>
      <c r="F409" s="11" t="s">
        <v>1351</v>
      </c>
      <c r="G409" s="11" t="s">
        <v>1352</v>
      </c>
      <c r="H409" s="28">
        <v>0</v>
      </c>
      <c r="I409" s="11" t="s">
        <v>217</v>
      </c>
      <c r="J409" s="30" t="s">
        <v>164</v>
      </c>
      <c r="K409" s="34">
        <v>3867.53</v>
      </c>
      <c r="L409" s="13">
        <f t="shared" si="92"/>
        <v>46410.36</v>
      </c>
      <c r="M409" s="13">
        <f>K409*12</f>
        <v>46410.36</v>
      </c>
      <c r="N409" s="133" t="s">
        <v>1089</v>
      </c>
      <c r="O409" s="33">
        <v>46203</v>
      </c>
    </row>
    <row r="410" spans="1:15" ht="34.5" hidden="1" customHeight="1">
      <c r="A410" s="11" t="s">
        <v>1054</v>
      </c>
      <c r="B410" s="16" t="s">
        <v>1055</v>
      </c>
      <c r="C410" s="28" t="s">
        <v>1065</v>
      </c>
      <c r="D410" s="21" t="s">
        <v>114</v>
      </c>
      <c r="E410" s="11" t="s">
        <v>1353</v>
      </c>
      <c r="F410" s="11" t="s">
        <v>70</v>
      </c>
      <c r="G410" s="11" t="s">
        <v>1354</v>
      </c>
      <c r="H410" s="28">
        <v>0</v>
      </c>
      <c r="I410" s="11" t="s">
        <v>1355</v>
      </c>
      <c r="J410" s="26" t="s">
        <v>1356</v>
      </c>
      <c r="K410" s="34">
        <v>239.7</v>
      </c>
      <c r="L410" s="13">
        <f t="shared" si="92"/>
        <v>2876.3999999999996</v>
      </c>
      <c r="M410" s="56">
        <f t="shared" ref="M410:M411" si="104">K410*60</f>
        <v>14382</v>
      </c>
      <c r="N410" s="2" t="s">
        <v>24</v>
      </c>
      <c r="O410" s="32">
        <v>46537</v>
      </c>
    </row>
    <row r="411" spans="1:15" ht="34.5" hidden="1" customHeight="1">
      <c r="A411" s="11" t="s">
        <v>1054</v>
      </c>
      <c r="B411" s="16" t="s">
        <v>1055</v>
      </c>
      <c r="C411" s="28" t="s">
        <v>1065</v>
      </c>
      <c r="D411" s="21" t="s">
        <v>68</v>
      </c>
      <c r="E411" s="11" t="s">
        <v>1357</v>
      </c>
      <c r="F411" s="11" t="s">
        <v>70</v>
      </c>
      <c r="G411" s="11" t="s">
        <v>1358</v>
      </c>
      <c r="H411" s="28">
        <v>0</v>
      </c>
      <c r="I411" s="22" t="s">
        <v>1126</v>
      </c>
      <c r="J411" s="30" t="s">
        <v>1127</v>
      </c>
      <c r="K411" s="34">
        <v>3504.84</v>
      </c>
      <c r="L411" s="13">
        <f t="shared" si="92"/>
        <v>42058.080000000002</v>
      </c>
      <c r="M411" s="56">
        <f t="shared" si="104"/>
        <v>210290.40000000002</v>
      </c>
      <c r="N411" s="5" t="s">
        <v>24</v>
      </c>
      <c r="O411" s="32">
        <v>46477</v>
      </c>
    </row>
    <row r="412" spans="1:15" ht="34.5" hidden="1" customHeight="1">
      <c r="A412" s="11" t="s">
        <v>1054</v>
      </c>
      <c r="B412" s="16" t="s">
        <v>1055</v>
      </c>
      <c r="C412" s="17" t="s">
        <v>1065</v>
      </c>
      <c r="D412" s="21" t="s">
        <v>96</v>
      </c>
      <c r="E412" s="11" t="s">
        <v>1359</v>
      </c>
      <c r="F412" s="11" t="s">
        <v>1360</v>
      </c>
      <c r="G412" s="11" t="s">
        <v>1361</v>
      </c>
      <c r="H412" s="17">
        <v>1</v>
      </c>
      <c r="I412" s="11" t="s">
        <v>153</v>
      </c>
      <c r="J412" s="26" t="s">
        <v>154</v>
      </c>
      <c r="K412" s="31">
        <v>5505.76</v>
      </c>
      <c r="L412" s="13">
        <f t="shared" si="92"/>
        <v>66069.119999999995</v>
      </c>
      <c r="M412" s="56">
        <f>K412*30</f>
        <v>165172.80000000002</v>
      </c>
      <c r="N412" s="50" t="s">
        <v>45</v>
      </c>
      <c r="O412" s="74">
        <v>46265</v>
      </c>
    </row>
    <row r="413" spans="1:15" ht="34.5" hidden="1" customHeight="1">
      <c r="A413" s="11" t="s">
        <v>1054</v>
      </c>
      <c r="B413" s="16" t="s">
        <v>1055</v>
      </c>
      <c r="C413" s="17" t="s">
        <v>1065</v>
      </c>
      <c r="D413" s="21" t="s">
        <v>102</v>
      </c>
      <c r="E413" s="11" t="s">
        <v>1362</v>
      </c>
      <c r="F413" s="11" t="s">
        <v>1363</v>
      </c>
      <c r="G413" s="11" t="s">
        <v>1364</v>
      </c>
      <c r="H413" s="17">
        <v>0</v>
      </c>
      <c r="I413" s="22" t="s">
        <v>1365</v>
      </c>
      <c r="J413" s="22" t="s">
        <v>1366</v>
      </c>
      <c r="K413" s="13">
        <v>6981.66</v>
      </c>
      <c r="L413" s="13">
        <f t="shared" si="92"/>
        <v>83779.92</v>
      </c>
      <c r="M413" s="56">
        <f t="shared" ref="M413:M414" si="105">K413*60</f>
        <v>418899.6</v>
      </c>
      <c r="N413" s="5" t="s">
        <v>24</v>
      </c>
      <c r="O413" s="24">
        <v>47414</v>
      </c>
    </row>
    <row r="414" spans="1:15" ht="34.5" hidden="1" customHeight="1">
      <c r="A414" s="11" t="s">
        <v>1054</v>
      </c>
      <c r="B414" s="16" t="s">
        <v>1055</v>
      </c>
      <c r="C414" s="17" t="s">
        <v>1065</v>
      </c>
      <c r="D414" s="21" t="s">
        <v>129</v>
      </c>
      <c r="E414" s="11" t="s">
        <v>1367</v>
      </c>
      <c r="F414" s="11" t="s">
        <v>1114</v>
      </c>
      <c r="G414" s="11" t="s">
        <v>1368</v>
      </c>
      <c r="H414" s="17">
        <v>0</v>
      </c>
      <c r="I414" s="22" t="s">
        <v>845</v>
      </c>
      <c r="J414" s="23" t="s">
        <v>846</v>
      </c>
      <c r="K414" s="13">
        <v>1894.3330000000001</v>
      </c>
      <c r="L414" s="13">
        <f t="shared" si="92"/>
        <v>22731.995999999999</v>
      </c>
      <c r="M414" s="56">
        <f t="shared" si="105"/>
        <v>113659.98000000001</v>
      </c>
      <c r="N414" s="5" t="s">
        <v>24</v>
      </c>
      <c r="O414" s="24">
        <v>47296</v>
      </c>
    </row>
    <row r="415" spans="1:15" ht="34.5" hidden="1" customHeight="1">
      <c r="A415" s="78" t="s">
        <v>1369</v>
      </c>
      <c r="B415" s="55" t="s">
        <v>1370</v>
      </c>
      <c r="C415" s="17" t="s">
        <v>1371</v>
      </c>
      <c r="D415" s="176" t="s">
        <v>18</v>
      </c>
      <c r="E415" s="134" t="s">
        <v>1372</v>
      </c>
      <c r="F415" s="11" t="s">
        <v>1373</v>
      </c>
      <c r="G415" s="134" t="s">
        <v>1374</v>
      </c>
      <c r="H415" s="17">
        <v>77</v>
      </c>
      <c r="I415" s="18" t="s">
        <v>88</v>
      </c>
      <c r="J415" s="18" t="s">
        <v>1375</v>
      </c>
      <c r="K415" s="34">
        <v>0</v>
      </c>
      <c r="L415" s="13">
        <f t="shared" si="92"/>
        <v>0</v>
      </c>
      <c r="M415" s="13">
        <f>K415*60</f>
        <v>0</v>
      </c>
      <c r="N415" s="73" t="s">
        <v>24</v>
      </c>
      <c r="O415" s="74">
        <v>47531</v>
      </c>
    </row>
    <row r="416" spans="1:15" ht="34.5" hidden="1" customHeight="1">
      <c r="A416" s="78" t="s">
        <v>1369</v>
      </c>
      <c r="B416" s="55" t="s">
        <v>1370</v>
      </c>
      <c r="C416" s="17" t="s">
        <v>1376</v>
      </c>
      <c r="D416" s="176" t="s">
        <v>18</v>
      </c>
      <c r="E416" s="134" t="s">
        <v>1372</v>
      </c>
      <c r="F416" s="11" t="s">
        <v>1373</v>
      </c>
      <c r="G416" s="134" t="s">
        <v>1374</v>
      </c>
      <c r="H416" s="17">
        <v>77</v>
      </c>
      <c r="I416" s="18" t="s">
        <v>88</v>
      </c>
      <c r="J416" s="18" t="s">
        <v>1375</v>
      </c>
      <c r="K416" s="34">
        <v>34504.69</v>
      </c>
      <c r="L416" s="13">
        <f t="shared" ref="L416:L419" si="106">K416*12</f>
        <v>414056.28</v>
      </c>
      <c r="M416" s="13">
        <f>K416*60</f>
        <v>2070281.4000000001</v>
      </c>
      <c r="N416" s="73" t="s">
        <v>24</v>
      </c>
      <c r="O416" s="74">
        <v>47531</v>
      </c>
    </row>
    <row r="417" spans="1:15" ht="34.5" hidden="1" customHeight="1">
      <c r="A417" s="78" t="s">
        <v>1369</v>
      </c>
      <c r="B417" s="55" t="s">
        <v>1370</v>
      </c>
      <c r="C417" s="17" t="s">
        <v>1377</v>
      </c>
      <c r="D417" s="176" t="s">
        <v>18</v>
      </c>
      <c r="E417" s="134" t="s">
        <v>1372</v>
      </c>
      <c r="F417" s="11" t="s">
        <v>1373</v>
      </c>
      <c r="G417" s="134" t="s">
        <v>1374</v>
      </c>
      <c r="H417" s="17">
        <v>77</v>
      </c>
      <c r="I417" s="18" t="s">
        <v>88</v>
      </c>
      <c r="J417" s="18" t="s">
        <v>1375</v>
      </c>
      <c r="K417" s="34">
        <v>53059.06</v>
      </c>
      <c r="L417" s="13">
        <f t="shared" si="106"/>
        <v>636708.72</v>
      </c>
      <c r="M417" s="13">
        <f>K417*60</f>
        <v>3183543.5999999996</v>
      </c>
      <c r="N417" s="73" t="s">
        <v>24</v>
      </c>
      <c r="O417" s="74">
        <v>47531</v>
      </c>
    </row>
    <row r="418" spans="1:15" ht="34.5" hidden="1" customHeight="1">
      <c r="A418" s="78" t="s">
        <v>1369</v>
      </c>
      <c r="B418" s="55" t="s">
        <v>1370</v>
      </c>
      <c r="C418" s="17" t="s">
        <v>1378</v>
      </c>
      <c r="D418" s="176" t="s">
        <v>18</v>
      </c>
      <c r="E418" s="134" t="s">
        <v>1372</v>
      </c>
      <c r="F418" s="11" t="s">
        <v>1373</v>
      </c>
      <c r="G418" s="134" t="s">
        <v>1374</v>
      </c>
      <c r="H418" s="17">
        <v>77</v>
      </c>
      <c r="I418" s="18" t="s">
        <v>88</v>
      </c>
      <c r="J418" s="18" t="s">
        <v>1375</v>
      </c>
      <c r="K418" s="34">
        <v>147257.68</v>
      </c>
      <c r="L418" s="13">
        <f t="shared" si="106"/>
        <v>1767092.16</v>
      </c>
      <c r="M418" s="13">
        <f>K418*60</f>
        <v>8835460.7999999989</v>
      </c>
      <c r="N418" s="73" t="s">
        <v>24</v>
      </c>
      <c r="O418" s="74">
        <v>47531</v>
      </c>
    </row>
    <row r="419" spans="1:15" ht="34.5" hidden="1" customHeight="1">
      <c r="A419" s="78" t="s">
        <v>1369</v>
      </c>
      <c r="B419" s="55" t="s">
        <v>1370</v>
      </c>
      <c r="C419" s="17" t="s">
        <v>1379</v>
      </c>
      <c r="D419" s="176" t="s">
        <v>18</v>
      </c>
      <c r="E419" s="134" t="s">
        <v>1372</v>
      </c>
      <c r="F419" s="11" t="s">
        <v>1373</v>
      </c>
      <c r="G419" s="134" t="s">
        <v>1374</v>
      </c>
      <c r="H419" s="17">
        <v>77</v>
      </c>
      <c r="I419" s="18" t="s">
        <v>88</v>
      </c>
      <c r="J419" s="18" t="s">
        <v>1375</v>
      </c>
      <c r="K419" s="34">
        <v>13701.74</v>
      </c>
      <c r="L419" s="13">
        <f t="shared" si="106"/>
        <v>164420.88</v>
      </c>
      <c r="M419" s="13">
        <f>K419*60</f>
        <v>822104.4</v>
      </c>
      <c r="N419" s="73" t="s">
        <v>24</v>
      </c>
      <c r="O419" s="74">
        <v>47531</v>
      </c>
    </row>
    <row r="420" spans="1:15" ht="34.5" hidden="1" customHeight="1">
      <c r="A420" s="78" t="s">
        <v>1369</v>
      </c>
      <c r="B420" s="55" t="s">
        <v>1370</v>
      </c>
      <c r="C420" s="17" t="s">
        <v>1376</v>
      </c>
      <c r="D420" s="176" t="s">
        <v>530</v>
      </c>
      <c r="E420" s="134" t="s">
        <v>1372</v>
      </c>
      <c r="F420" s="11" t="s">
        <v>1373</v>
      </c>
      <c r="G420" s="134" t="s">
        <v>1374</v>
      </c>
      <c r="H420" s="17">
        <v>77</v>
      </c>
      <c r="I420" s="18" t="s">
        <v>88</v>
      </c>
      <c r="J420" s="18" t="s">
        <v>1375</v>
      </c>
      <c r="K420" s="34">
        <v>4375.9399999999996</v>
      </c>
      <c r="L420" s="13">
        <f t="shared" ref="L420:L423" si="107">K420*12</f>
        <v>52511.28</v>
      </c>
      <c r="M420" s="13">
        <f>K420*60</f>
        <v>262556.39999999997</v>
      </c>
      <c r="N420" s="73" t="s">
        <v>24</v>
      </c>
      <c r="O420" s="74">
        <v>47531</v>
      </c>
    </row>
    <row r="421" spans="1:15" ht="34.5" hidden="1" customHeight="1">
      <c r="A421" s="78" t="s">
        <v>1369</v>
      </c>
      <c r="B421" s="55" t="s">
        <v>1370</v>
      </c>
      <c r="C421" s="17" t="s">
        <v>1377</v>
      </c>
      <c r="D421" s="176" t="s">
        <v>41</v>
      </c>
      <c r="E421" s="134" t="s">
        <v>1372</v>
      </c>
      <c r="F421" s="11" t="s">
        <v>1373</v>
      </c>
      <c r="G421" s="134" t="s">
        <v>1374</v>
      </c>
      <c r="H421" s="17">
        <v>77</v>
      </c>
      <c r="I421" s="18" t="s">
        <v>88</v>
      </c>
      <c r="J421" s="18" t="s">
        <v>1375</v>
      </c>
      <c r="K421" s="34">
        <v>16644.45</v>
      </c>
      <c r="L421" s="13">
        <f t="shared" ref="L421" si="108">K421*12</f>
        <v>199733.40000000002</v>
      </c>
      <c r="M421" s="13">
        <f>K421*60</f>
        <v>998667</v>
      </c>
      <c r="N421" s="73" t="s">
        <v>24</v>
      </c>
      <c r="O421" s="74">
        <v>47531</v>
      </c>
    </row>
    <row r="422" spans="1:15" ht="34.5" hidden="1" customHeight="1">
      <c r="A422" s="78" t="s">
        <v>1369</v>
      </c>
      <c r="B422" s="55" t="s">
        <v>1370</v>
      </c>
      <c r="C422" s="17" t="s">
        <v>1377</v>
      </c>
      <c r="D422" s="176" t="s">
        <v>26</v>
      </c>
      <c r="E422" s="134" t="s">
        <v>1372</v>
      </c>
      <c r="F422" s="11" t="s">
        <v>1373</v>
      </c>
      <c r="G422" s="134" t="s">
        <v>1374</v>
      </c>
      <c r="H422" s="17">
        <v>77</v>
      </c>
      <c r="I422" s="18" t="s">
        <v>88</v>
      </c>
      <c r="J422" s="18" t="s">
        <v>1375</v>
      </c>
      <c r="K422" s="34">
        <v>8951.3799999999992</v>
      </c>
      <c r="L422" s="13">
        <f t="shared" ref="L422" si="109">K422*12</f>
        <v>107416.56</v>
      </c>
      <c r="M422" s="13">
        <f>K422*60</f>
        <v>537082.79999999993</v>
      </c>
      <c r="N422" s="73" t="s">
        <v>24</v>
      </c>
      <c r="O422" s="74">
        <v>47531</v>
      </c>
    </row>
    <row r="423" spans="1:15" ht="34.5" hidden="1" customHeight="1">
      <c r="A423" s="78" t="s">
        <v>1369</v>
      </c>
      <c r="B423" s="55" t="s">
        <v>1370</v>
      </c>
      <c r="C423" s="17" t="s">
        <v>1379</v>
      </c>
      <c r="D423" s="176" t="s">
        <v>26</v>
      </c>
      <c r="E423" s="134" t="s">
        <v>1372</v>
      </c>
      <c r="F423" s="11" t="s">
        <v>1373</v>
      </c>
      <c r="G423" s="134" t="s">
        <v>1374</v>
      </c>
      <c r="H423" s="17">
        <v>77</v>
      </c>
      <c r="I423" s="18" t="s">
        <v>88</v>
      </c>
      <c r="J423" s="18" t="s">
        <v>1375</v>
      </c>
      <c r="K423" s="34">
        <v>8989.48</v>
      </c>
      <c r="L423" s="13">
        <f t="shared" si="107"/>
        <v>107873.76</v>
      </c>
      <c r="M423" s="13">
        <f>K423*60</f>
        <v>539368.79999999993</v>
      </c>
      <c r="N423" s="73" t="s">
        <v>24</v>
      </c>
      <c r="O423" s="74">
        <v>47531</v>
      </c>
    </row>
    <row r="424" spans="1:15" ht="34.5" hidden="1" customHeight="1">
      <c r="A424" s="78" t="s">
        <v>1369</v>
      </c>
      <c r="B424" s="55" t="s">
        <v>1380</v>
      </c>
      <c r="C424" s="17" t="s">
        <v>1381</v>
      </c>
      <c r="D424" s="176" t="s">
        <v>18</v>
      </c>
      <c r="E424" s="134" t="s">
        <v>1382</v>
      </c>
      <c r="F424" s="11" t="s">
        <v>1373</v>
      </c>
      <c r="G424" s="134" t="s">
        <v>1383</v>
      </c>
      <c r="H424" s="17">
        <v>34</v>
      </c>
      <c r="I424" s="18" t="s">
        <v>88</v>
      </c>
      <c r="J424" s="18" t="s">
        <v>89</v>
      </c>
      <c r="K424" s="34">
        <v>33224.61</v>
      </c>
      <c r="L424" s="13">
        <f t="shared" si="92"/>
        <v>398695.32</v>
      </c>
      <c r="M424" s="13">
        <f>K424*60</f>
        <v>1993476.6</v>
      </c>
      <c r="N424" s="73" t="s">
        <v>24</v>
      </c>
      <c r="O424" s="74">
        <v>47531</v>
      </c>
    </row>
    <row r="425" spans="1:15" ht="34.5" hidden="1" customHeight="1">
      <c r="A425" s="78" t="s">
        <v>1369</v>
      </c>
      <c r="B425" s="55" t="s">
        <v>1380</v>
      </c>
      <c r="C425" s="17" t="s">
        <v>1384</v>
      </c>
      <c r="D425" s="176" t="s">
        <v>18</v>
      </c>
      <c r="E425" s="134" t="s">
        <v>1382</v>
      </c>
      <c r="F425" s="11" t="s">
        <v>1373</v>
      </c>
      <c r="G425" s="134" t="s">
        <v>1383</v>
      </c>
      <c r="H425" s="17">
        <v>34</v>
      </c>
      <c r="I425" s="18" t="s">
        <v>88</v>
      </c>
      <c r="J425" s="18" t="s">
        <v>89</v>
      </c>
      <c r="K425" s="34">
        <f>58043.2+9281.74+6485.23+25348.86</f>
        <v>99159.03</v>
      </c>
      <c r="L425" s="13">
        <f t="shared" ref="L425:L427" si="110">K425*12</f>
        <v>1189908.3599999999</v>
      </c>
      <c r="M425" s="13">
        <f>K425*60</f>
        <v>5949541.7999999998</v>
      </c>
      <c r="N425" s="73" t="s">
        <v>24</v>
      </c>
      <c r="O425" s="74">
        <v>47531</v>
      </c>
    </row>
    <row r="426" spans="1:15" ht="34.5" hidden="1" customHeight="1">
      <c r="A426" s="78" t="s">
        <v>1369</v>
      </c>
      <c r="B426" s="55" t="s">
        <v>1380</v>
      </c>
      <c r="C426" s="17" t="s">
        <v>1381</v>
      </c>
      <c r="D426" s="176" t="s">
        <v>26</v>
      </c>
      <c r="E426" s="134" t="s">
        <v>1382</v>
      </c>
      <c r="F426" s="11" t="s">
        <v>1373</v>
      </c>
      <c r="G426" s="134" t="s">
        <v>1383</v>
      </c>
      <c r="H426" s="17">
        <v>34</v>
      </c>
      <c r="I426" s="18" t="s">
        <v>88</v>
      </c>
      <c r="J426" s="18" t="s">
        <v>89</v>
      </c>
      <c r="K426" s="34">
        <v>8493.23</v>
      </c>
      <c r="L426" s="13">
        <f t="shared" si="110"/>
        <v>101918.76</v>
      </c>
      <c r="M426" s="13">
        <f>K426*60</f>
        <v>509593.8</v>
      </c>
      <c r="N426" s="73" t="s">
        <v>24</v>
      </c>
      <c r="O426" s="74">
        <v>47531</v>
      </c>
    </row>
    <row r="427" spans="1:15" ht="34.5" hidden="1" customHeight="1">
      <c r="A427" s="78" t="s">
        <v>1369</v>
      </c>
      <c r="B427" s="55" t="s">
        <v>1380</v>
      </c>
      <c r="C427" s="17" t="s">
        <v>1384</v>
      </c>
      <c r="D427" s="176" t="s">
        <v>41</v>
      </c>
      <c r="E427" s="134" t="s">
        <v>1382</v>
      </c>
      <c r="F427" s="11" t="s">
        <v>1373</v>
      </c>
      <c r="G427" s="134" t="s">
        <v>1383</v>
      </c>
      <c r="H427" s="17">
        <v>34</v>
      </c>
      <c r="I427" s="18" t="s">
        <v>88</v>
      </c>
      <c r="J427" s="18" t="s">
        <v>89</v>
      </c>
      <c r="K427" s="34">
        <v>7902.85</v>
      </c>
      <c r="L427" s="13">
        <f t="shared" si="110"/>
        <v>94834.200000000012</v>
      </c>
      <c r="M427" s="13">
        <f>K427*60</f>
        <v>474171</v>
      </c>
      <c r="N427" s="73" t="s">
        <v>24</v>
      </c>
      <c r="O427" s="74">
        <v>47531</v>
      </c>
    </row>
    <row r="428" spans="1:15" ht="34.5" hidden="1" customHeight="1">
      <c r="A428" s="78" t="s">
        <v>1369</v>
      </c>
      <c r="B428" s="55" t="s">
        <v>1385</v>
      </c>
      <c r="C428" s="17" t="s">
        <v>1386</v>
      </c>
      <c r="D428" s="176" t="s">
        <v>18</v>
      </c>
      <c r="E428" s="134" t="s">
        <v>1387</v>
      </c>
      <c r="F428" s="11" t="s">
        <v>1373</v>
      </c>
      <c r="G428" s="134" t="s">
        <v>1388</v>
      </c>
      <c r="H428" s="17">
        <v>71</v>
      </c>
      <c r="I428" s="18" t="s">
        <v>1389</v>
      </c>
      <c r="J428" s="18" t="s">
        <v>1390</v>
      </c>
      <c r="K428" s="34">
        <v>82219.990000000005</v>
      </c>
      <c r="L428" s="13">
        <f t="shared" si="92"/>
        <v>986639.88000000012</v>
      </c>
      <c r="M428" s="13">
        <f>K428*60</f>
        <v>4933199.4000000004</v>
      </c>
      <c r="N428" s="73" t="s">
        <v>24</v>
      </c>
      <c r="O428" s="74">
        <v>47526</v>
      </c>
    </row>
    <row r="429" spans="1:15" ht="34.5" hidden="1" customHeight="1">
      <c r="A429" s="78" t="s">
        <v>1369</v>
      </c>
      <c r="B429" s="55" t="s">
        <v>1385</v>
      </c>
      <c r="C429" s="17" t="s">
        <v>1391</v>
      </c>
      <c r="D429" s="176" t="s">
        <v>18</v>
      </c>
      <c r="E429" s="134" t="s">
        <v>1387</v>
      </c>
      <c r="F429" s="11" t="s">
        <v>1373</v>
      </c>
      <c r="G429" s="134" t="s">
        <v>1388</v>
      </c>
      <c r="H429" s="17">
        <v>71</v>
      </c>
      <c r="I429" s="18" t="s">
        <v>1389</v>
      </c>
      <c r="J429" s="18" t="s">
        <v>1390</v>
      </c>
      <c r="K429" s="34">
        <v>27958.7</v>
      </c>
      <c r="L429" s="13">
        <f t="shared" ref="L429:L432" si="111">K429*12</f>
        <v>335504.40000000002</v>
      </c>
      <c r="M429" s="13">
        <f>K429*60</f>
        <v>1677522</v>
      </c>
      <c r="N429" s="73" t="s">
        <v>24</v>
      </c>
      <c r="O429" s="74">
        <v>47526</v>
      </c>
    </row>
    <row r="430" spans="1:15" ht="34.5" hidden="1" customHeight="1">
      <c r="A430" s="78" t="s">
        <v>1369</v>
      </c>
      <c r="B430" s="55" t="s">
        <v>1385</v>
      </c>
      <c r="C430" s="17" t="s">
        <v>1392</v>
      </c>
      <c r="D430" s="176" t="s">
        <v>18</v>
      </c>
      <c r="E430" s="134" t="s">
        <v>1387</v>
      </c>
      <c r="F430" s="11" t="s">
        <v>1373</v>
      </c>
      <c r="G430" s="134" t="s">
        <v>1388</v>
      </c>
      <c r="H430" s="17">
        <v>71</v>
      </c>
      <c r="I430" s="18" t="s">
        <v>1389</v>
      </c>
      <c r="J430" s="18" t="s">
        <v>1390</v>
      </c>
      <c r="K430" s="34">
        <v>20095.900000000001</v>
      </c>
      <c r="L430" s="13">
        <f t="shared" si="111"/>
        <v>241150.80000000002</v>
      </c>
      <c r="M430" s="13">
        <f>K430*60</f>
        <v>1205754</v>
      </c>
      <c r="N430" s="73" t="s">
        <v>24</v>
      </c>
      <c r="O430" s="74">
        <v>47526</v>
      </c>
    </row>
    <row r="431" spans="1:15" ht="34.5" hidden="1" customHeight="1">
      <c r="A431" s="78" t="s">
        <v>1369</v>
      </c>
      <c r="B431" s="55" t="s">
        <v>1385</v>
      </c>
      <c r="C431" s="17" t="s">
        <v>1393</v>
      </c>
      <c r="D431" s="176" t="s">
        <v>18</v>
      </c>
      <c r="E431" s="134" t="s">
        <v>1387</v>
      </c>
      <c r="F431" s="11" t="s">
        <v>1373</v>
      </c>
      <c r="G431" s="134" t="s">
        <v>1388</v>
      </c>
      <c r="H431" s="17">
        <v>71</v>
      </c>
      <c r="I431" s="18" t="s">
        <v>1389</v>
      </c>
      <c r="J431" s="18" t="s">
        <v>1390</v>
      </c>
      <c r="K431" s="34">
        <v>17705.580000000002</v>
      </c>
      <c r="L431" s="13">
        <f t="shared" si="111"/>
        <v>212466.96000000002</v>
      </c>
      <c r="M431" s="13">
        <f>K431*60</f>
        <v>1062334.8</v>
      </c>
      <c r="N431" s="73" t="s">
        <v>24</v>
      </c>
      <c r="O431" s="74">
        <v>47526</v>
      </c>
    </row>
    <row r="432" spans="1:15" ht="34.5" hidden="1" customHeight="1">
      <c r="A432" s="78" t="s">
        <v>1369</v>
      </c>
      <c r="B432" s="55" t="s">
        <v>1385</v>
      </c>
      <c r="C432" s="17" t="s">
        <v>1394</v>
      </c>
      <c r="D432" s="176" t="s">
        <v>18</v>
      </c>
      <c r="E432" s="134" t="s">
        <v>1387</v>
      </c>
      <c r="F432" s="11" t="s">
        <v>1373</v>
      </c>
      <c r="G432" s="134" t="s">
        <v>1388</v>
      </c>
      <c r="H432" s="17">
        <v>71</v>
      </c>
      <c r="I432" s="18" t="s">
        <v>1389</v>
      </c>
      <c r="J432" s="18" t="s">
        <v>1390</v>
      </c>
      <c r="K432" s="34">
        <v>10067.56</v>
      </c>
      <c r="L432" s="13">
        <f t="shared" si="111"/>
        <v>120810.72</v>
      </c>
      <c r="M432" s="13">
        <f>K432*60</f>
        <v>604053.6</v>
      </c>
      <c r="N432" s="73" t="s">
        <v>24</v>
      </c>
      <c r="O432" s="74">
        <v>47526</v>
      </c>
    </row>
    <row r="433" spans="1:15" ht="34.5" hidden="1" customHeight="1">
      <c r="A433" s="78" t="s">
        <v>1369</v>
      </c>
      <c r="B433" s="55" t="s">
        <v>1385</v>
      </c>
      <c r="C433" s="17" t="s">
        <v>1386</v>
      </c>
      <c r="D433" s="176" t="s">
        <v>530</v>
      </c>
      <c r="E433" s="134" t="s">
        <v>1387</v>
      </c>
      <c r="F433" s="11" t="s">
        <v>1373</v>
      </c>
      <c r="G433" s="134" t="s">
        <v>1388</v>
      </c>
      <c r="H433" s="17">
        <v>71</v>
      </c>
      <c r="I433" s="18" t="s">
        <v>1389</v>
      </c>
      <c r="J433" s="18" t="s">
        <v>1390</v>
      </c>
      <c r="K433" s="34">
        <v>4700.47</v>
      </c>
      <c r="L433" s="13">
        <f t="shared" ref="L433:L436" si="112">K433*12</f>
        <v>56405.64</v>
      </c>
      <c r="M433" s="13">
        <f>K433*60</f>
        <v>282028.2</v>
      </c>
      <c r="N433" s="73" t="s">
        <v>24</v>
      </c>
      <c r="O433" s="74">
        <v>47526</v>
      </c>
    </row>
    <row r="434" spans="1:15" ht="34.5" hidden="1" customHeight="1">
      <c r="A434" s="78" t="s">
        <v>1369</v>
      </c>
      <c r="B434" s="55" t="s">
        <v>1385</v>
      </c>
      <c r="C434" s="17" t="s">
        <v>1386</v>
      </c>
      <c r="D434" s="176" t="s">
        <v>41</v>
      </c>
      <c r="E434" s="134" t="s">
        <v>1387</v>
      </c>
      <c r="F434" s="11" t="s">
        <v>1373</v>
      </c>
      <c r="G434" s="134" t="s">
        <v>1388</v>
      </c>
      <c r="H434" s="17">
        <v>71</v>
      </c>
      <c r="I434" s="18" t="s">
        <v>1389</v>
      </c>
      <c r="J434" s="18" t="s">
        <v>1390</v>
      </c>
      <c r="K434" s="34">
        <v>9122.2000000000007</v>
      </c>
      <c r="L434" s="13">
        <f t="shared" si="112"/>
        <v>109466.40000000001</v>
      </c>
      <c r="M434" s="13">
        <f>K434*60</f>
        <v>547332</v>
      </c>
      <c r="N434" s="73" t="s">
        <v>24</v>
      </c>
      <c r="O434" s="74">
        <v>47526</v>
      </c>
    </row>
    <row r="435" spans="1:15" ht="34.5" hidden="1" customHeight="1">
      <c r="A435" s="78" t="s">
        <v>1369</v>
      </c>
      <c r="B435" s="55" t="s">
        <v>1385</v>
      </c>
      <c r="C435" s="17" t="s">
        <v>1386</v>
      </c>
      <c r="D435" s="176" t="s">
        <v>26</v>
      </c>
      <c r="E435" s="134" t="s">
        <v>1387</v>
      </c>
      <c r="F435" s="11" t="s">
        <v>1373</v>
      </c>
      <c r="G435" s="134" t="s">
        <v>1388</v>
      </c>
      <c r="H435" s="17">
        <v>71</v>
      </c>
      <c r="I435" s="18" t="s">
        <v>1389</v>
      </c>
      <c r="J435" s="18" t="s">
        <v>1390</v>
      </c>
      <c r="K435" s="34">
        <v>10596.16</v>
      </c>
      <c r="L435" s="13">
        <f t="shared" si="112"/>
        <v>127153.92</v>
      </c>
      <c r="M435" s="13">
        <f>K435*60</f>
        <v>635769.59999999998</v>
      </c>
      <c r="N435" s="73" t="s">
        <v>24</v>
      </c>
      <c r="O435" s="74">
        <v>47526</v>
      </c>
    </row>
    <row r="436" spans="1:15" ht="34.5" hidden="1" customHeight="1">
      <c r="A436" s="78" t="s">
        <v>1369</v>
      </c>
      <c r="B436" s="55" t="s">
        <v>1385</v>
      </c>
      <c r="C436" s="17" t="s">
        <v>1391</v>
      </c>
      <c r="D436" s="176" t="s">
        <v>26</v>
      </c>
      <c r="E436" s="134" t="s">
        <v>1387</v>
      </c>
      <c r="F436" s="11" t="s">
        <v>1373</v>
      </c>
      <c r="G436" s="134" t="s">
        <v>1388</v>
      </c>
      <c r="H436" s="17">
        <v>71</v>
      </c>
      <c r="I436" s="18" t="s">
        <v>1389</v>
      </c>
      <c r="J436" s="18" t="s">
        <v>1390</v>
      </c>
      <c r="K436" s="34">
        <v>10482.780000000001</v>
      </c>
      <c r="L436" s="13">
        <f t="shared" si="112"/>
        <v>125793.36000000002</v>
      </c>
      <c r="M436" s="13">
        <f>K436*60</f>
        <v>628966.80000000005</v>
      </c>
      <c r="N436" s="73" t="s">
        <v>24</v>
      </c>
      <c r="O436" s="74">
        <v>47526</v>
      </c>
    </row>
    <row r="437" spans="1:15" ht="34.5" hidden="1" customHeight="1">
      <c r="A437" s="78" t="s">
        <v>1369</v>
      </c>
      <c r="B437" s="55" t="s">
        <v>1385</v>
      </c>
      <c r="C437" s="17" t="s">
        <v>1392</v>
      </c>
      <c r="D437" s="176" t="s">
        <v>530</v>
      </c>
      <c r="E437" s="134" t="s">
        <v>1387</v>
      </c>
      <c r="F437" s="11" t="s">
        <v>1373</v>
      </c>
      <c r="G437" s="134" t="s">
        <v>1388</v>
      </c>
      <c r="H437" s="17">
        <v>71</v>
      </c>
      <c r="I437" s="18" t="s">
        <v>1389</v>
      </c>
      <c r="J437" s="18" t="s">
        <v>1390</v>
      </c>
      <c r="K437" s="34">
        <v>9174.2199999999993</v>
      </c>
      <c r="L437" s="13">
        <f t="shared" ref="L437:L439" si="113">K437*12</f>
        <v>110090.63999999998</v>
      </c>
      <c r="M437" s="13">
        <f>K437*60</f>
        <v>550453.19999999995</v>
      </c>
      <c r="N437" s="73" t="s">
        <v>24</v>
      </c>
      <c r="O437" s="74">
        <v>47526</v>
      </c>
    </row>
    <row r="438" spans="1:15" ht="34.5" hidden="1" customHeight="1">
      <c r="A438" s="78" t="s">
        <v>1369</v>
      </c>
      <c r="B438" s="55" t="s">
        <v>1385</v>
      </c>
      <c r="C438" s="17" t="s">
        <v>1393</v>
      </c>
      <c r="D438" s="176" t="s">
        <v>26</v>
      </c>
      <c r="E438" s="134" t="s">
        <v>1387</v>
      </c>
      <c r="F438" s="11" t="s">
        <v>1373</v>
      </c>
      <c r="G438" s="134" t="s">
        <v>1388</v>
      </c>
      <c r="H438" s="17">
        <v>71</v>
      </c>
      <c r="I438" s="18" t="s">
        <v>1389</v>
      </c>
      <c r="J438" s="18" t="s">
        <v>1390</v>
      </c>
      <c r="K438" s="34">
        <v>10439.219999999999</v>
      </c>
      <c r="L438" s="13">
        <f t="shared" si="113"/>
        <v>125270.63999999998</v>
      </c>
      <c r="M438" s="13">
        <f>K438*60</f>
        <v>626353.19999999995</v>
      </c>
      <c r="N438" s="73" t="s">
        <v>24</v>
      </c>
      <c r="O438" s="74">
        <v>47526</v>
      </c>
    </row>
    <row r="439" spans="1:15" ht="34.5" hidden="1" customHeight="1">
      <c r="A439" s="78" t="s">
        <v>1369</v>
      </c>
      <c r="B439" s="55" t="s">
        <v>1385</v>
      </c>
      <c r="C439" s="17" t="s">
        <v>1394</v>
      </c>
      <c r="D439" s="176" t="s">
        <v>26</v>
      </c>
      <c r="E439" s="134" t="s">
        <v>1387</v>
      </c>
      <c r="F439" s="11" t="s">
        <v>1373</v>
      </c>
      <c r="G439" s="134" t="s">
        <v>1388</v>
      </c>
      <c r="H439" s="17">
        <v>71</v>
      </c>
      <c r="I439" s="18" t="s">
        <v>1389</v>
      </c>
      <c r="J439" s="18" t="s">
        <v>1390</v>
      </c>
      <c r="K439" s="34">
        <v>10437.9</v>
      </c>
      <c r="L439" s="13">
        <f t="shared" si="113"/>
        <v>125254.79999999999</v>
      </c>
      <c r="M439" s="13">
        <f>K439*60</f>
        <v>626274</v>
      </c>
      <c r="N439" s="73" t="s">
        <v>24</v>
      </c>
      <c r="O439" s="74">
        <v>47526</v>
      </c>
    </row>
    <row r="440" spans="1:15" ht="34.5" hidden="1" customHeight="1">
      <c r="A440" s="132" t="s">
        <v>1369</v>
      </c>
      <c r="B440" s="16" t="s">
        <v>1395</v>
      </c>
      <c r="C440" s="17" t="s">
        <v>1396</v>
      </c>
      <c r="D440" s="135" t="s">
        <v>18</v>
      </c>
      <c r="E440" s="17" t="s">
        <v>1397</v>
      </c>
      <c r="F440" s="17" t="s">
        <v>1373</v>
      </c>
      <c r="G440" s="17" t="s">
        <v>1398</v>
      </c>
      <c r="H440" s="17">
        <v>163</v>
      </c>
      <c r="I440" s="18" t="s">
        <v>88</v>
      </c>
      <c r="J440" s="18" t="s">
        <v>89</v>
      </c>
      <c r="K440" s="34">
        <v>9815</v>
      </c>
      <c r="L440" s="13">
        <f>K440*12</f>
        <v>117780</v>
      </c>
      <c r="M440" s="13">
        <f>K440*60</f>
        <v>588900</v>
      </c>
      <c r="N440" s="73" t="s">
        <v>24</v>
      </c>
      <c r="O440" s="74">
        <v>47517</v>
      </c>
    </row>
    <row r="441" spans="1:15" ht="34.5" hidden="1" customHeight="1">
      <c r="A441" s="132" t="s">
        <v>1369</v>
      </c>
      <c r="B441" s="16" t="s">
        <v>1395</v>
      </c>
      <c r="C441" s="17" t="s">
        <v>1399</v>
      </c>
      <c r="D441" s="135" t="s">
        <v>18</v>
      </c>
      <c r="E441" s="17" t="s">
        <v>1397</v>
      </c>
      <c r="F441" s="17" t="s">
        <v>1373</v>
      </c>
      <c r="G441" s="17" t="s">
        <v>1398</v>
      </c>
      <c r="H441" s="17">
        <v>163</v>
      </c>
      <c r="I441" s="18" t="s">
        <v>88</v>
      </c>
      <c r="J441" s="18" t="s">
        <v>89</v>
      </c>
      <c r="K441" s="34">
        <v>6813.5</v>
      </c>
      <c r="L441" s="13">
        <f>K441*12</f>
        <v>81762</v>
      </c>
      <c r="M441" s="13">
        <f>K441*60</f>
        <v>408810</v>
      </c>
      <c r="N441" s="73" t="s">
        <v>24</v>
      </c>
      <c r="O441" s="74">
        <v>47517</v>
      </c>
    </row>
    <row r="442" spans="1:15" ht="34.5" hidden="1" customHeight="1">
      <c r="A442" s="132" t="s">
        <v>1369</v>
      </c>
      <c r="B442" s="16" t="s">
        <v>1395</v>
      </c>
      <c r="C442" s="17" t="s">
        <v>1400</v>
      </c>
      <c r="D442" s="135" t="s">
        <v>18</v>
      </c>
      <c r="E442" s="17" t="s">
        <v>1397</v>
      </c>
      <c r="F442" s="17" t="s">
        <v>1373</v>
      </c>
      <c r="G442" s="17" t="s">
        <v>1398</v>
      </c>
      <c r="H442" s="17">
        <v>163</v>
      </c>
      <c r="I442" s="18" t="s">
        <v>88</v>
      </c>
      <c r="J442" s="18" t="s">
        <v>89</v>
      </c>
      <c r="K442" s="34">
        <v>11189.16</v>
      </c>
      <c r="L442" s="13">
        <f>K442*12</f>
        <v>134269.91999999998</v>
      </c>
      <c r="M442" s="13">
        <f>K442*60</f>
        <v>671349.6</v>
      </c>
      <c r="N442" s="73" t="s">
        <v>24</v>
      </c>
      <c r="O442" s="74">
        <v>47517</v>
      </c>
    </row>
    <row r="443" spans="1:15" ht="34.5" hidden="1" customHeight="1">
      <c r="A443" s="132" t="s">
        <v>1369</v>
      </c>
      <c r="B443" s="16" t="s">
        <v>1395</v>
      </c>
      <c r="C443" s="17" t="s">
        <v>1401</v>
      </c>
      <c r="D443" s="135" t="s">
        <v>18</v>
      </c>
      <c r="E443" s="17" t="s">
        <v>1397</v>
      </c>
      <c r="F443" s="17" t="s">
        <v>1373</v>
      </c>
      <c r="G443" s="17" t="s">
        <v>1398</v>
      </c>
      <c r="H443" s="17">
        <v>163</v>
      </c>
      <c r="I443" s="18" t="s">
        <v>88</v>
      </c>
      <c r="J443" s="18" t="s">
        <v>89</v>
      </c>
      <c r="K443" s="34">
        <v>8685.1</v>
      </c>
      <c r="L443" s="13">
        <f>K443*12</f>
        <v>104221.20000000001</v>
      </c>
      <c r="M443" s="13">
        <f>K443*60</f>
        <v>521106</v>
      </c>
      <c r="N443" s="73" t="s">
        <v>24</v>
      </c>
      <c r="O443" s="74">
        <v>47517</v>
      </c>
    </row>
    <row r="444" spans="1:15" ht="34.5" hidden="1" customHeight="1">
      <c r="A444" s="132" t="s">
        <v>1369</v>
      </c>
      <c r="B444" s="16" t="s">
        <v>1395</v>
      </c>
      <c r="C444" s="17" t="s">
        <v>1402</v>
      </c>
      <c r="D444" s="135" t="s">
        <v>18</v>
      </c>
      <c r="E444" s="17" t="s">
        <v>1397</v>
      </c>
      <c r="F444" s="17" t="s">
        <v>1373</v>
      </c>
      <c r="G444" s="17" t="s">
        <v>1398</v>
      </c>
      <c r="H444" s="17">
        <v>163</v>
      </c>
      <c r="I444" s="18" t="s">
        <v>88</v>
      </c>
      <c r="J444" s="18" t="s">
        <v>89</v>
      </c>
      <c r="K444" s="34">
        <v>19619.32</v>
      </c>
      <c r="L444" s="13">
        <f>K444*12</f>
        <v>235431.84</v>
      </c>
      <c r="M444" s="13">
        <f>K444*60</f>
        <v>1177159.2</v>
      </c>
      <c r="N444" s="73" t="s">
        <v>24</v>
      </c>
      <c r="O444" s="74">
        <v>47517</v>
      </c>
    </row>
    <row r="445" spans="1:15" ht="34.5" hidden="1" customHeight="1">
      <c r="A445" s="132" t="s">
        <v>1369</v>
      </c>
      <c r="B445" s="16" t="s">
        <v>1395</v>
      </c>
      <c r="C445" s="17" t="s">
        <v>1403</v>
      </c>
      <c r="D445" s="135" t="s">
        <v>18</v>
      </c>
      <c r="E445" s="17" t="s">
        <v>1397</v>
      </c>
      <c r="F445" s="17" t="s">
        <v>1373</v>
      </c>
      <c r="G445" s="17" t="s">
        <v>1398</v>
      </c>
      <c r="H445" s="17">
        <v>163</v>
      </c>
      <c r="I445" s="18" t="s">
        <v>88</v>
      </c>
      <c r="J445" s="18" t="s">
        <v>89</v>
      </c>
      <c r="K445" s="34">
        <v>39486.92</v>
      </c>
      <c r="L445" s="13">
        <f>K445*12</f>
        <v>473843.04</v>
      </c>
      <c r="M445" s="13">
        <f>K445*60</f>
        <v>2369215.1999999997</v>
      </c>
      <c r="N445" s="73" t="s">
        <v>24</v>
      </c>
      <c r="O445" s="74">
        <v>47517</v>
      </c>
    </row>
    <row r="446" spans="1:15" ht="34.5" hidden="1" customHeight="1">
      <c r="A446" s="132" t="s">
        <v>1369</v>
      </c>
      <c r="B446" s="16" t="s">
        <v>1395</v>
      </c>
      <c r="C446" s="17" t="s">
        <v>1404</v>
      </c>
      <c r="D446" s="135" t="s">
        <v>18</v>
      </c>
      <c r="E446" s="17" t="s">
        <v>1397</v>
      </c>
      <c r="F446" s="17" t="s">
        <v>1373</v>
      </c>
      <c r="G446" s="17" t="s">
        <v>1398</v>
      </c>
      <c r="H446" s="17">
        <v>163</v>
      </c>
      <c r="I446" s="18" t="s">
        <v>88</v>
      </c>
      <c r="J446" s="18" t="s">
        <v>89</v>
      </c>
      <c r="K446" s="34">
        <v>8842.27</v>
      </c>
      <c r="L446" s="13">
        <f>K446*12</f>
        <v>106107.24</v>
      </c>
      <c r="M446" s="13">
        <f>K446*60</f>
        <v>530536.20000000007</v>
      </c>
      <c r="N446" s="73" t="s">
        <v>24</v>
      </c>
      <c r="O446" s="74">
        <v>47517</v>
      </c>
    </row>
    <row r="447" spans="1:15" ht="34.5" hidden="1" customHeight="1">
      <c r="A447" s="132" t="s">
        <v>1369</v>
      </c>
      <c r="B447" s="16" t="s">
        <v>1395</v>
      </c>
      <c r="C447" s="17" t="s">
        <v>1405</v>
      </c>
      <c r="D447" s="135" t="s">
        <v>18</v>
      </c>
      <c r="E447" s="17" t="s">
        <v>1397</v>
      </c>
      <c r="F447" s="17" t="s">
        <v>1373</v>
      </c>
      <c r="G447" s="17" t="s">
        <v>1398</v>
      </c>
      <c r="H447" s="17">
        <v>163</v>
      </c>
      <c r="I447" s="18" t="s">
        <v>88</v>
      </c>
      <c r="J447" s="18" t="s">
        <v>89</v>
      </c>
      <c r="K447" s="34">
        <v>20593.349999999999</v>
      </c>
      <c r="L447" s="13">
        <f>K447*12</f>
        <v>247120.19999999998</v>
      </c>
      <c r="M447" s="13">
        <f>K447*60</f>
        <v>1235601</v>
      </c>
      <c r="N447" s="73" t="s">
        <v>24</v>
      </c>
      <c r="O447" s="74">
        <v>47517</v>
      </c>
    </row>
    <row r="448" spans="1:15" ht="34.5" hidden="1" customHeight="1">
      <c r="A448" s="132" t="s">
        <v>1369</v>
      </c>
      <c r="B448" s="16" t="s">
        <v>1395</v>
      </c>
      <c r="C448" s="17" t="s">
        <v>1406</v>
      </c>
      <c r="D448" s="135" t="s">
        <v>18</v>
      </c>
      <c r="E448" s="17" t="s">
        <v>1397</v>
      </c>
      <c r="F448" s="17" t="s">
        <v>1373</v>
      </c>
      <c r="G448" s="17" t="s">
        <v>1398</v>
      </c>
      <c r="H448" s="17">
        <v>163</v>
      </c>
      <c r="I448" s="18" t="s">
        <v>88</v>
      </c>
      <c r="J448" s="18" t="s">
        <v>89</v>
      </c>
      <c r="K448" s="34">
        <v>160544.89000000001</v>
      </c>
      <c r="L448" s="13">
        <f>K448*12</f>
        <v>1926538.6800000002</v>
      </c>
      <c r="M448" s="13">
        <f>K448*60</f>
        <v>9632693.4000000004</v>
      </c>
      <c r="N448" s="73" t="s">
        <v>24</v>
      </c>
      <c r="O448" s="74">
        <v>47517</v>
      </c>
    </row>
    <row r="449" spans="1:15" ht="34.5" hidden="1" customHeight="1">
      <c r="A449" s="132" t="s">
        <v>1369</v>
      </c>
      <c r="B449" s="16" t="s">
        <v>1395</v>
      </c>
      <c r="C449" s="17" t="s">
        <v>1407</v>
      </c>
      <c r="D449" s="135" t="s">
        <v>18</v>
      </c>
      <c r="E449" s="17" t="s">
        <v>1397</v>
      </c>
      <c r="F449" s="17" t="s">
        <v>1373</v>
      </c>
      <c r="G449" s="17" t="s">
        <v>1398</v>
      </c>
      <c r="H449" s="17">
        <v>163</v>
      </c>
      <c r="I449" s="18" t="s">
        <v>88</v>
      </c>
      <c r="J449" s="18" t="s">
        <v>89</v>
      </c>
      <c r="K449" s="34">
        <v>13722.96</v>
      </c>
      <c r="L449" s="13">
        <f>K449*12</f>
        <v>164675.51999999999</v>
      </c>
      <c r="M449" s="13">
        <f>K449*60</f>
        <v>823377.6</v>
      </c>
      <c r="N449" s="73" t="s">
        <v>24</v>
      </c>
      <c r="O449" s="74">
        <v>47517</v>
      </c>
    </row>
    <row r="450" spans="1:15" ht="34.5" hidden="1" customHeight="1">
      <c r="A450" s="132" t="s">
        <v>1369</v>
      </c>
      <c r="B450" s="16" t="s">
        <v>1395</v>
      </c>
      <c r="C450" s="17" t="s">
        <v>1396</v>
      </c>
      <c r="D450" s="135" t="s">
        <v>41</v>
      </c>
      <c r="E450" s="17" t="s">
        <v>1397</v>
      </c>
      <c r="F450" s="17" t="s">
        <v>1373</v>
      </c>
      <c r="G450" s="17" t="s">
        <v>1398</v>
      </c>
      <c r="H450" s="17">
        <v>163</v>
      </c>
      <c r="I450" s="18" t="s">
        <v>88</v>
      </c>
      <c r="J450" s="18" t="s">
        <v>89</v>
      </c>
      <c r="K450" s="34">
        <v>8789.82</v>
      </c>
      <c r="L450" s="13">
        <f>K450*12</f>
        <v>105477.84</v>
      </c>
      <c r="M450" s="13">
        <f>K450*60</f>
        <v>527389.19999999995</v>
      </c>
      <c r="N450" s="73" t="s">
        <v>24</v>
      </c>
      <c r="O450" s="74">
        <v>47517</v>
      </c>
    </row>
    <row r="451" spans="1:15" ht="34.5" hidden="1" customHeight="1">
      <c r="A451" s="132" t="s">
        <v>1369</v>
      </c>
      <c r="B451" s="16" t="s">
        <v>1395</v>
      </c>
      <c r="C451" s="17" t="s">
        <v>1396</v>
      </c>
      <c r="D451" s="135" t="s">
        <v>26</v>
      </c>
      <c r="E451" s="17" t="s">
        <v>1397</v>
      </c>
      <c r="F451" s="17" t="s">
        <v>1373</v>
      </c>
      <c r="G451" s="17" t="s">
        <v>1398</v>
      </c>
      <c r="H451" s="17">
        <v>163</v>
      </c>
      <c r="I451" s="18" t="s">
        <v>88</v>
      </c>
      <c r="J451" s="18" t="s">
        <v>89</v>
      </c>
      <c r="K451" s="34">
        <v>9411.56</v>
      </c>
      <c r="L451" s="13">
        <f>K451*12</f>
        <v>112938.72</v>
      </c>
      <c r="M451" s="13">
        <f>K451*60</f>
        <v>564693.6</v>
      </c>
      <c r="N451" s="73" t="s">
        <v>24</v>
      </c>
      <c r="O451" s="74">
        <v>47517</v>
      </c>
    </row>
    <row r="452" spans="1:15" ht="34.5" hidden="1" customHeight="1">
      <c r="A452" s="132" t="s">
        <v>1369</v>
      </c>
      <c r="B452" s="16" t="s">
        <v>1395</v>
      </c>
      <c r="C452" s="17" t="s">
        <v>1399</v>
      </c>
      <c r="D452" s="135" t="s">
        <v>26</v>
      </c>
      <c r="E452" s="17" t="s">
        <v>1397</v>
      </c>
      <c r="F452" s="17" t="s">
        <v>1373</v>
      </c>
      <c r="G452" s="17" t="s">
        <v>1398</v>
      </c>
      <c r="H452" s="17">
        <v>163</v>
      </c>
      <c r="I452" s="18" t="s">
        <v>88</v>
      </c>
      <c r="J452" s="18" t="s">
        <v>89</v>
      </c>
      <c r="K452" s="34">
        <v>10618.14</v>
      </c>
      <c r="L452" s="13">
        <f>K452*12</f>
        <v>127417.68</v>
      </c>
      <c r="M452" s="13">
        <f>K452*60</f>
        <v>637088.39999999991</v>
      </c>
      <c r="N452" s="73" t="s">
        <v>24</v>
      </c>
      <c r="O452" s="74">
        <v>47517</v>
      </c>
    </row>
    <row r="453" spans="1:15" ht="34.5" hidden="1" customHeight="1">
      <c r="A453" s="132" t="s">
        <v>1369</v>
      </c>
      <c r="B453" s="16" t="s">
        <v>1395</v>
      </c>
      <c r="C453" s="17" t="s">
        <v>1400</v>
      </c>
      <c r="D453" s="135" t="s">
        <v>26</v>
      </c>
      <c r="E453" s="17" t="s">
        <v>1397</v>
      </c>
      <c r="F453" s="17" t="s">
        <v>1373</v>
      </c>
      <c r="G453" s="17" t="s">
        <v>1398</v>
      </c>
      <c r="H453" s="17">
        <v>163</v>
      </c>
      <c r="I453" s="18" t="s">
        <v>88</v>
      </c>
      <c r="J453" s="18" t="s">
        <v>89</v>
      </c>
      <c r="K453" s="34">
        <v>9722.24</v>
      </c>
      <c r="L453" s="13">
        <f>K453*12</f>
        <v>116666.88</v>
      </c>
      <c r="M453" s="13">
        <f>K453*60</f>
        <v>583334.40000000002</v>
      </c>
      <c r="N453" s="73" t="s">
        <v>24</v>
      </c>
      <c r="O453" s="74">
        <v>47517</v>
      </c>
    </row>
    <row r="454" spans="1:15" ht="34.5" hidden="1" customHeight="1">
      <c r="A454" s="132" t="s">
        <v>1369</v>
      </c>
      <c r="B454" s="16" t="s">
        <v>1395</v>
      </c>
      <c r="C454" s="17" t="s">
        <v>1401</v>
      </c>
      <c r="D454" s="135" t="s">
        <v>530</v>
      </c>
      <c r="E454" s="17" t="s">
        <v>1397</v>
      </c>
      <c r="F454" s="17" t="s">
        <v>1373</v>
      </c>
      <c r="G454" s="17" t="s">
        <v>1398</v>
      </c>
      <c r="H454" s="17">
        <v>163</v>
      </c>
      <c r="I454" s="18" t="s">
        <v>88</v>
      </c>
      <c r="J454" s="18" t="s">
        <v>89</v>
      </c>
      <c r="K454" s="34">
        <v>4112.75</v>
      </c>
      <c r="L454" s="13">
        <f>K454*12</f>
        <v>49353</v>
      </c>
      <c r="M454" s="13">
        <f>K454*60</f>
        <v>246765</v>
      </c>
      <c r="N454" s="73" t="s">
        <v>24</v>
      </c>
      <c r="O454" s="74">
        <v>47517</v>
      </c>
    </row>
    <row r="455" spans="1:15" ht="34.5" hidden="1" customHeight="1">
      <c r="A455" s="132" t="s">
        <v>1369</v>
      </c>
      <c r="B455" s="16" t="s">
        <v>1395</v>
      </c>
      <c r="C455" s="17" t="s">
        <v>1401</v>
      </c>
      <c r="D455" s="135" t="s">
        <v>26</v>
      </c>
      <c r="E455" s="17" t="s">
        <v>1397</v>
      </c>
      <c r="F455" s="17" t="s">
        <v>1373</v>
      </c>
      <c r="G455" s="17" t="s">
        <v>1398</v>
      </c>
      <c r="H455" s="17">
        <v>163</v>
      </c>
      <c r="I455" s="18" t="s">
        <v>88</v>
      </c>
      <c r="J455" s="18" t="s">
        <v>89</v>
      </c>
      <c r="K455" s="34">
        <v>9850.1</v>
      </c>
      <c r="L455" s="13">
        <f>K455*12</f>
        <v>118201.20000000001</v>
      </c>
      <c r="M455" s="13">
        <f>K455*60</f>
        <v>591006</v>
      </c>
      <c r="N455" s="73" t="s">
        <v>24</v>
      </c>
      <c r="O455" s="74">
        <v>47517</v>
      </c>
    </row>
    <row r="456" spans="1:15" ht="34.5" hidden="1" customHeight="1">
      <c r="A456" s="132" t="s">
        <v>1369</v>
      </c>
      <c r="B456" s="16" t="s">
        <v>1395</v>
      </c>
      <c r="C456" s="17" t="s">
        <v>1402</v>
      </c>
      <c r="D456" s="135" t="s">
        <v>26</v>
      </c>
      <c r="E456" s="17" t="s">
        <v>1397</v>
      </c>
      <c r="F456" s="17" t="s">
        <v>1373</v>
      </c>
      <c r="G456" s="17" t="s">
        <v>1398</v>
      </c>
      <c r="H456" s="17">
        <v>163</v>
      </c>
      <c r="I456" s="18" t="s">
        <v>88</v>
      </c>
      <c r="J456" s="18" t="s">
        <v>89</v>
      </c>
      <c r="K456" s="34">
        <v>9876.5400000000009</v>
      </c>
      <c r="L456" s="13">
        <f>K456*12</f>
        <v>118518.48000000001</v>
      </c>
      <c r="M456" s="13">
        <f>K456*60</f>
        <v>592592.4</v>
      </c>
      <c r="N456" s="73" t="s">
        <v>24</v>
      </c>
      <c r="O456" s="74">
        <v>47517</v>
      </c>
    </row>
    <row r="457" spans="1:15" ht="34.5" hidden="1" customHeight="1">
      <c r="A457" s="132" t="s">
        <v>1369</v>
      </c>
      <c r="B457" s="16" t="s">
        <v>1395</v>
      </c>
      <c r="C457" s="17" t="s">
        <v>1403</v>
      </c>
      <c r="D457" s="135" t="s">
        <v>26</v>
      </c>
      <c r="E457" s="17" t="s">
        <v>1397</v>
      </c>
      <c r="F457" s="17" t="s">
        <v>1373</v>
      </c>
      <c r="G457" s="17" t="s">
        <v>1398</v>
      </c>
      <c r="H457" s="17">
        <v>163</v>
      </c>
      <c r="I457" s="18" t="s">
        <v>88</v>
      </c>
      <c r="J457" s="18" t="s">
        <v>89</v>
      </c>
      <c r="K457" s="34">
        <v>10188.74</v>
      </c>
      <c r="L457" s="13">
        <f>K457*12</f>
        <v>122264.88</v>
      </c>
      <c r="M457" s="13">
        <f>K457*60</f>
        <v>611324.4</v>
      </c>
      <c r="N457" s="73" t="s">
        <v>24</v>
      </c>
      <c r="O457" s="74">
        <v>47517</v>
      </c>
    </row>
    <row r="458" spans="1:15" ht="34.5" hidden="1" customHeight="1">
      <c r="A458" s="132" t="s">
        <v>1369</v>
      </c>
      <c r="B458" s="16" t="s">
        <v>1395</v>
      </c>
      <c r="C458" s="17" t="s">
        <v>1404</v>
      </c>
      <c r="D458" s="135" t="s">
        <v>26</v>
      </c>
      <c r="E458" s="17" t="s">
        <v>1397</v>
      </c>
      <c r="F458" s="17" t="s">
        <v>1373</v>
      </c>
      <c r="G458" s="17" t="s">
        <v>1398</v>
      </c>
      <c r="H458" s="17">
        <v>163</v>
      </c>
      <c r="I458" s="18" t="s">
        <v>88</v>
      </c>
      <c r="J458" s="18" t="s">
        <v>89</v>
      </c>
      <c r="K458" s="34">
        <v>10139.42</v>
      </c>
      <c r="L458" s="13">
        <f>K458*12</f>
        <v>121673.04000000001</v>
      </c>
      <c r="M458" s="13">
        <f>K458*60</f>
        <v>608365.19999999995</v>
      </c>
      <c r="N458" s="73" t="s">
        <v>24</v>
      </c>
      <c r="O458" s="74">
        <v>47517</v>
      </c>
    </row>
    <row r="459" spans="1:15" ht="34.5" hidden="1" customHeight="1">
      <c r="A459" s="132" t="s">
        <v>1369</v>
      </c>
      <c r="B459" s="16" t="s">
        <v>1395</v>
      </c>
      <c r="C459" s="17" t="s">
        <v>1405</v>
      </c>
      <c r="D459" s="135" t="s">
        <v>26</v>
      </c>
      <c r="E459" s="17" t="s">
        <v>1397</v>
      </c>
      <c r="F459" s="17" t="s">
        <v>1373</v>
      </c>
      <c r="G459" s="17" t="s">
        <v>1398</v>
      </c>
      <c r="H459" s="17">
        <v>163</v>
      </c>
      <c r="I459" s="18" t="s">
        <v>88</v>
      </c>
      <c r="J459" s="18" t="s">
        <v>89</v>
      </c>
      <c r="K459" s="34">
        <v>9945.73</v>
      </c>
      <c r="L459" s="13">
        <f>K459*12</f>
        <v>119348.76</v>
      </c>
      <c r="M459" s="13">
        <f>K459*60</f>
        <v>596743.79999999993</v>
      </c>
      <c r="N459" s="73" t="s">
        <v>24</v>
      </c>
      <c r="O459" s="74">
        <v>47517</v>
      </c>
    </row>
    <row r="460" spans="1:15" ht="34.5" hidden="1" customHeight="1">
      <c r="A460" s="132" t="s">
        <v>1369</v>
      </c>
      <c r="B460" s="16" t="s">
        <v>1395</v>
      </c>
      <c r="C460" s="17" t="s">
        <v>1407</v>
      </c>
      <c r="D460" s="135" t="s">
        <v>26</v>
      </c>
      <c r="E460" s="17" t="s">
        <v>1397</v>
      </c>
      <c r="F460" s="17" t="s">
        <v>1373</v>
      </c>
      <c r="G460" s="17" t="s">
        <v>1398</v>
      </c>
      <c r="H460" s="17">
        <v>163</v>
      </c>
      <c r="I460" s="18" t="s">
        <v>88</v>
      </c>
      <c r="J460" s="18" t="s">
        <v>89</v>
      </c>
      <c r="K460" s="34">
        <v>9946.0400000000009</v>
      </c>
      <c r="L460" s="13">
        <f>K460*12</f>
        <v>119352.48000000001</v>
      </c>
      <c r="M460" s="13">
        <f>K460*60</f>
        <v>596762.4</v>
      </c>
      <c r="N460" s="73" t="s">
        <v>24</v>
      </c>
      <c r="O460" s="74">
        <v>47517</v>
      </c>
    </row>
    <row r="461" spans="1:15" ht="34.5" hidden="1" customHeight="1">
      <c r="A461" s="78" t="s">
        <v>1369</v>
      </c>
      <c r="B461" s="16" t="s">
        <v>1395</v>
      </c>
      <c r="C461" s="17" t="s">
        <v>1405</v>
      </c>
      <c r="D461" s="134" t="s">
        <v>46</v>
      </c>
      <c r="E461" s="17" t="s">
        <v>1408</v>
      </c>
      <c r="F461" s="17" t="s">
        <v>1409</v>
      </c>
      <c r="G461" s="17" t="s">
        <v>1410</v>
      </c>
      <c r="H461" s="17">
        <v>8</v>
      </c>
      <c r="I461" s="18" t="s">
        <v>1411</v>
      </c>
      <c r="J461" s="18" t="s">
        <v>1412</v>
      </c>
      <c r="K461" s="34">
        <v>15103.54</v>
      </c>
      <c r="L461" s="13">
        <f t="shared" si="92"/>
        <v>181242.48</v>
      </c>
      <c r="M461" s="13">
        <f>K461*60</f>
        <v>906212.4</v>
      </c>
      <c r="N461" s="73" t="s">
        <v>24</v>
      </c>
      <c r="O461" s="74">
        <v>47378</v>
      </c>
    </row>
    <row r="462" spans="1:15" ht="34.5" hidden="1" customHeight="1">
      <c r="A462" s="78" t="s">
        <v>1369</v>
      </c>
      <c r="B462" s="16" t="s">
        <v>1395</v>
      </c>
      <c r="C462" s="17" t="s">
        <v>1396</v>
      </c>
      <c r="D462" s="134" t="s">
        <v>108</v>
      </c>
      <c r="E462" s="17" t="s">
        <v>1408</v>
      </c>
      <c r="F462" s="17" t="s">
        <v>1409</v>
      </c>
      <c r="G462" s="17" t="s">
        <v>1410</v>
      </c>
      <c r="H462" s="17">
        <v>8</v>
      </c>
      <c r="I462" s="18" t="s">
        <v>1411</v>
      </c>
      <c r="J462" s="18" t="s">
        <v>1412</v>
      </c>
      <c r="K462" s="34">
        <v>8096.52</v>
      </c>
      <c r="L462" s="13">
        <f t="shared" ref="L462:L468" si="114">K462*12</f>
        <v>97158.24</v>
      </c>
      <c r="M462" s="13">
        <f>K462*60</f>
        <v>485791.2</v>
      </c>
      <c r="N462" s="73" t="s">
        <v>24</v>
      </c>
      <c r="O462" s="74">
        <v>47378</v>
      </c>
    </row>
    <row r="463" spans="1:15" ht="34.5" hidden="1" customHeight="1">
      <c r="A463" s="78" t="s">
        <v>1369</v>
      </c>
      <c r="B463" s="16" t="s">
        <v>1395</v>
      </c>
      <c r="C463" s="17" t="s">
        <v>1399</v>
      </c>
      <c r="D463" s="134" t="s">
        <v>46</v>
      </c>
      <c r="E463" s="17" t="s">
        <v>1408</v>
      </c>
      <c r="F463" s="17" t="s">
        <v>1409</v>
      </c>
      <c r="G463" s="17" t="s">
        <v>1410</v>
      </c>
      <c r="H463" s="17">
        <v>8</v>
      </c>
      <c r="I463" s="18" t="s">
        <v>1411</v>
      </c>
      <c r="J463" s="18" t="s">
        <v>1412</v>
      </c>
      <c r="K463" s="34">
        <v>14746.98</v>
      </c>
      <c r="L463" s="13">
        <f t="shared" si="114"/>
        <v>176963.76</v>
      </c>
      <c r="M463" s="13">
        <f>K463*60</f>
        <v>884818.79999999993</v>
      </c>
      <c r="N463" s="73" t="s">
        <v>24</v>
      </c>
      <c r="O463" s="74">
        <v>47378</v>
      </c>
    </row>
    <row r="464" spans="1:15" ht="34.5" hidden="1" customHeight="1">
      <c r="A464" s="78" t="s">
        <v>1369</v>
      </c>
      <c r="B464" s="16" t="s">
        <v>1395</v>
      </c>
      <c r="C464" s="17" t="s">
        <v>1400</v>
      </c>
      <c r="D464" s="134" t="s">
        <v>46</v>
      </c>
      <c r="E464" s="17" t="s">
        <v>1408</v>
      </c>
      <c r="F464" s="17" t="s">
        <v>1409</v>
      </c>
      <c r="G464" s="17" t="s">
        <v>1410</v>
      </c>
      <c r="H464" s="17">
        <v>8</v>
      </c>
      <c r="I464" s="18" t="s">
        <v>1411</v>
      </c>
      <c r="J464" s="18" t="s">
        <v>1412</v>
      </c>
      <c r="K464" s="34">
        <v>14914.08</v>
      </c>
      <c r="L464" s="13">
        <f t="shared" si="114"/>
        <v>178968.95999999999</v>
      </c>
      <c r="M464" s="13">
        <f>K464*60</f>
        <v>894844.8</v>
      </c>
      <c r="N464" s="73" t="s">
        <v>24</v>
      </c>
      <c r="O464" s="74">
        <v>47378</v>
      </c>
    </row>
    <row r="465" spans="1:15" ht="34.5" hidden="1" customHeight="1">
      <c r="A465" s="78" t="s">
        <v>1369</v>
      </c>
      <c r="B465" s="16" t="s">
        <v>1395</v>
      </c>
      <c r="C465" s="17" t="s">
        <v>1402</v>
      </c>
      <c r="D465" s="134" t="s">
        <v>46</v>
      </c>
      <c r="E465" s="17" t="s">
        <v>1408</v>
      </c>
      <c r="F465" s="17" t="s">
        <v>1409</v>
      </c>
      <c r="G465" s="17" t="s">
        <v>1410</v>
      </c>
      <c r="H465" s="17">
        <v>8</v>
      </c>
      <c r="I465" s="18" t="s">
        <v>1411</v>
      </c>
      <c r="J465" s="18" t="s">
        <v>1412</v>
      </c>
      <c r="K465" s="34">
        <v>14765.32</v>
      </c>
      <c r="L465" s="13">
        <f t="shared" si="114"/>
        <v>177183.84</v>
      </c>
      <c r="M465" s="13">
        <f>K465*60</f>
        <v>885919.2</v>
      </c>
      <c r="N465" s="73" t="s">
        <v>24</v>
      </c>
      <c r="O465" s="74">
        <v>47378</v>
      </c>
    </row>
    <row r="466" spans="1:15" ht="34.5" hidden="1" customHeight="1">
      <c r="A466" s="78" t="s">
        <v>1369</v>
      </c>
      <c r="B466" s="16" t="s">
        <v>1395</v>
      </c>
      <c r="C466" s="17" t="s">
        <v>1403</v>
      </c>
      <c r="D466" s="134" t="s">
        <v>46</v>
      </c>
      <c r="E466" s="17" t="s">
        <v>1408</v>
      </c>
      <c r="F466" s="17" t="s">
        <v>1409</v>
      </c>
      <c r="G466" s="17" t="s">
        <v>1410</v>
      </c>
      <c r="H466" s="17">
        <v>8</v>
      </c>
      <c r="I466" s="18" t="s">
        <v>1411</v>
      </c>
      <c r="J466" s="18" t="s">
        <v>1412</v>
      </c>
      <c r="K466" s="34">
        <v>14816.58</v>
      </c>
      <c r="L466" s="13">
        <f t="shared" si="114"/>
        <v>177798.96</v>
      </c>
      <c r="M466" s="13">
        <f>K466*60</f>
        <v>888994.8</v>
      </c>
      <c r="N466" s="73" t="s">
        <v>24</v>
      </c>
      <c r="O466" s="74">
        <v>47378</v>
      </c>
    </row>
    <row r="467" spans="1:15" ht="34.5" hidden="1" customHeight="1">
      <c r="A467" s="78" t="s">
        <v>1369</v>
      </c>
      <c r="B467" s="16" t="s">
        <v>1395</v>
      </c>
      <c r="C467" s="17" t="s">
        <v>1407</v>
      </c>
      <c r="D467" s="134" t="s">
        <v>46</v>
      </c>
      <c r="E467" s="17" t="s">
        <v>1408</v>
      </c>
      <c r="F467" s="17" t="s">
        <v>1409</v>
      </c>
      <c r="G467" s="17" t="s">
        <v>1410</v>
      </c>
      <c r="H467" s="17">
        <v>8</v>
      </c>
      <c r="I467" s="18" t="s">
        <v>1411</v>
      </c>
      <c r="J467" s="18" t="s">
        <v>1412</v>
      </c>
      <c r="K467" s="34">
        <v>15137.24</v>
      </c>
      <c r="L467" s="13">
        <f t="shared" si="114"/>
        <v>181646.88</v>
      </c>
      <c r="M467" s="13">
        <f>K467*60</f>
        <v>908234.4</v>
      </c>
      <c r="N467" s="73" t="s">
        <v>24</v>
      </c>
      <c r="O467" s="74">
        <v>47378</v>
      </c>
    </row>
    <row r="468" spans="1:15" ht="34.5" hidden="1" customHeight="1">
      <c r="A468" s="78" t="s">
        <v>1369</v>
      </c>
      <c r="B468" s="16" t="s">
        <v>1395</v>
      </c>
      <c r="C468" s="17" t="s">
        <v>1404</v>
      </c>
      <c r="D468" s="134" t="s">
        <v>46</v>
      </c>
      <c r="E468" s="17" t="s">
        <v>1408</v>
      </c>
      <c r="F468" s="17" t="s">
        <v>1409</v>
      </c>
      <c r="G468" s="17" t="s">
        <v>1410</v>
      </c>
      <c r="H468" s="17">
        <v>8</v>
      </c>
      <c r="I468" s="18" t="s">
        <v>1411</v>
      </c>
      <c r="J468" s="18" t="s">
        <v>1412</v>
      </c>
      <c r="K468" s="34">
        <v>14761.62</v>
      </c>
      <c r="L468" s="13">
        <f t="shared" si="114"/>
        <v>177139.44</v>
      </c>
      <c r="M468" s="13">
        <f>K468*60</f>
        <v>885697.20000000007</v>
      </c>
      <c r="N468" s="73" t="s">
        <v>24</v>
      </c>
      <c r="O468" s="74">
        <v>47378</v>
      </c>
    </row>
    <row r="469" spans="1:15" ht="34.5" hidden="1" customHeight="1">
      <c r="A469" s="78" t="s">
        <v>1369</v>
      </c>
      <c r="B469" s="16" t="s">
        <v>1385</v>
      </c>
      <c r="C469" s="17" t="s">
        <v>1386</v>
      </c>
      <c r="D469" s="134" t="s">
        <v>108</v>
      </c>
      <c r="E469" s="17" t="s">
        <v>1413</v>
      </c>
      <c r="F469" s="17" t="s">
        <v>1414</v>
      </c>
      <c r="G469" s="17" t="s">
        <v>1415</v>
      </c>
      <c r="H469" s="17">
        <v>6</v>
      </c>
      <c r="I469" s="18" t="s">
        <v>1416</v>
      </c>
      <c r="J469" s="18" t="s">
        <v>1417</v>
      </c>
      <c r="K469" s="34">
        <v>6919.29</v>
      </c>
      <c r="L469" s="13">
        <f t="shared" si="92"/>
        <v>83031.48</v>
      </c>
      <c r="M469" s="13">
        <f>K469*12</f>
        <v>83031.48</v>
      </c>
      <c r="N469" s="73" t="s">
        <v>67</v>
      </c>
      <c r="O469" s="74">
        <v>45872</v>
      </c>
    </row>
    <row r="470" spans="1:15" ht="34.5" hidden="1" customHeight="1">
      <c r="A470" s="78" t="s">
        <v>1369</v>
      </c>
      <c r="B470" s="16" t="s">
        <v>1385</v>
      </c>
      <c r="C470" s="17" t="s">
        <v>1391</v>
      </c>
      <c r="D470" s="134" t="s">
        <v>46</v>
      </c>
      <c r="E470" s="17" t="s">
        <v>1413</v>
      </c>
      <c r="F470" s="17" t="s">
        <v>1414</v>
      </c>
      <c r="G470" s="17" t="s">
        <v>1415</v>
      </c>
      <c r="H470" s="17">
        <v>6</v>
      </c>
      <c r="I470" s="18" t="s">
        <v>1416</v>
      </c>
      <c r="J470" s="18" t="s">
        <v>1417</v>
      </c>
      <c r="K470" s="34">
        <v>14062.58</v>
      </c>
      <c r="L470" s="13">
        <f t="shared" ref="L470:L473" si="115">K470*12</f>
        <v>168750.96</v>
      </c>
      <c r="M470" s="13">
        <f>K470*12</f>
        <v>168750.96</v>
      </c>
      <c r="N470" s="73" t="s">
        <v>67</v>
      </c>
      <c r="O470" s="74">
        <v>45872</v>
      </c>
    </row>
    <row r="471" spans="1:15" ht="34.5" hidden="1" customHeight="1">
      <c r="A471" s="78" t="s">
        <v>1369</v>
      </c>
      <c r="B471" s="16" t="s">
        <v>1385</v>
      </c>
      <c r="C471" s="17" t="s">
        <v>1392</v>
      </c>
      <c r="D471" s="134" t="s">
        <v>108</v>
      </c>
      <c r="E471" s="17" t="s">
        <v>1413</v>
      </c>
      <c r="F471" s="17" t="s">
        <v>1414</v>
      </c>
      <c r="G471" s="17" t="s">
        <v>1415</v>
      </c>
      <c r="H471" s="17">
        <v>6</v>
      </c>
      <c r="I471" s="18" t="s">
        <v>1416</v>
      </c>
      <c r="J471" s="18" t="s">
        <v>1417</v>
      </c>
      <c r="K471" s="34">
        <v>6847.26</v>
      </c>
      <c r="L471" s="13">
        <f t="shared" si="115"/>
        <v>82167.12</v>
      </c>
      <c r="M471" s="13">
        <f>K471*12</f>
        <v>82167.12</v>
      </c>
      <c r="N471" s="73" t="s">
        <v>67</v>
      </c>
      <c r="O471" s="74">
        <v>45872</v>
      </c>
    </row>
    <row r="472" spans="1:15" ht="34.5" hidden="1" customHeight="1">
      <c r="A472" s="78" t="s">
        <v>1369</v>
      </c>
      <c r="B472" s="16" t="s">
        <v>1385</v>
      </c>
      <c r="C472" s="17" t="s">
        <v>1393</v>
      </c>
      <c r="D472" s="134" t="s">
        <v>46</v>
      </c>
      <c r="E472" s="17" t="s">
        <v>1413</v>
      </c>
      <c r="F472" s="17" t="s">
        <v>1414</v>
      </c>
      <c r="G472" s="17" t="s">
        <v>1415</v>
      </c>
      <c r="H472" s="17">
        <v>6</v>
      </c>
      <c r="I472" s="18" t="s">
        <v>1416</v>
      </c>
      <c r="J472" s="18" t="s">
        <v>1417</v>
      </c>
      <c r="K472" s="34">
        <v>13847.88</v>
      </c>
      <c r="L472" s="13">
        <f t="shared" si="115"/>
        <v>166174.56</v>
      </c>
      <c r="M472" s="13">
        <f>K472*12</f>
        <v>166174.56</v>
      </c>
      <c r="N472" s="73" t="s">
        <v>67</v>
      </c>
      <c r="O472" s="74">
        <v>45872</v>
      </c>
    </row>
    <row r="473" spans="1:15" ht="34.5" hidden="1" customHeight="1">
      <c r="A473" s="78" t="s">
        <v>1369</v>
      </c>
      <c r="B473" s="16" t="s">
        <v>1385</v>
      </c>
      <c r="C473" s="17" t="s">
        <v>1394</v>
      </c>
      <c r="D473" s="134" t="s">
        <v>46</v>
      </c>
      <c r="E473" s="17" t="s">
        <v>1413</v>
      </c>
      <c r="F473" s="17" t="s">
        <v>1414</v>
      </c>
      <c r="G473" s="17" t="s">
        <v>1415</v>
      </c>
      <c r="H473" s="17">
        <v>6</v>
      </c>
      <c r="I473" s="18" t="s">
        <v>1416</v>
      </c>
      <c r="J473" s="18" t="s">
        <v>1417</v>
      </c>
      <c r="K473" s="34">
        <v>13676.34</v>
      </c>
      <c r="L473" s="13">
        <f t="shared" si="115"/>
        <v>164116.08000000002</v>
      </c>
      <c r="M473" s="13">
        <f>K473*12</f>
        <v>164116.08000000002</v>
      </c>
      <c r="N473" s="73" t="s">
        <v>67</v>
      </c>
      <c r="O473" s="74">
        <v>45872</v>
      </c>
    </row>
    <row r="474" spans="1:15" ht="34.5" hidden="1" customHeight="1">
      <c r="A474" s="78" t="s">
        <v>1369</v>
      </c>
      <c r="B474" s="55" t="s">
        <v>1370</v>
      </c>
      <c r="C474" s="17" t="s">
        <v>1376</v>
      </c>
      <c r="D474" s="134" t="s">
        <v>53</v>
      </c>
      <c r="E474" s="17" t="s">
        <v>1418</v>
      </c>
      <c r="F474" s="17" t="s">
        <v>1419</v>
      </c>
      <c r="G474" s="17" t="s">
        <v>1420</v>
      </c>
      <c r="H474" s="17">
        <v>7</v>
      </c>
      <c r="I474" s="18" t="s">
        <v>599</v>
      </c>
      <c r="J474" s="18" t="s">
        <v>600</v>
      </c>
      <c r="K474" s="34">
        <v>15063.71</v>
      </c>
      <c r="L474" s="13">
        <f t="shared" si="92"/>
        <v>180764.52</v>
      </c>
      <c r="M474" s="13">
        <f>K474*30</f>
        <v>451911.3</v>
      </c>
      <c r="N474" s="73" t="s">
        <v>1421</v>
      </c>
      <c r="O474" s="74">
        <v>46774</v>
      </c>
    </row>
    <row r="475" spans="1:15" ht="34.5" hidden="1" customHeight="1">
      <c r="A475" s="78" t="s">
        <v>1369</v>
      </c>
      <c r="B475" s="55" t="s">
        <v>1385</v>
      </c>
      <c r="C475" s="17" t="s">
        <v>1386</v>
      </c>
      <c r="D475" s="134" t="s">
        <v>53</v>
      </c>
      <c r="E475" s="17" t="s">
        <v>1418</v>
      </c>
      <c r="F475" s="17" t="s">
        <v>1419</v>
      </c>
      <c r="G475" s="17" t="s">
        <v>1420</v>
      </c>
      <c r="H475" s="17">
        <v>7</v>
      </c>
      <c r="I475" s="18" t="s">
        <v>599</v>
      </c>
      <c r="J475" s="18" t="s">
        <v>600</v>
      </c>
      <c r="K475" s="34">
        <v>14791.59</v>
      </c>
      <c r="L475" s="13">
        <f t="shared" ref="L475:L479" si="116">K475*12</f>
        <v>177499.08000000002</v>
      </c>
      <c r="M475" s="13">
        <f>K475*30</f>
        <v>443747.7</v>
      </c>
      <c r="N475" s="73" t="s">
        <v>1421</v>
      </c>
      <c r="O475" s="74">
        <v>46774</v>
      </c>
    </row>
    <row r="476" spans="1:15" ht="34.5" hidden="1" customHeight="1">
      <c r="A476" s="78" t="s">
        <v>1369</v>
      </c>
      <c r="B476" s="55" t="s">
        <v>1385</v>
      </c>
      <c r="C476" s="17" t="s">
        <v>1392</v>
      </c>
      <c r="D476" s="134" t="s">
        <v>53</v>
      </c>
      <c r="E476" s="17" t="s">
        <v>1418</v>
      </c>
      <c r="F476" s="17" t="s">
        <v>1419</v>
      </c>
      <c r="G476" s="17" t="s">
        <v>1420</v>
      </c>
      <c r="H476" s="17">
        <v>7</v>
      </c>
      <c r="I476" s="18" t="s">
        <v>599</v>
      </c>
      <c r="J476" s="18" t="s">
        <v>600</v>
      </c>
      <c r="K476" s="34">
        <v>15231.2</v>
      </c>
      <c r="L476" s="13">
        <f t="shared" si="116"/>
        <v>182774.40000000002</v>
      </c>
      <c r="M476" s="13">
        <f>K476*30</f>
        <v>456936</v>
      </c>
      <c r="N476" s="73" t="s">
        <v>1421</v>
      </c>
      <c r="O476" s="74">
        <v>46774</v>
      </c>
    </row>
    <row r="477" spans="1:15" ht="34.5" hidden="1" customHeight="1">
      <c r="A477" s="78" t="s">
        <v>1369</v>
      </c>
      <c r="B477" s="55" t="s">
        <v>1370</v>
      </c>
      <c r="C477" s="17" t="s">
        <v>1377</v>
      </c>
      <c r="D477" s="134" t="s">
        <v>53</v>
      </c>
      <c r="E477" s="17" t="s">
        <v>1418</v>
      </c>
      <c r="F477" s="17" t="s">
        <v>1419</v>
      </c>
      <c r="G477" s="17" t="s">
        <v>1420</v>
      </c>
      <c r="H477" s="17">
        <v>7</v>
      </c>
      <c r="I477" s="18" t="s">
        <v>599</v>
      </c>
      <c r="J477" s="18" t="s">
        <v>600</v>
      </c>
      <c r="K477" s="34">
        <v>15364.36</v>
      </c>
      <c r="L477" s="13">
        <f t="shared" si="116"/>
        <v>184372.32</v>
      </c>
      <c r="M477" s="13">
        <f>K477*30</f>
        <v>460930.80000000005</v>
      </c>
      <c r="N477" s="73" t="s">
        <v>1421</v>
      </c>
      <c r="O477" s="74">
        <v>46774</v>
      </c>
    </row>
    <row r="478" spans="1:15" ht="34.5" hidden="1" customHeight="1">
      <c r="A478" s="78" t="s">
        <v>1369</v>
      </c>
      <c r="B478" s="55" t="s">
        <v>1370</v>
      </c>
      <c r="C478" s="17" t="s">
        <v>1378</v>
      </c>
      <c r="D478" s="134" t="s">
        <v>53</v>
      </c>
      <c r="E478" s="17" t="s">
        <v>1418</v>
      </c>
      <c r="F478" s="17" t="s">
        <v>1419</v>
      </c>
      <c r="G478" s="17" t="s">
        <v>1420</v>
      </c>
      <c r="H478" s="17">
        <v>7</v>
      </c>
      <c r="I478" s="18" t="s">
        <v>599</v>
      </c>
      <c r="J478" s="18" t="s">
        <v>600</v>
      </c>
      <c r="K478" s="34">
        <v>28664.01</v>
      </c>
      <c r="L478" s="13">
        <f t="shared" si="116"/>
        <v>343968.12</v>
      </c>
      <c r="M478" s="13">
        <f>K478*30</f>
        <v>859920.29999999993</v>
      </c>
      <c r="N478" s="73" t="s">
        <v>1421</v>
      </c>
      <c r="O478" s="74">
        <v>46774</v>
      </c>
    </row>
    <row r="479" spans="1:15" ht="34.5" hidden="1" customHeight="1">
      <c r="A479" s="78" t="s">
        <v>1369</v>
      </c>
      <c r="B479" s="55" t="s">
        <v>1380</v>
      </c>
      <c r="C479" s="17" t="s">
        <v>1384</v>
      </c>
      <c r="D479" s="134" t="s">
        <v>53</v>
      </c>
      <c r="E479" s="17" t="s">
        <v>1418</v>
      </c>
      <c r="F479" s="17" t="s">
        <v>1419</v>
      </c>
      <c r="G479" s="17" t="s">
        <v>1420</v>
      </c>
      <c r="H479" s="17">
        <v>7</v>
      </c>
      <c r="I479" s="18" t="s">
        <v>599</v>
      </c>
      <c r="J479" s="18" t="s">
        <v>600</v>
      </c>
      <c r="K479" s="34">
        <v>17006.25</v>
      </c>
      <c r="L479" s="13">
        <f t="shared" si="116"/>
        <v>204075</v>
      </c>
      <c r="M479" s="13">
        <f>K479*30</f>
        <v>510187.5</v>
      </c>
      <c r="N479" s="73" t="s">
        <v>1421</v>
      </c>
      <c r="O479" s="74">
        <v>46774</v>
      </c>
    </row>
    <row r="480" spans="1:15" ht="34.5" hidden="1" customHeight="1">
      <c r="A480" s="78" t="s">
        <v>1369</v>
      </c>
      <c r="B480" s="16" t="s">
        <v>1370</v>
      </c>
      <c r="C480" s="17" t="s">
        <v>1378</v>
      </c>
      <c r="D480" s="135" t="s">
        <v>252</v>
      </c>
      <c r="E480" s="17" t="s">
        <v>1422</v>
      </c>
      <c r="F480" s="17" t="s">
        <v>1423</v>
      </c>
      <c r="G480" s="17" t="s">
        <v>1424</v>
      </c>
      <c r="H480" s="17">
        <v>12</v>
      </c>
      <c r="I480" s="18" t="s">
        <v>1425</v>
      </c>
      <c r="J480" s="18" t="s">
        <v>1426</v>
      </c>
      <c r="K480" s="34">
        <v>12522.86</v>
      </c>
      <c r="L480" s="13">
        <f t="shared" ref="L480" si="117">K480*12</f>
        <v>150274.32</v>
      </c>
      <c r="M480" s="13">
        <f>K480*12</f>
        <v>150274.32</v>
      </c>
      <c r="N480" s="73" t="s">
        <v>67</v>
      </c>
      <c r="O480" s="74">
        <v>46144</v>
      </c>
    </row>
    <row r="481" spans="1:15" ht="34.5" hidden="1" customHeight="1">
      <c r="A481" s="78" t="s">
        <v>1369</v>
      </c>
      <c r="B481" s="16" t="s">
        <v>1370</v>
      </c>
      <c r="C481" s="17" t="s">
        <v>1378</v>
      </c>
      <c r="D481" s="135" t="s">
        <v>530</v>
      </c>
      <c r="E481" s="17" t="s">
        <v>1422</v>
      </c>
      <c r="F481" s="17" t="s">
        <v>1423</v>
      </c>
      <c r="G481" s="17" t="s">
        <v>1424</v>
      </c>
      <c r="H481" s="17">
        <v>12</v>
      </c>
      <c r="I481" s="18" t="s">
        <v>1425</v>
      </c>
      <c r="J481" s="18" t="s">
        <v>1426</v>
      </c>
      <c r="K481" s="34">
        <v>25192.68</v>
      </c>
      <c r="L481" s="13">
        <f t="shared" si="92"/>
        <v>302312.16000000003</v>
      </c>
      <c r="M481" s="13">
        <f>K481*12</f>
        <v>302312.16000000003</v>
      </c>
      <c r="N481" s="73" t="s">
        <v>67</v>
      </c>
      <c r="O481" s="74">
        <v>46144</v>
      </c>
    </row>
    <row r="482" spans="1:15" ht="34.5" hidden="1" customHeight="1">
      <c r="A482" s="78" t="s">
        <v>1369</v>
      </c>
      <c r="B482" s="16" t="s">
        <v>1370</v>
      </c>
      <c r="C482" s="17" t="s">
        <v>1378</v>
      </c>
      <c r="D482" s="15" t="s">
        <v>129</v>
      </c>
      <c r="E482" s="17" t="s">
        <v>1422</v>
      </c>
      <c r="F482" s="17" t="s">
        <v>1423</v>
      </c>
      <c r="G482" s="17" t="s">
        <v>1424</v>
      </c>
      <c r="H482" s="17">
        <v>12</v>
      </c>
      <c r="I482" s="18" t="s">
        <v>1425</v>
      </c>
      <c r="J482" s="18" t="s">
        <v>1426</v>
      </c>
      <c r="K482" s="34">
        <v>49980.2</v>
      </c>
      <c r="L482" s="13">
        <f t="shared" ref="L482:L488" si="118">K482*12</f>
        <v>599762.39999999991</v>
      </c>
      <c r="M482" s="13">
        <f>K482*12</f>
        <v>599762.39999999991</v>
      </c>
      <c r="N482" s="73" t="s">
        <v>67</v>
      </c>
      <c r="O482" s="74">
        <v>46144</v>
      </c>
    </row>
    <row r="483" spans="1:15" ht="34.5" hidden="1" customHeight="1">
      <c r="A483" s="78" t="s">
        <v>1369</v>
      </c>
      <c r="B483" s="16" t="s">
        <v>1370</v>
      </c>
      <c r="C483" s="17" t="s">
        <v>1378</v>
      </c>
      <c r="D483" s="135" t="s">
        <v>1427</v>
      </c>
      <c r="E483" s="17" t="s">
        <v>1422</v>
      </c>
      <c r="F483" s="17" t="s">
        <v>1423</v>
      </c>
      <c r="G483" s="17" t="s">
        <v>1424</v>
      </c>
      <c r="H483" s="17">
        <v>12</v>
      </c>
      <c r="I483" s="18" t="s">
        <v>1425</v>
      </c>
      <c r="J483" s="18" t="s">
        <v>1426</v>
      </c>
      <c r="K483" s="34">
        <v>21577.200000000001</v>
      </c>
      <c r="L483" s="13">
        <f t="shared" si="118"/>
        <v>258926.40000000002</v>
      </c>
      <c r="M483" s="13">
        <f>K483*12</f>
        <v>258926.40000000002</v>
      </c>
      <c r="N483" s="73" t="s">
        <v>67</v>
      </c>
      <c r="O483" s="74">
        <v>46144</v>
      </c>
    </row>
    <row r="484" spans="1:15" ht="34.5" hidden="1" customHeight="1">
      <c r="A484" s="78" t="s">
        <v>1369</v>
      </c>
      <c r="B484" s="16" t="s">
        <v>1370</v>
      </c>
      <c r="C484" s="17" t="s">
        <v>1378</v>
      </c>
      <c r="D484" s="135" t="s">
        <v>1428</v>
      </c>
      <c r="E484" s="17" t="s">
        <v>1422</v>
      </c>
      <c r="F484" s="17" t="s">
        <v>1423</v>
      </c>
      <c r="G484" s="17" t="s">
        <v>1424</v>
      </c>
      <c r="H484" s="17">
        <v>12</v>
      </c>
      <c r="I484" s="18" t="s">
        <v>1425</v>
      </c>
      <c r="J484" s="18" t="s">
        <v>1426</v>
      </c>
      <c r="K484" s="34">
        <v>2987.56</v>
      </c>
      <c r="L484" s="13">
        <f t="shared" si="118"/>
        <v>35850.720000000001</v>
      </c>
      <c r="M484" s="13">
        <f>K484*12</f>
        <v>35850.720000000001</v>
      </c>
      <c r="N484" s="73" t="s">
        <v>67</v>
      </c>
      <c r="O484" s="74">
        <v>46144</v>
      </c>
    </row>
    <row r="485" spans="1:15" ht="34.5" hidden="1" customHeight="1">
      <c r="A485" s="78" t="s">
        <v>1369</v>
      </c>
      <c r="B485" s="16" t="s">
        <v>1370</v>
      </c>
      <c r="C485" s="17" t="s">
        <v>1378</v>
      </c>
      <c r="D485" s="135" t="s">
        <v>1429</v>
      </c>
      <c r="E485" s="17" t="s">
        <v>1422</v>
      </c>
      <c r="F485" s="17" t="s">
        <v>1423</v>
      </c>
      <c r="G485" s="17" t="s">
        <v>1424</v>
      </c>
      <c r="H485" s="17">
        <v>12</v>
      </c>
      <c r="I485" s="18" t="s">
        <v>1425</v>
      </c>
      <c r="J485" s="18" t="s">
        <v>1426</v>
      </c>
      <c r="K485" s="34">
        <v>6488.05</v>
      </c>
      <c r="L485" s="13">
        <f t="shared" si="118"/>
        <v>77856.600000000006</v>
      </c>
      <c r="M485" s="13">
        <f>K485*12</f>
        <v>77856.600000000006</v>
      </c>
      <c r="N485" s="73" t="s">
        <v>67</v>
      </c>
      <c r="O485" s="74">
        <v>46144</v>
      </c>
    </row>
    <row r="486" spans="1:15" ht="34.5" hidden="1" customHeight="1">
      <c r="A486" s="78" t="s">
        <v>1369</v>
      </c>
      <c r="B486" s="16" t="s">
        <v>1370</v>
      </c>
      <c r="C486" s="17" t="s">
        <v>1378</v>
      </c>
      <c r="D486" s="135" t="s">
        <v>1430</v>
      </c>
      <c r="E486" s="17" t="s">
        <v>1422</v>
      </c>
      <c r="F486" s="17" t="s">
        <v>1423</v>
      </c>
      <c r="G486" s="17" t="s">
        <v>1424</v>
      </c>
      <c r="H486" s="17">
        <v>12</v>
      </c>
      <c r="I486" s="18" t="s">
        <v>1425</v>
      </c>
      <c r="J486" s="18" t="s">
        <v>1426</v>
      </c>
      <c r="K486" s="34">
        <v>366.6</v>
      </c>
      <c r="L486" s="13">
        <f t="shared" si="118"/>
        <v>4399.2000000000007</v>
      </c>
      <c r="M486" s="13">
        <f>K486*12</f>
        <v>4399.2000000000007</v>
      </c>
      <c r="N486" s="73" t="s">
        <v>67</v>
      </c>
      <c r="O486" s="74">
        <v>46144</v>
      </c>
    </row>
    <row r="487" spans="1:15" ht="34.5" hidden="1" customHeight="1">
      <c r="A487" s="78" t="s">
        <v>1369</v>
      </c>
      <c r="B487" s="16" t="s">
        <v>1370</v>
      </c>
      <c r="C487" s="17" t="s">
        <v>1378</v>
      </c>
      <c r="D487" s="135" t="s">
        <v>1431</v>
      </c>
      <c r="E487" s="17" t="s">
        <v>1422</v>
      </c>
      <c r="F487" s="17" t="s">
        <v>1423</v>
      </c>
      <c r="G487" s="17" t="s">
        <v>1424</v>
      </c>
      <c r="H487" s="17">
        <v>12</v>
      </c>
      <c r="I487" s="18" t="s">
        <v>1425</v>
      </c>
      <c r="J487" s="18" t="s">
        <v>1426</v>
      </c>
      <c r="K487" s="34">
        <v>4469.34</v>
      </c>
      <c r="L487" s="13">
        <f t="shared" si="118"/>
        <v>53632.08</v>
      </c>
      <c r="M487" s="13">
        <f>K487*12</f>
        <v>53632.08</v>
      </c>
      <c r="N487" s="73" t="s">
        <v>67</v>
      </c>
      <c r="O487" s="74">
        <v>46144</v>
      </c>
    </row>
    <row r="488" spans="1:15" ht="34.5" hidden="1" customHeight="1">
      <c r="A488" s="78" t="s">
        <v>1369</v>
      </c>
      <c r="B488" s="16" t="s">
        <v>1370</v>
      </c>
      <c r="C488" s="17" t="s">
        <v>1378</v>
      </c>
      <c r="D488" s="21" t="s">
        <v>96</v>
      </c>
      <c r="E488" s="17" t="s">
        <v>1422</v>
      </c>
      <c r="F488" s="17" t="s">
        <v>1423</v>
      </c>
      <c r="G488" s="17" t="s">
        <v>1424</v>
      </c>
      <c r="H488" s="17">
        <v>12</v>
      </c>
      <c r="I488" s="18" t="s">
        <v>1425</v>
      </c>
      <c r="J488" s="18" t="s">
        <v>1426</v>
      </c>
      <c r="K488" s="34">
        <v>38670.82</v>
      </c>
      <c r="L488" s="13">
        <f t="shared" si="118"/>
        <v>464049.83999999997</v>
      </c>
      <c r="M488" s="13">
        <f>K488*12</f>
        <v>464049.83999999997</v>
      </c>
      <c r="N488" s="73" t="s">
        <v>67</v>
      </c>
      <c r="O488" s="74">
        <v>46144</v>
      </c>
    </row>
    <row r="489" spans="1:15" ht="34.5" hidden="1" customHeight="1">
      <c r="A489" s="11" t="s">
        <v>1369</v>
      </c>
      <c r="B489" s="16" t="s">
        <v>1370</v>
      </c>
      <c r="C489" s="17" t="s">
        <v>1376</v>
      </c>
      <c r="D489" s="17" t="s">
        <v>114</v>
      </c>
      <c r="E489" s="11" t="s">
        <v>1432</v>
      </c>
      <c r="F489" s="11" t="s">
        <v>70</v>
      </c>
      <c r="G489" s="11" t="s">
        <v>1433</v>
      </c>
      <c r="H489" s="28">
        <v>0</v>
      </c>
      <c r="I489" s="11" t="s">
        <v>1434</v>
      </c>
      <c r="J489" s="11" t="s">
        <v>1435</v>
      </c>
      <c r="K489" s="34">
        <v>116.93</v>
      </c>
      <c r="L489" s="13">
        <f t="shared" si="92"/>
        <v>1403.16</v>
      </c>
      <c r="M489" s="13">
        <f>K489*60</f>
        <v>7015.8</v>
      </c>
      <c r="N489" s="87" t="s">
        <v>124</v>
      </c>
      <c r="O489" s="32" t="s">
        <v>124</v>
      </c>
    </row>
    <row r="490" spans="1:15" ht="34.5" hidden="1" customHeight="1">
      <c r="A490" s="11" t="s">
        <v>1369</v>
      </c>
      <c r="B490" s="16" t="s">
        <v>1370</v>
      </c>
      <c r="C490" s="17" t="s">
        <v>1376</v>
      </c>
      <c r="D490" s="21" t="s">
        <v>68</v>
      </c>
      <c r="E490" s="11" t="s">
        <v>1436</v>
      </c>
      <c r="F490" s="11" t="s">
        <v>70</v>
      </c>
      <c r="G490" s="11" t="s">
        <v>1437</v>
      </c>
      <c r="H490" s="28">
        <v>0</v>
      </c>
      <c r="I490" s="75" t="s">
        <v>1438</v>
      </c>
      <c r="J490" s="23" t="s">
        <v>1439</v>
      </c>
      <c r="K490" s="34">
        <v>4315.21</v>
      </c>
      <c r="L490" s="13">
        <f t="shared" si="92"/>
        <v>51782.520000000004</v>
      </c>
      <c r="M490" s="13">
        <f>K490*60</f>
        <v>258912.6</v>
      </c>
      <c r="N490" s="98" t="s">
        <v>24</v>
      </c>
      <c r="O490" s="32">
        <v>46481</v>
      </c>
    </row>
    <row r="491" spans="1:15" ht="34.5" hidden="1" customHeight="1">
      <c r="A491" s="11" t="s">
        <v>1369</v>
      </c>
      <c r="B491" s="16" t="s">
        <v>1370</v>
      </c>
      <c r="C491" s="17" t="s">
        <v>1376</v>
      </c>
      <c r="D491" s="21" t="s">
        <v>96</v>
      </c>
      <c r="E491" s="11" t="s">
        <v>1440</v>
      </c>
      <c r="F491" s="11" t="s">
        <v>1441</v>
      </c>
      <c r="G491" s="11" t="s">
        <v>1442</v>
      </c>
      <c r="H491" s="17">
        <v>1</v>
      </c>
      <c r="I491" s="63" t="s">
        <v>1443</v>
      </c>
      <c r="J491" s="23" t="s">
        <v>1444</v>
      </c>
      <c r="K491" s="13">
        <v>6204.01</v>
      </c>
      <c r="L491" s="13">
        <f t="shared" si="92"/>
        <v>74448.12</v>
      </c>
      <c r="M491" s="13">
        <f>K491*30</f>
        <v>186120.30000000002</v>
      </c>
      <c r="N491" s="98" t="s">
        <v>1445</v>
      </c>
      <c r="O491" s="20">
        <v>46686</v>
      </c>
    </row>
    <row r="492" spans="1:15" ht="34.5" hidden="1" customHeight="1">
      <c r="A492" s="11" t="s">
        <v>1369</v>
      </c>
      <c r="B492" s="16" t="s">
        <v>1370</v>
      </c>
      <c r="C492" s="17" t="s">
        <v>1376</v>
      </c>
      <c r="D492" s="21" t="s">
        <v>102</v>
      </c>
      <c r="E492" s="11" t="s">
        <v>1446</v>
      </c>
      <c r="F492" s="11" t="s">
        <v>1447</v>
      </c>
      <c r="G492" s="11" t="s">
        <v>1448</v>
      </c>
      <c r="H492" s="17">
        <v>0</v>
      </c>
      <c r="I492" s="75" t="s">
        <v>1449</v>
      </c>
      <c r="J492" s="23" t="s">
        <v>1450</v>
      </c>
      <c r="K492" s="13">
        <v>35000</v>
      </c>
      <c r="L492" s="13">
        <f t="shared" si="92"/>
        <v>420000</v>
      </c>
      <c r="M492" s="13">
        <f>K492*60</f>
        <v>2100000</v>
      </c>
      <c r="N492" s="1" t="s">
        <v>24</v>
      </c>
      <c r="O492" s="24">
        <v>46181</v>
      </c>
    </row>
    <row r="493" spans="1:15" ht="34.5" hidden="1" customHeight="1">
      <c r="A493" s="11" t="s">
        <v>1369</v>
      </c>
      <c r="B493" s="16" t="s">
        <v>1370</v>
      </c>
      <c r="C493" s="17" t="s">
        <v>1376</v>
      </c>
      <c r="D493" s="17" t="s">
        <v>108</v>
      </c>
      <c r="E493" s="11" t="s">
        <v>1451</v>
      </c>
      <c r="F493" s="11" t="s">
        <v>1452</v>
      </c>
      <c r="G493" s="11" t="s">
        <v>1453</v>
      </c>
      <c r="H493" s="17">
        <v>2</v>
      </c>
      <c r="I493" s="22" t="s">
        <v>1454</v>
      </c>
      <c r="J493" s="23" t="s">
        <v>1455</v>
      </c>
      <c r="K493" s="13">
        <v>6500</v>
      </c>
      <c r="L493" s="13">
        <f>K493*12</f>
        <v>78000</v>
      </c>
      <c r="M493" s="13">
        <f>K493*60</f>
        <v>390000</v>
      </c>
      <c r="N493" s="5" t="s">
        <v>607</v>
      </c>
      <c r="O493" s="24">
        <v>45908</v>
      </c>
    </row>
    <row r="494" spans="1:15" ht="34.5" hidden="1" customHeight="1">
      <c r="A494" s="11" t="s">
        <v>1369</v>
      </c>
      <c r="B494" s="16" t="s">
        <v>1370</v>
      </c>
      <c r="C494" s="17" t="s">
        <v>1379</v>
      </c>
      <c r="D494" s="17" t="s">
        <v>46</v>
      </c>
      <c r="E494" s="11" t="s">
        <v>1451</v>
      </c>
      <c r="F494" s="11" t="s">
        <v>1452</v>
      </c>
      <c r="G494" s="11" t="s">
        <v>1453</v>
      </c>
      <c r="H494" s="17">
        <v>2</v>
      </c>
      <c r="I494" s="22" t="s">
        <v>1454</v>
      </c>
      <c r="J494" s="23" t="s">
        <v>1455</v>
      </c>
      <c r="K494" s="13">
        <v>13166.67</v>
      </c>
      <c r="L494" s="13">
        <f>K494*12</f>
        <v>158000.04</v>
      </c>
      <c r="M494" s="13">
        <f>K494*60</f>
        <v>790000.2</v>
      </c>
      <c r="N494" s="5" t="s">
        <v>607</v>
      </c>
      <c r="O494" s="24">
        <v>45908</v>
      </c>
    </row>
    <row r="495" spans="1:15" ht="34.5" hidden="1" customHeight="1">
      <c r="A495" s="70" t="s">
        <v>1369</v>
      </c>
      <c r="B495" s="16" t="s">
        <v>1385</v>
      </c>
      <c r="C495" s="17" t="s">
        <v>1386</v>
      </c>
      <c r="D495" s="64" t="s">
        <v>96</v>
      </c>
      <c r="E495" s="70" t="s">
        <v>1456</v>
      </c>
      <c r="F495" s="63" t="s">
        <v>1457</v>
      </c>
      <c r="G495" s="63" t="s">
        <v>1458</v>
      </c>
      <c r="H495" s="17">
        <v>1</v>
      </c>
      <c r="I495" s="18" t="s">
        <v>1459</v>
      </c>
      <c r="J495" s="18" t="s">
        <v>1460</v>
      </c>
      <c r="K495" s="13">
        <v>22224.74</v>
      </c>
      <c r="L495" s="13">
        <f t="shared" ref="L495:L553" si="119">K495*12</f>
        <v>266696.88</v>
      </c>
      <c r="M495" s="13">
        <f>K495*30</f>
        <v>666742.20000000007</v>
      </c>
      <c r="N495" s="2" t="s">
        <v>45</v>
      </c>
      <c r="O495" s="20">
        <v>45877</v>
      </c>
    </row>
    <row r="496" spans="1:15" ht="34.5" hidden="1" customHeight="1">
      <c r="A496" s="82" t="s">
        <v>1369</v>
      </c>
      <c r="B496" s="136" t="s">
        <v>1385</v>
      </c>
      <c r="C496" s="71" t="s">
        <v>1386</v>
      </c>
      <c r="D496" s="21" t="s">
        <v>648</v>
      </c>
      <c r="E496" s="82" t="s">
        <v>1461</v>
      </c>
      <c r="F496" s="11" t="s">
        <v>1462</v>
      </c>
      <c r="G496" s="82" t="s">
        <v>1463</v>
      </c>
      <c r="H496" s="71">
        <v>0</v>
      </c>
      <c r="I496" s="82" t="s">
        <v>1464</v>
      </c>
      <c r="J496" s="83" t="s">
        <v>1465</v>
      </c>
      <c r="K496" s="13">
        <v>1241.54</v>
      </c>
      <c r="L496" s="13">
        <f t="shared" si="119"/>
        <v>14898.48</v>
      </c>
      <c r="M496" s="13">
        <f>K496*12</f>
        <v>14898.48</v>
      </c>
      <c r="N496" s="1" t="s">
        <v>67</v>
      </c>
      <c r="O496" s="104">
        <v>46146</v>
      </c>
    </row>
    <row r="497" spans="1:15" ht="34.5" hidden="1" customHeight="1">
      <c r="A497" s="82" t="s">
        <v>1369</v>
      </c>
      <c r="B497" s="136" t="s">
        <v>1385</v>
      </c>
      <c r="C497" s="71" t="s">
        <v>1386</v>
      </c>
      <c r="D497" s="21" t="s">
        <v>129</v>
      </c>
      <c r="E497" s="82" t="s">
        <v>1466</v>
      </c>
      <c r="F497" s="11" t="s">
        <v>392</v>
      </c>
      <c r="G497" s="11" t="s">
        <v>1467</v>
      </c>
      <c r="H497" s="17">
        <v>0</v>
      </c>
      <c r="I497" s="11" t="s">
        <v>647</v>
      </c>
      <c r="J497" s="11" t="s">
        <v>164</v>
      </c>
      <c r="K497" s="13">
        <v>4606.66</v>
      </c>
      <c r="L497" s="13">
        <f t="shared" si="119"/>
        <v>55279.92</v>
      </c>
      <c r="M497" s="13">
        <f>K497*60</f>
        <v>276399.59999999998</v>
      </c>
      <c r="N497" s="1" t="s">
        <v>24</v>
      </c>
      <c r="O497" s="104">
        <v>47278</v>
      </c>
    </row>
    <row r="498" spans="1:15" ht="34.5" hidden="1" customHeight="1">
      <c r="A498" s="11" t="s">
        <v>1369</v>
      </c>
      <c r="B498" s="27" t="s">
        <v>1385</v>
      </c>
      <c r="C498" s="28" t="s">
        <v>1386</v>
      </c>
      <c r="D498" s="15" t="s">
        <v>114</v>
      </c>
      <c r="E498" s="11" t="s">
        <v>1468</v>
      </c>
      <c r="F498" s="11" t="s">
        <v>70</v>
      </c>
      <c r="G498" s="11" t="s">
        <v>1469</v>
      </c>
      <c r="H498" s="17">
        <v>0</v>
      </c>
      <c r="I498" s="11" t="s">
        <v>1470</v>
      </c>
      <c r="J498" s="23" t="s">
        <v>1471</v>
      </c>
      <c r="K498" s="13">
        <v>4602.7299999999996</v>
      </c>
      <c r="L498" s="13">
        <f t="shared" si="119"/>
        <v>55232.759999999995</v>
      </c>
      <c r="M498" s="13">
        <f>K498*60</f>
        <v>276163.8</v>
      </c>
      <c r="N498" s="87" t="s">
        <v>24</v>
      </c>
      <c r="O498" s="20">
        <v>46471</v>
      </c>
    </row>
    <row r="499" spans="1:15" ht="34.5" hidden="1" customHeight="1">
      <c r="A499" s="11" t="s">
        <v>1369</v>
      </c>
      <c r="B499" s="27" t="s">
        <v>1385</v>
      </c>
      <c r="C499" s="28" t="s">
        <v>1386</v>
      </c>
      <c r="D499" s="15" t="s">
        <v>68</v>
      </c>
      <c r="E499" s="11" t="s">
        <v>1472</v>
      </c>
      <c r="F499" s="11" t="s">
        <v>70</v>
      </c>
      <c r="G499" s="11" t="s">
        <v>1473</v>
      </c>
      <c r="H499" s="17">
        <v>0</v>
      </c>
      <c r="I499" s="11" t="s">
        <v>1474</v>
      </c>
      <c r="J499" s="22" t="s">
        <v>1475</v>
      </c>
      <c r="K499" s="13">
        <v>14410.42</v>
      </c>
      <c r="L499" s="13">
        <f t="shared" si="119"/>
        <v>172925.04</v>
      </c>
      <c r="M499" s="13">
        <f>K499*60</f>
        <v>864625.2</v>
      </c>
      <c r="N499" s="87" t="s">
        <v>24</v>
      </c>
      <c r="O499" s="20">
        <v>46511</v>
      </c>
    </row>
    <row r="500" spans="1:15" ht="34.5" hidden="1" customHeight="1">
      <c r="A500" s="11" t="s">
        <v>1369</v>
      </c>
      <c r="B500" s="16" t="s">
        <v>1385</v>
      </c>
      <c r="C500" s="17" t="s">
        <v>1386</v>
      </c>
      <c r="D500" s="21" t="s">
        <v>102</v>
      </c>
      <c r="E500" s="11" t="s">
        <v>1476</v>
      </c>
      <c r="F500" s="11" t="s">
        <v>1477</v>
      </c>
      <c r="G500" s="11" t="s">
        <v>1478</v>
      </c>
      <c r="H500" s="17">
        <v>0</v>
      </c>
      <c r="I500" s="22" t="s">
        <v>1479</v>
      </c>
      <c r="J500" s="22" t="s">
        <v>1480</v>
      </c>
      <c r="K500" s="13">
        <v>68225.67</v>
      </c>
      <c r="L500" s="13">
        <f t="shared" si="119"/>
        <v>818708.04</v>
      </c>
      <c r="M500" s="13">
        <f>K500*60</f>
        <v>4093540.1999999997</v>
      </c>
      <c r="N500" s="5" t="s">
        <v>24</v>
      </c>
      <c r="O500" s="24">
        <v>46850</v>
      </c>
    </row>
    <row r="501" spans="1:15" ht="34.5" hidden="1" customHeight="1">
      <c r="A501" s="11" t="s">
        <v>1369</v>
      </c>
      <c r="B501" s="16" t="s">
        <v>1385</v>
      </c>
      <c r="C501" s="17" t="s">
        <v>1386</v>
      </c>
      <c r="D501" s="21" t="s">
        <v>102</v>
      </c>
      <c r="E501" s="11" t="s">
        <v>1481</v>
      </c>
      <c r="F501" s="11" t="s">
        <v>1482</v>
      </c>
      <c r="G501" s="11" t="s">
        <v>1483</v>
      </c>
      <c r="H501" s="17">
        <v>0</v>
      </c>
      <c r="I501" s="22" t="s">
        <v>1484</v>
      </c>
      <c r="J501" s="22" t="s">
        <v>1485</v>
      </c>
      <c r="K501" s="13">
        <v>17117.509999999998</v>
      </c>
      <c r="L501" s="13">
        <f t="shared" si="119"/>
        <v>205410.12</v>
      </c>
      <c r="M501" s="13">
        <f>K501*60</f>
        <v>1027050.5999999999</v>
      </c>
      <c r="N501" s="2" t="s">
        <v>24</v>
      </c>
      <c r="O501" s="24">
        <v>46850</v>
      </c>
    </row>
    <row r="502" spans="1:15" ht="34.5" hidden="1" customHeight="1">
      <c r="A502" s="11" t="s">
        <v>1369</v>
      </c>
      <c r="B502" s="16" t="s">
        <v>1385</v>
      </c>
      <c r="C502" s="17" t="s">
        <v>1386</v>
      </c>
      <c r="D502" s="21" t="s">
        <v>639</v>
      </c>
      <c r="E502" s="11" t="s">
        <v>1486</v>
      </c>
      <c r="F502" s="11" t="s">
        <v>1487</v>
      </c>
      <c r="G502" s="11" t="s">
        <v>1488</v>
      </c>
      <c r="H502" s="17">
        <v>0</v>
      </c>
      <c r="I502" s="22" t="s">
        <v>1489</v>
      </c>
      <c r="J502" s="22" t="s">
        <v>1490</v>
      </c>
      <c r="K502" s="13">
        <v>280</v>
      </c>
      <c r="L502" s="13">
        <f t="shared" si="119"/>
        <v>3360</v>
      </c>
      <c r="M502" s="13">
        <f>K502*12</f>
        <v>3360</v>
      </c>
      <c r="N502" s="5" t="s">
        <v>67</v>
      </c>
      <c r="O502" s="24">
        <v>46168</v>
      </c>
    </row>
    <row r="503" spans="1:15" ht="34.5" hidden="1" customHeight="1">
      <c r="A503" s="78" t="s">
        <v>1369</v>
      </c>
      <c r="B503" s="16" t="s">
        <v>1395</v>
      </c>
      <c r="C503" s="17" t="s">
        <v>1401</v>
      </c>
      <c r="D503" s="21" t="s">
        <v>1491</v>
      </c>
      <c r="E503" s="11" t="s">
        <v>1492</v>
      </c>
      <c r="F503" s="11"/>
      <c r="G503" s="11" t="s">
        <v>1309</v>
      </c>
      <c r="H503" s="17">
        <v>0</v>
      </c>
      <c r="I503" s="22" t="s">
        <v>1493</v>
      </c>
      <c r="J503" s="23" t="s">
        <v>1494</v>
      </c>
      <c r="K503" s="13">
        <v>20146</v>
      </c>
      <c r="L503" s="13">
        <f t="shared" si="119"/>
        <v>241752</v>
      </c>
      <c r="M503" s="56">
        <f>K503*60</f>
        <v>1208760</v>
      </c>
      <c r="N503" s="5" t="s">
        <v>24</v>
      </c>
      <c r="O503" s="24">
        <v>47163</v>
      </c>
    </row>
    <row r="504" spans="1:15" ht="34.5" hidden="1" customHeight="1">
      <c r="A504" s="11" t="s">
        <v>1369</v>
      </c>
      <c r="B504" s="16" t="s">
        <v>1395</v>
      </c>
      <c r="C504" s="77" t="s">
        <v>1405</v>
      </c>
      <c r="D504" s="15" t="s">
        <v>114</v>
      </c>
      <c r="E504" s="11" t="s">
        <v>1495</v>
      </c>
      <c r="F504" s="11" t="s">
        <v>70</v>
      </c>
      <c r="G504" s="11" t="s">
        <v>1496</v>
      </c>
      <c r="H504" s="17">
        <v>0</v>
      </c>
      <c r="I504" s="22" t="s">
        <v>1497</v>
      </c>
      <c r="J504" s="23" t="s">
        <v>1498</v>
      </c>
      <c r="K504" s="13">
        <v>307.35000000000002</v>
      </c>
      <c r="L504" s="13">
        <f t="shared" si="119"/>
        <v>3688.2000000000003</v>
      </c>
      <c r="M504" s="56">
        <f>K504*60</f>
        <v>18441</v>
      </c>
      <c r="N504" s="103" t="s">
        <v>24</v>
      </c>
      <c r="O504" s="24">
        <v>46754</v>
      </c>
    </row>
    <row r="505" spans="1:15" ht="34.5" hidden="1" customHeight="1">
      <c r="A505" s="11" t="s">
        <v>1369</v>
      </c>
      <c r="B505" s="16" t="s">
        <v>1395</v>
      </c>
      <c r="C505" s="77" t="s">
        <v>1405</v>
      </c>
      <c r="D505" s="15" t="s">
        <v>68</v>
      </c>
      <c r="E505" s="11" t="s">
        <v>1499</v>
      </c>
      <c r="F505" s="11" t="s">
        <v>70</v>
      </c>
      <c r="G505" s="11" t="s">
        <v>1500</v>
      </c>
      <c r="H505" s="17">
        <v>0</v>
      </c>
      <c r="I505" s="22" t="s">
        <v>1501</v>
      </c>
      <c r="J505" s="23" t="s">
        <v>1502</v>
      </c>
      <c r="K505" s="13">
        <v>426.4</v>
      </c>
      <c r="L505" s="13">
        <f t="shared" si="119"/>
        <v>5116.7999999999993</v>
      </c>
      <c r="M505" s="56">
        <f>K505*60</f>
        <v>25584</v>
      </c>
      <c r="N505" s="103" t="s">
        <v>24</v>
      </c>
      <c r="O505" s="24">
        <v>46784</v>
      </c>
    </row>
    <row r="506" spans="1:15" ht="34.5" hidden="1" customHeight="1">
      <c r="A506" s="11" t="s">
        <v>1369</v>
      </c>
      <c r="B506" s="16" t="s">
        <v>1395</v>
      </c>
      <c r="C506" s="17" t="s">
        <v>1405</v>
      </c>
      <c r="D506" s="21" t="s">
        <v>96</v>
      </c>
      <c r="E506" s="11" t="s">
        <v>1503</v>
      </c>
      <c r="F506" s="11" t="s">
        <v>1504</v>
      </c>
      <c r="G506" s="11" t="s">
        <v>1505</v>
      </c>
      <c r="H506" s="17">
        <v>1</v>
      </c>
      <c r="I506" s="18" t="s">
        <v>625</v>
      </c>
      <c r="J506" s="19" t="s">
        <v>626</v>
      </c>
      <c r="K506" s="13">
        <v>4698.34</v>
      </c>
      <c r="L506" s="13">
        <f t="shared" si="119"/>
        <v>56380.08</v>
      </c>
      <c r="M506" s="56">
        <f>K506*30</f>
        <v>140950.20000000001</v>
      </c>
      <c r="N506" s="5" t="s">
        <v>45</v>
      </c>
      <c r="O506" s="24">
        <v>46728</v>
      </c>
    </row>
    <row r="507" spans="1:15" ht="34.5" hidden="1" customHeight="1">
      <c r="A507" s="11" t="s">
        <v>1369</v>
      </c>
      <c r="B507" s="16" t="s">
        <v>1395</v>
      </c>
      <c r="C507" s="17" t="s">
        <v>1405</v>
      </c>
      <c r="D507" s="21" t="s">
        <v>102</v>
      </c>
      <c r="E507" s="11" t="s">
        <v>1506</v>
      </c>
      <c r="F507" s="11" t="s">
        <v>1507</v>
      </c>
      <c r="G507" s="11" t="s">
        <v>1508</v>
      </c>
      <c r="H507" s="17">
        <v>0</v>
      </c>
      <c r="I507" s="18" t="s">
        <v>1509</v>
      </c>
      <c r="J507" s="19" t="s">
        <v>1510</v>
      </c>
      <c r="K507" s="13">
        <v>28400.01</v>
      </c>
      <c r="L507" s="13">
        <f t="shared" si="119"/>
        <v>340800.12</v>
      </c>
      <c r="M507" s="56">
        <f>K507*60</f>
        <v>1704000.5999999999</v>
      </c>
      <c r="N507" s="5" t="s">
        <v>24</v>
      </c>
      <c r="O507" s="24">
        <v>46600</v>
      </c>
    </row>
    <row r="508" spans="1:15" ht="34.5" hidden="1" customHeight="1">
      <c r="A508" s="6" t="s">
        <v>1369</v>
      </c>
      <c r="B508" s="43" t="s">
        <v>1395</v>
      </c>
      <c r="C508" s="44" t="s">
        <v>1405</v>
      </c>
      <c r="D508" s="42" t="s">
        <v>129</v>
      </c>
      <c r="E508" s="6" t="s">
        <v>1511</v>
      </c>
      <c r="F508" s="6" t="s">
        <v>1512</v>
      </c>
      <c r="G508" s="6" t="s">
        <v>1513</v>
      </c>
      <c r="H508" s="44">
        <v>0</v>
      </c>
      <c r="I508" s="88" t="s">
        <v>1514</v>
      </c>
      <c r="J508" s="137" t="s">
        <v>164</v>
      </c>
      <c r="K508" s="112">
        <v>2770.8330000000001</v>
      </c>
      <c r="L508" s="48">
        <f t="shared" si="119"/>
        <v>33249.995999999999</v>
      </c>
      <c r="M508" s="56">
        <f>K508*60</f>
        <v>166249.98000000001</v>
      </c>
      <c r="N508" s="5" t="s">
        <v>24</v>
      </c>
      <c r="O508" s="33">
        <v>47285</v>
      </c>
    </row>
    <row r="509" spans="1:15" ht="34.5" hidden="1" customHeight="1">
      <c r="A509" s="11" t="s">
        <v>1369</v>
      </c>
      <c r="B509" s="27" t="s">
        <v>1395</v>
      </c>
      <c r="C509" s="28" t="s">
        <v>1405</v>
      </c>
      <c r="D509" s="21" t="s">
        <v>648</v>
      </c>
      <c r="E509" s="11" t="s">
        <v>1515</v>
      </c>
      <c r="F509" s="11" t="s">
        <v>1516</v>
      </c>
      <c r="G509" s="11" t="s">
        <v>1517</v>
      </c>
      <c r="H509" s="17">
        <v>0</v>
      </c>
      <c r="I509" s="18" t="s">
        <v>1518</v>
      </c>
      <c r="J509" s="19" t="s">
        <v>1246</v>
      </c>
      <c r="K509" s="13">
        <v>1166.6500000000001</v>
      </c>
      <c r="L509" s="13">
        <f t="shared" si="119"/>
        <v>13999.800000000001</v>
      </c>
      <c r="M509" s="56">
        <f>K509*12</f>
        <v>13999.800000000001</v>
      </c>
      <c r="N509" s="5" t="s">
        <v>67</v>
      </c>
      <c r="O509" s="24">
        <v>45967</v>
      </c>
    </row>
    <row r="510" spans="1:15" ht="34.5" hidden="1" customHeight="1">
      <c r="A510" s="11" t="s">
        <v>1369</v>
      </c>
      <c r="B510" s="27" t="s">
        <v>1385</v>
      </c>
      <c r="C510" s="28" t="s">
        <v>1391</v>
      </c>
      <c r="D510" s="15" t="s">
        <v>68</v>
      </c>
      <c r="E510" s="11" t="s">
        <v>1519</v>
      </c>
      <c r="F510" s="11" t="s">
        <v>70</v>
      </c>
      <c r="G510" s="11" t="s">
        <v>1520</v>
      </c>
      <c r="H510" s="28">
        <v>0</v>
      </c>
      <c r="I510" s="22" t="s">
        <v>1521</v>
      </c>
      <c r="J510" s="22" t="s">
        <v>1475</v>
      </c>
      <c r="K510" s="34">
        <v>1397.04</v>
      </c>
      <c r="L510" s="13">
        <f t="shared" si="119"/>
        <v>16764.48</v>
      </c>
      <c r="M510" s="13"/>
      <c r="N510" s="5" t="s">
        <v>24</v>
      </c>
      <c r="O510" s="20">
        <v>47112</v>
      </c>
    </row>
    <row r="511" spans="1:15" ht="34.5" hidden="1" customHeight="1">
      <c r="A511" s="11" t="s">
        <v>1369</v>
      </c>
      <c r="B511" s="27" t="s">
        <v>1385</v>
      </c>
      <c r="C511" s="28" t="s">
        <v>1391</v>
      </c>
      <c r="D511" s="15" t="s">
        <v>114</v>
      </c>
      <c r="E511" s="11" t="s">
        <v>1522</v>
      </c>
      <c r="F511" s="11" t="s">
        <v>70</v>
      </c>
      <c r="G511" s="11" t="s">
        <v>1523</v>
      </c>
      <c r="H511" s="28">
        <v>0</v>
      </c>
      <c r="I511" s="22" t="s">
        <v>1524</v>
      </c>
      <c r="J511" s="22" t="s">
        <v>1525</v>
      </c>
      <c r="K511" s="34">
        <v>78.7</v>
      </c>
      <c r="L511" s="13">
        <f t="shared" si="119"/>
        <v>944.40000000000009</v>
      </c>
      <c r="M511" s="13"/>
      <c r="N511" s="5" t="s">
        <v>24</v>
      </c>
      <c r="O511" s="20">
        <v>47276</v>
      </c>
    </row>
    <row r="512" spans="1:15" ht="34.5" hidden="1" customHeight="1">
      <c r="A512" s="11" t="s">
        <v>1369</v>
      </c>
      <c r="B512" s="27" t="s">
        <v>1385</v>
      </c>
      <c r="C512" s="28" t="s">
        <v>1391</v>
      </c>
      <c r="D512" s="21" t="s">
        <v>96</v>
      </c>
      <c r="E512" s="11" t="s">
        <v>1526</v>
      </c>
      <c r="F512" s="11" t="s">
        <v>1527</v>
      </c>
      <c r="G512" s="11" t="s">
        <v>1528</v>
      </c>
      <c r="H512" s="17">
        <v>1</v>
      </c>
      <c r="I512" s="18" t="s">
        <v>153</v>
      </c>
      <c r="J512" s="19" t="s">
        <v>154</v>
      </c>
      <c r="K512" s="13">
        <v>4906.8</v>
      </c>
      <c r="L512" s="13">
        <f t="shared" si="119"/>
        <v>58881.600000000006</v>
      </c>
      <c r="M512" s="56">
        <f>K512*60</f>
        <v>294408</v>
      </c>
      <c r="N512" s="1" t="s">
        <v>24</v>
      </c>
      <c r="O512" s="24">
        <v>47391</v>
      </c>
    </row>
    <row r="513" spans="1:15" ht="34.5" hidden="1" customHeight="1">
      <c r="A513" s="11" t="s">
        <v>1369</v>
      </c>
      <c r="B513" s="16" t="s">
        <v>1385</v>
      </c>
      <c r="C513" s="28" t="s">
        <v>1391</v>
      </c>
      <c r="D513" s="21" t="s">
        <v>102</v>
      </c>
      <c r="E513" s="11" t="s">
        <v>1529</v>
      </c>
      <c r="F513" s="11" t="s">
        <v>1530</v>
      </c>
      <c r="G513" s="11" t="s">
        <v>1531</v>
      </c>
      <c r="H513" s="17">
        <v>0</v>
      </c>
      <c r="I513" s="22" t="s">
        <v>1532</v>
      </c>
      <c r="J513" s="23" t="s">
        <v>1533</v>
      </c>
      <c r="K513" s="13">
        <v>20000</v>
      </c>
      <c r="L513" s="13">
        <f t="shared" si="119"/>
        <v>240000</v>
      </c>
      <c r="M513" s="56">
        <f t="shared" ref="M513:M516" si="120">K513*60</f>
        <v>1200000</v>
      </c>
      <c r="N513" s="1" t="s">
        <v>24</v>
      </c>
      <c r="O513" s="104">
        <v>46931</v>
      </c>
    </row>
    <row r="514" spans="1:15" ht="34.5" hidden="1" customHeight="1">
      <c r="A514" s="11" t="s">
        <v>1369</v>
      </c>
      <c r="B514" s="27" t="s">
        <v>1385</v>
      </c>
      <c r="C514" s="28" t="s">
        <v>1391</v>
      </c>
      <c r="D514" s="15" t="s">
        <v>129</v>
      </c>
      <c r="E514" s="11" t="s">
        <v>1534</v>
      </c>
      <c r="F514" s="11" t="s">
        <v>392</v>
      </c>
      <c r="G514" s="11" t="s">
        <v>1535</v>
      </c>
      <c r="H514" s="17">
        <v>0</v>
      </c>
      <c r="I514" s="22" t="s">
        <v>163</v>
      </c>
      <c r="J514" s="26" t="s">
        <v>164</v>
      </c>
      <c r="K514" s="13">
        <v>2083.5</v>
      </c>
      <c r="L514" s="13">
        <f t="shared" si="119"/>
        <v>25002</v>
      </c>
      <c r="M514" s="56">
        <f t="shared" si="120"/>
        <v>125010</v>
      </c>
      <c r="N514" s="1" t="s">
        <v>24</v>
      </c>
      <c r="O514" s="104">
        <v>47309</v>
      </c>
    </row>
    <row r="515" spans="1:15" ht="34.5" hidden="1" customHeight="1">
      <c r="A515" s="11" t="s">
        <v>1369</v>
      </c>
      <c r="B515" s="16" t="s">
        <v>1395</v>
      </c>
      <c r="C515" s="17" t="s">
        <v>1396</v>
      </c>
      <c r="D515" s="21" t="s">
        <v>114</v>
      </c>
      <c r="E515" s="11" t="s">
        <v>1536</v>
      </c>
      <c r="F515" s="11" t="s">
        <v>70</v>
      </c>
      <c r="G515" s="11" t="s">
        <v>1537</v>
      </c>
      <c r="H515" s="17">
        <v>0</v>
      </c>
      <c r="I515" s="22" t="s">
        <v>1538</v>
      </c>
      <c r="J515" s="22" t="s">
        <v>1539</v>
      </c>
      <c r="K515" s="13">
        <v>2508.9899999999998</v>
      </c>
      <c r="L515" s="13">
        <f t="shared" si="119"/>
        <v>30107.879999999997</v>
      </c>
      <c r="M515" s="56">
        <f t="shared" si="120"/>
        <v>150539.4</v>
      </c>
      <c r="N515" s="98" t="s">
        <v>24</v>
      </c>
      <c r="O515" s="24">
        <v>46475</v>
      </c>
    </row>
    <row r="516" spans="1:15" ht="34.5" hidden="1" customHeight="1">
      <c r="A516" s="11" t="s">
        <v>1369</v>
      </c>
      <c r="B516" s="16" t="s">
        <v>1395</v>
      </c>
      <c r="C516" s="17" t="s">
        <v>1396</v>
      </c>
      <c r="D516" s="21" t="s">
        <v>68</v>
      </c>
      <c r="E516" s="11" t="s">
        <v>1540</v>
      </c>
      <c r="F516" s="11" t="s">
        <v>70</v>
      </c>
      <c r="G516" s="11" t="s">
        <v>1541</v>
      </c>
      <c r="H516" s="17">
        <v>0</v>
      </c>
      <c r="I516" s="22" t="s">
        <v>1542</v>
      </c>
      <c r="J516" s="23" t="s">
        <v>1543</v>
      </c>
      <c r="K516" s="13">
        <v>750.5</v>
      </c>
      <c r="L516" s="13">
        <f t="shared" si="119"/>
        <v>9006</v>
      </c>
      <c r="M516" s="56">
        <f t="shared" si="120"/>
        <v>45030</v>
      </c>
      <c r="N516" s="98" t="s">
        <v>24</v>
      </c>
      <c r="O516" s="24">
        <v>46481</v>
      </c>
    </row>
    <row r="517" spans="1:15" ht="34.5" hidden="1" customHeight="1">
      <c r="A517" s="11" t="s">
        <v>1369</v>
      </c>
      <c r="B517" s="27" t="s">
        <v>1395</v>
      </c>
      <c r="C517" s="28" t="s">
        <v>1396</v>
      </c>
      <c r="D517" s="21" t="s">
        <v>96</v>
      </c>
      <c r="E517" s="11" t="s">
        <v>1544</v>
      </c>
      <c r="F517" s="11" t="s">
        <v>1545</v>
      </c>
      <c r="G517" s="11" t="s">
        <v>1546</v>
      </c>
      <c r="H517" s="17">
        <v>1</v>
      </c>
      <c r="I517" s="11" t="s">
        <v>625</v>
      </c>
      <c r="J517" s="26" t="s">
        <v>1547</v>
      </c>
      <c r="K517" s="13">
        <v>6157.39</v>
      </c>
      <c r="L517" s="13">
        <f t="shared" si="119"/>
        <v>73888.680000000008</v>
      </c>
      <c r="M517" s="56">
        <f>K517*30</f>
        <v>184721.7</v>
      </c>
      <c r="N517" s="3" t="s">
        <v>45</v>
      </c>
      <c r="O517" s="24">
        <v>46511</v>
      </c>
    </row>
    <row r="518" spans="1:15" ht="34.5" hidden="1" customHeight="1">
      <c r="A518" s="11" t="s">
        <v>1369</v>
      </c>
      <c r="B518" s="16" t="s">
        <v>1395</v>
      </c>
      <c r="C518" s="17" t="s">
        <v>1396</v>
      </c>
      <c r="D518" s="21" t="s">
        <v>1548</v>
      </c>
      <c r="E518" s="11" t="s">
        <v>1549</v>
      </c>
      <c r="F518" s="11" t="s">
        <v>1550</v>
      </c>
      <c r="G518" s="11" t="s">
        <v>1551</v>
      </c>
      <c r="H518" s="17">
        <v>0</v>
      </c>
      <c r="I518" s="138" t="s">
        <v>1552</v>
      </c>
      <c r="J518" s="23" t="s">
        <v>1553</v>
      </c>
      <c r="K518" s="13">
        <v>21662.880000000001</v>
      </c>
      <c r="L518" s="13">
        <f t="shared" si="119"/>
        <v>259954.56</v>
      </c>
      <c r="M518" s="56">
        <f>K518*60</f>
        <v>1299772.8</v>
      </c>
      <c r="N518" s="5" t="s">
        <v>24</v>
      </c>
      <c r="O518" s="24">
        <v>47330</v>
      </c>
    </row>
    <row r="519" spans="1:15" ht="34.5" hidden="1" customHeight="1">
      <c r="A519" s="11" t="s">
        <v>1369</v>
      </c>
      <c r="B519" s="27" t="s">
        <v>1395</v>
      </c>
      <c r="C519" s="28" t="s">
        <v>1396</v>
      </c>
      <c r="D519" s="15" t="s">
        <v>129</v>
      </c>
      <c r="E519" s="11" t="s">
        <v>1554</v>
      </c>
      <c r="F519" s="11" t="s">
        <v>392</v>
      </c>
      <c r="G519" s="11" t="s">
        <v>1555</v>
      </c>
      <c r="H519" s="28">
        <v>0</v>
      </c>
      <c r="I519" s="22" t="s">
        <v>647</v>
      </c>
      <c r="J519" s="23" t="s">
        <v>164</v>
      </c>
      <c r="K519" s="34">
        <v>2294.56</v>
      </c>
      <c r="L519" s="13">
        <f t="shared" si="119"/>
        <v>27534.720000000001</v>
      </c>
      <c r="M519" s="56">
        <f t="shared" ref="M519:M520" si="121">K519*60</f>
        <v>137673.60000000001</v>
      </c>
      <c r="N519" s="1" t="s">
        <v>24</v>
      </c>
      <c r="O519" s="24">
        <v>47330</v>
      </c>
    </row>
    <row r="520" spans="1:15" ht="34.5" hidden="1" customHeight="1">
      <c r="A520" s="11" t="s">
        <v>1369</v>
      </c>
      <c r="B520" s="16" t="s">
        <v>1385</v>
      </c>
      <c r="C520" s="28" t="s">
        <v>1392</v>
      </c>
      <c r="D520" s="15" t="s">
        <v>68</v>
      </c>
      <c r="E520" s="11" t="s">
        <v>1556</v>
      </c>
      <c r="F520" s="11" t="s">
        <v>70</v>
      </c>
      <c r="G520" s="11" t="s">
        <v>1557</v>
      </c>
      <c r="H520" s="28">
        <v>0</v>
      </c>
      <c r="I520" s="29" t="s">
        <v>1521</v>
      </c>
      <c r="J520" s="30" t="s">
        <v>1475</v>
      </c>
      <c r="K520" s="34">
        <v>12597.02</v>
      </c>
      <c r="L520" s="13">
        <f t="shared" si="119"/>
        <v>151164.24</v>
      </c>
      <c r="M520" s="56">
        <f t="shared" si="121"/>
        <v>755821.20000000007</v>
      </c>
      <c r="N520" s="98" t="s">
        <v>24</v>
      </c>
      <c r="O520" s="32">
        <v>46475</v>
      </c>
    </row>
    <row r="521" spans="1:15" ht="34.5" hidden="1" customHeight="1">
      <c r="A521" s="11" t="s">
        <v>1369</v>
      </c>
      <c r="B521" s="16" t="s">
        <v>1385</v>
      </c>
      <c r="C521" s="28" t="s">
        <v>1392</v>
      </c>
      <c r="D521" s="21" t="s">
        <v>96</v>
      </c>
      <c r="E521" s="11" t="s">
        <v>1558</v>
      </c>
      <c r="F521" s="11" t="s">
        <v>1559</v>
      </c>
      <c r="G521" s="11" t="s">
        <v>1560</v>
      </c>
      <c r="H521" s="17">
        <v>1</v>
      </c>
      <c r="I521" s="22" t="s">
        <v>787</v>
      </c>
      <c r="J521" s="26" t="s">
        <v>1561</v>
      </c>
      <c r="K521" s="13">
        <v>4374.47</v>
      </c>
      <c r="L521" s="13">
        <f t="shared" si="119"/>
        <v>52493.64</v>
      </c>
      <c r="M521" s="56">
        <f>K521*60</f>
        <v>262468.2</v>
      </c>
      <c r="N521" s="1" t="s">
        <v>24</v>
      </c>
      <c r="O521" s="104">
        <v>47427</v>
      </c>
    </row>
    <row r="522" spans="1:15" ht="34.5" hidden="1" customHeight="1">
      <c r="A522" s="11" t="s">
        <v>1369</v>
      </c>
      <c r="B522" s="16" t="s">
        <v>1385</v>
      </c>
      <c r="C522" s="28" t="s">
        <v>1392</v>
      </c>
      <c r="D522" s="21" t="s">
        <v>129</v>
      </c>
      <c r="E522" s="11" t="s">
        <v>1562</v>
      </c>
      <c r="F522" s="11" t="s">
        <v>1563</v>
      </c>
      <c r="G522" s="11" t="s">
        <v>1564</v>
      </c>
      <c r="H522" s="17">
        <v>0</v>
      </c>
      <c r="I522" s="22" t="s">
        <v>647</v>
      </c>
      <c r="J522" s="26" t="s">
        <v>164</v>
      </c>
      <c r="K522" s="13">
        <v>1884.58</v>
      </c>
      <c r="L522" s="13">
        <f t="shared" si="119"/>
        <v>22614.959999999999</v>
      </c>
      <c r="M522" s="56">
        <f t="shared" ref="M522:M523" si="122">K522*60</f>
        <v>113074.79999999999</v>
      </c>
      <c r="N522" s="1" t="s">
        <v>24</v>
      </c>
      <c r="O522" s="104">
        <v>47278</v>
      </c>
    </row>
    <row r="523" spans="1:15" ht="34.5" hidden="1" customHeight="1">
      <c r="A523" s="11" t="s">
        <v>1369</v>
      </c>
      <c r="B523" s="27" t="s">
        <v>1385</v>
      </c>
      <c r="C523" s="17" t="s">
        <v>1392</v>
      </c>
      <c r="D523" s="21" t="s">
        <v>102</v>
      </c>
      <c r="E523" s="11" t="s">
        <v>1565</v>
      </c>
      <c r="F523" s="11" t="s">
        <v>1566</v>
      </c>
      <c r="G523" s="11" t="s">
        <v>1567</v>
      </c>
      <c r="H523" s="17">
        <v>0</v>
      </c>
      <c r="I523" s="22" t="s">
        <v>1568</v>
      </c>
      <c r="J523" s="23" t="s">
        <v>1569</v>
      </c>
      <c r="K523" s="13">
        <v>18079.560000000001</v>
      </c>
      <c r="L523" s="13">
        <f t="shared" si="119"/>
        <v>216954.72000000003</v>
      </c>
      <c r="M523" s="56">
        <f t="shared" si="122"/>
        <v>1084773.6000000001</v>
      </c>
      <c r="N523" s="1" t="s">
        <v>24</v>
      </c>
      <c r="O523" s="24">
        <v>47375</v>
      </c>
    </row>
    <row r="524" spans="1:15" ht="34.5" hidden="1" customHeight="1">
      <c r="A524" s="11" t="s">
        <v>1369</v>
      </c>
      <c r="B524" s="16" t="s">
        <v>1380</v>
      </c>
      <c r="C524" s="17" t="s">
        <v>1381</v>
      </c>
      <c r="D524" s="21" t="s">
        <v>114</v>
      </c>
      <c r="E524" s="11" t="s">
        <v>1570</v>
      </c>
      <c r="F524" s="11" t="s">
        <v>70</v>
      </c>
      <c r="G524" s="11" t="s">
        <v>1571</v>
      </c>
      <c r="H524" s="17">
        <v>0</v>
      </c>
      <c r="I524" s="22" t="s">
        <v>1572</v>
      </c>
      <c r="J524" s="11" t="s">
        <v>1573</v>
      </c>
      <c r="K524" s="13">
        <v>3374.56</v>
      </c>
      <c r="L524" s="13">
        <f t="shared" si="119"/>
        <v>40494.720000000001</v>
      </c>
      <c r="M524" s="56">
        <f>K524*60</f>
        <v>202473.60000000001</v>
      </c>
      <c r="N524" s="103" t="s">
        <v>24</v>
      </c>
      <c r="O524" s="24">
        <v>46550</v>
      </c>
    </row>
    <row r="525" spans="1:15" ht="34.5" hidden="1" customHeight="1">
      <c r="A525" s="11" t="s">
        <v>1369</v>
      </c>
      <c r="B525" s="16" t="s">
        <v>1380</v>
      </c>
      <c r="C525" s="17" t="s">
        <v>1381</v>
      </c>
      <c r="D525" s="15" t="s">
        <v>68</v>
      </c>
      <c r="E525" s="11" t="s">
        <v>1574</v>
      </c>
      <c r="F525" s="11" t="s">
        <v>70</v>
      </c>
      <c r="G525" s="11" t="s">
        <v>1575</v>
      </c>
      <c r="H525" s="17">
        <v>0</v>
      </c>
      <c r="I525" s="22" t="s">
        <v>1576</v>
      </c>
      <c r="J525" s="22" t="s">
        <v>1577</v>
      </c>
      <c r="K525" s="13">
        <v>3928.84</v>
      </c>
      <c r="L525" s="13">
        <f t="shared" si="119"/>
        <v>47146.080000000002</v>
      </c>
      <c r="M525" s="56">
        <f>K525*60</f>
        <v>235730.40000000002</v>
      </c>
      <c r="N525" s="87" t="s">
        <v>24</v>
      </c>
      <c r="O525" s="24">
        <v>46470</v>
      </c>
    </row>
    <row r="526" spans="1:15" ht="34.5" hidden="1" customHeight="1">
      <c r="A526" s="11" t="s">
        <v>1369</v>
      </c>
      <c r="B526" s="27" t="s">
        <v>1380</v>
      </c>
      <c r="C526" s="17" t="s">
        <v>1381</v>
      </c>
      <c r="D526" s="21" t="s">
        <v>96</v>
      </c>
      <c r="E526" s="11" t="s">
        <v>1578</v>
      </c>
      <c r="F526" s="11" t="s">
        <v>1579</v>
      </c>
      <c r="G526" s="11" t="s">
        <v>1580</v>
      </c>
      <c r="H526" s="17">
        <v>1</v>
      </c>
      <c r="I526" s="22" t="s">
        <v>884</v>
      </c>
      <c r="J526" s="22" t="s">
        <v>885</v>
      </c>
      <c r="K526" s="13">
        <v>4533.16</v>
      </c>
      <c r="L526" s="13">
        <f t="shared" si="119"/>
        <v>54397.919999999998</v>
      </c>
      <c r="M526" s="56">
        <f>K526*60</f>
        <v>271989.59999999998</v>
      </c>
      <c r="N526" s="2" t="s">
        <v>607</v>
      </c>
      <c r="O526" s="24">
        <v>47363</v>
      </c>
    </row>
    <row r="527" spans="1:15" ht="34.5" hidden="1" customHeight="1">
      <c r="A527" s="11" t="s">
        <v>1369</v>
      </c>
      <c r="B527" s="27" t="s">
        <v>1380</v>
      </c>
      <c r="C527" s="17" t="s">
        <v>1381</v>
      </c>
      <c r="D527" s="21" t="s">
        <v>102</v>
      </c>
      <c r="E527" s="11" t="s">
        <v>1581</v>
      </c>
      <c r="F527" s="11" t="s">
        <v>1582</v>
      </c>
      <c r="G527" s="11" t="s">
        <v>1583</v>
      </c>
      <c r="H527" s="17">
        <v>0</v>
      </c>
      <c r="I527" s="22" t="s">
        <v>1584</v>
      </c>
      <c r="J527" s="22" t="s">
        <v>1585</v>
      </c>
      <c r="K527" s="13">
        <v>10009.09</v>
      </c>
      <c r="L527" s="13">
        <f t="shared" si="119"/>
        <v>120109.08</v>
      </c>
      <c r="M527" s="56">
        <f t="shared" ref="M527:M530" si="123">K527*60</f>
        <v>600545.4</v>
      </c>
      <c r="N527" s="2" t="s">
        <v>607</v>
      </c>
      <c r="O527" s="24">
        <v>47202</v>
      </c>
    </row>
    <row r="528" spans="1:15" ht="34.5" hidden="1" customHeight="1">
      <c r="A528" s="11" t="s">
        <v>1369</v>
      </c>
      <c r="B528" s="16" t="s">
        <v>1380</v>
      </c>
      <c r="C528" s="17" t="s">
        <v>1381</v>
      </c>
      <c r="D528" s="21" t="s">
        <v>46</v>
      </c>
      <c r="E528" s="11" t="s">
        <v>1586</v>
      </c>
      <c r="F528" s="11" t="s">
        <v>1587</v>
      </c>
      <c r="G528" s="11" t="s">
        <v>1588</v>
      </c>
      <c r="H528" s="17">
        <v>1</v>
      </c>
      <c r="I528" s="22" t="s">
        <v>1589</v>
      </c>
      <c r="J528" s="23" t="s">
        <v>1590</v>
      </c>
      <c r="K528" s="13">
        <v>14038.04</v>
      </c>
      <c r="L528" s="13">
        <f t="shared" si="119"/>
        <v>168456.48</v>
      </c>
      <c r="M528" s="56">
        <f t="shared" si="123"/>
        <v>842282.4</v>
      </c>
      <c r="N528" s="5" t="s">
        <v>24</v>
      </c>
      <c r="O528" s="24">
        <v>47330</v>
      </c>
    </row>
    <row r="529" spans="1:15" ht="34.5" hidden="1" customHeight="1">
      <c r="A529" s="11" t="s">
        <v>1369</v>
      </c>
      <c r="B529" s="16" t="s">
        <v>1395</v>
      </c>
      <c r="C529" s="17" t="s">
        <v>1399</v>
      </c>
      <c r="D529" s="93" t="s">
        <v>114</v>
      </c>
      <c r="E529" s="11" t="s">
        <v>1591</v>
      </c>
      <c r="F529" s="11" t="s">
        <v>70</v>
      </c>
      <c r="G529" s="11" t="s">
        <v>1592</v>
      </c>
      <c r="H529" s="17">
        <v>0</v>
      </c>
      <c r="I529" s="18" t="s">
        <v>1593</v>
      </c>
      <c r="J529" s="19" t="s">
        <v>1594</v>
      </c>
      <c r="K529" s="13">
        <v>520.84</v>
      </c>
      <c r="L529" s="13">
        <f t="shared" si="119"/>
        <v>6250.08</v>
      </c>
      <c r="M529" s="56">
        <f t="shared" si="123"/>
        <v>31250.400000000001</v>
      </c>
      <c r="N529" s="103" t="s">
        <v>24</v>
      </c>
      <c r="O529" s="24">
        <v>46575</v>
      </c>
    </row>
    <row r="530" spans="1:15" ht="34.5" hidden="1" customHeight="1">
      <c r="A530" s="11" t="s">
        <v>1369</v>
      </c>
      <c r="B530" s="16" t="s">
        <v>1395</v>
      </c>
      <c r="C530" s="17" t="s">
        <v>1399</v>
      </c>
      <c r="D530" s="21" t="s">
        <v>68</v>
      </c>
      <c r="E530" s="11" t="s">
        <v>1595</v>
      </c>
      <c r="F530" s="11" t="s">
        <v>70</v>
      </c>
      <c r="G530" s="11" t="s">
        <v>1596</v>
      </c>
      <c r="H530" s="17">
        <v>0</v>
      </c>
      <c r="I530" s="18" t="s">
        <v>1597</v>
      </c>
      <c r="J530" s="19" t="s">
        <v>1543</v>
      </c>
      <c r="K530" s="13">
        <v>3158.51</v>
      </c>
      <c r="L530" s="13">
        <f t="shared" si="119"/>
        <v>37902.120000000003</v>
      </c>
      <c r="M530" s="56">
        <f t="shared" si="123"/>
        <v>189510.6</v>
      </c>
      <c r="N530" s="98" t="s">
        <v>24</v>
      </c>
      <c r="O530" s="24">
        <v>46549</v>
      </c>
    </row>
    <row r="531" spans="1:15" ht="34.5" hidden="1" customHeight="1">
      <c r="A531" s="11" t="s">
        <v>1369</v>
      </c>
      <c r="B531" s="16" t="s">
        <v>1395</v>
      </c>
      <c r="C531" s="17" t="s">
        <v>1399</v>
      </c>
      <c r="D531" s="21" t="s">
        <v>96</v>
      </c>
      <c r="E531" s="11" t="s">
        <v>1598</v>
      </c>
      <c r="F531" s="11" t="s">
        <v>1599</v>
      </c>
      <c r="G531" s="11" t="s">
        <v>1600</v>
      </c>
      <c r="H531" s="17">
        <v>1</v>
      </c>
      <c r="I531" s="11" t="s">
        <v>625</v>
      </c>
      <c r="J531" s="26" t="s">
        <v>626</v>
      </c>
      <c r="K531" s="13">
        <v>4907.9799999999996</v>
      </c>
      <c r="L531" s="13">
        <f t="shared" si="119"/>
        <v>58895.759999999995</v>
      </c>
      <c r="M531" s="56">
        <f>K531*30</f>
        <v>147239.4</v>
      </c>
      <c r="N531" s="5" t="s">
        <v>45</v>
      </c>
      <c r="O531" s="24">
        <v>46539</v>
      </c>
    </row>
    <row r="532" spans="1:15" ht="34.5" hidden="1" customHeight="1">
      <c r="A532" s="11" t="s">
        <v>1369</v>
      </c>
      <c r="B532" s="16" t="s">
        <v>1601</v>
      </c>
      <c r="C532" s="17" t="s">
        <v>1399</v>
      </c>
      <c r="D532" s="21" t="s">
        <v>102</v>
      </c>
      <c r="E532" s="11" t="s">
        <v>1602</v>
      </c>
      <c r="F532" s="11" t="s">
        <v>1603</v>
      </c>
      <c r="G532" s="11" t="s">
        <v>1604</v>
      </c>
      <c r="H532" s="17">
        <v>0</v>
      </c>
      <c r="I532" s="22" t="s">
        <v>1605</v>
      </c>
      <c r="J532" s="22" t="s">
        <v>1606</v>
      </c>
      <c r="K532" s="13">
        <v>15149.03</v>
      </c>
      <c r="L532" s="13">
        <f t="shared" si="119"/>
        <v>181788.36000000002</v>
      </c>
      <c r="M532" s="13">
        <f>K532*60</f>
        <v>908941.8</v>
      </c>
      <c r="N532" s="5" t="s">
        <v>24</v>
      </c>
      <c r="O532" s="24">
        <v>46193</v>
      </c>
    </row>
    <row r="533" spans="1:15" ht="34.5" hidden="1" customHeight="1">
      <c r="A533" s="11" t="s">
        <v>1369</v>
      </c>
      <c r="B533" s="16" t="s">
        <v>1601</v>
      </c>
      <c r="C533" s="17" t="s">
        <v>1399</v>
      </c>
      <c r="D533" s="15" t="s">
        <v>129</v>
      </c>
      <c r="E533" s="11" t="s">
        <v>1607</v>
      </c>
      <c r="F533" s="11" t="s">
        <v>287</v>
      </c>
      <c r="G533" s="11" t="s">
        <v>1608</v>
      </c>
      <c r="H533" s="17">
        <v>0</v>
      </c>
      <c r="I533" s="18" t="s">
        <v>1609</v>
      </c>
      <c r="J533" s="18" t="s">
        <v>1610</v>
      </c>
      <c r="K533" s="13">
        <v>1788</v>
      </c>
      <c r="L533" s="13">
        <f t="shared" si="119"/>
        <v>21456</v>
      </c>
      <c r="M533" s="56">
        <f>K533*60</f>
        <v>107280</v>
      </c>
      <c r="N533" s="1" t="s">
        <v>24</v>
      </c>
      <c r="O533" s="24">
        <v>47615</v>
      </c>
    </row>
    <row r="534" spans="1:15" ht="34.5" hidden="1" customHeight="1">
      <c r="A534" s="193" t="s">
        <v>1369</v>
      </c>
      <c r="B534" s="194" t="s">
        <v>1395</v>
      </c>
      <c r="C534" s="195" t="s">
        <v>1399</v>
      </c>
      <c r="D534" s="196" t="s">
        <v>129</v>
      </c>
      <c r="E534" s="193" t="s">
        <v>1611</v>
      </c>
      <c r="F534" s="193" t="s">
        <v>1612</v>
      </c>
      <c r="G534" s="193" t="s">
        <v>1613</v>
      </c>
      <c r="H534" s="195">
        <v>0</v>
      </c>
      <c r="I534" s="205" t="s">
        <v>1614</v>
      </c>
      <c r="J534" s="205" t="s">
        <v>1610</v>
      </c>
      <c r="K534" s="184">
        <v>4736.7550000000001</v>
      </c>
      <c r="L534" s="184">
        <f t="shared" si="119"/>
        <v>56841.06</v>
      </c>
      <c r="M534" s="184">
        <f>K534*12</f>
        <v>56841.06</v>
      </c>
      <c r="N534" s="206" t="s">
        <v>1615</v>
      </c>
      <c r="O534" s="189">
        <v>45789</v>
      </c>
    </row>
    <row r="535" spans="1:15" ht="34.5" hidden="1" customHeight="1">
      <c r="A535" s="11" t="s">
        <v>1369</v>
      </c>
      <c r="B535" s="16" t="s">
        <v>1385</v>
      </c>
      <c r="C535" s="17" t="s">
        <v>1393</v>
      </c>
      <c r="D535" s="21" t="s">
        <v>114</v>
      </c>
      <c r="E535" s="11" t="s">
        <v>1616</v>
      </c>
      <c r="F535" s="11" t="s">
        <v>70</v>
      </c>
      <c r="G535" s="11" t="s">
        <v>1617</v>
      </c>
      <c r="H535" s="17">
        <v>0</v>
      </c>
      <c r="I535" s="22" t="s">
        <v>1470</v>
      </c>
      <c r="J535" s="30" t="s">
        <v>1471</v>
      </c>
      <c r="K535" s="34">
        <v>1126.6500000000001</v>
      </c>
      <c r="L535" s="13">
        <f t="shared" si="119"/>
        <v>13519.800000000001</v>
      </c>
      <c r="M535" s="56">
        <f>K535*60</f>
        <v>67599</v>
      </c>
      <c r="N535" s="103" t="s">
        <v>24</v>
      </c>
      <c r="O535" s="32">
        <v>46470</v>
      </c>
    </row>
    <row r="536" spans="1:15" ht="34.5" hidden="1" customHeight="1">
      <c r="A536" s="11" t="s">
        <v>1369</v>
      </c>
      <c r="B536" s="16" t="s">
        <v>1385</v>
      </c>
      <c r="C536" s="17" t="s">
        <v>1393</v>
      </c>
      <c r="D536" s="15" t="s">
        <v>68</v>
      </c>
      <c r="E536" s="11" t="s">
        <v>1618</v>
      </c>
      <c r="F536" s="11" t="s">
        <v>70</v>
      </c>
      <c r="G536" s="11" t="s">
        <v>1619</v>
      </c>
      <c r="H536" s="17">
        <v>0</v>
      </c>
      <c r="I536" s="22" t="s">
        <v>1521</v>
      </c>
      <c r="J536" s="29" t="s">
        <v>1475</v>
      </c>
      <c r="K536" s="34">
        <v>5324.92</v>
      </c>
      <c r="L536" s="13">
        <f t="shared" si="119"/>
        <v>63899.040000000001</v>
      </c>
      <c r="M536" s="56">
        <f>K536*60</f>
        <v>319495.2</v>
      </c>
      <c r="N536" s="87" t="s">
        <v>24</v>
      </c>
      <c r="O536" s="32">
        <v>46473</v>
      </c>
    </row>
    <row r="537" spans="1:15" ht="34.5" hidden="1" customHeight="1">
      <c r="A537" s="11" t="s">
        <v>1369</v>
      </c>
      <c r="B537" s="27" t="s">
        <v>1385</v>
      </c>
      <c r="C537" s="17" t="s">
        <v>1393</v>
      </c>
      <c r="D537" s="21" t="s">
        <v>96</v>
      </c>
      <c r="E537" s="11" t="s">
        <v>1620</v>
      </c>
      <c r="F537" s="11" t="s">
        <v>1621</v>
      </c>
      <c r="G537" s="11" t="s">
        <v>1622</v>
      </c>
      <c r="H537" s="28">
        <v>1</v>
      </c>
      <c r="I537" s="22" t="s">
        <v>1623</v>
      </c>
      <c r="J537" s="22" t="s">
        <v>1624</v>
      </c>
      <c r="K537" s="34">
        <v>5463.01</v>
      </c>
      <c r="L537" s="13">
        <f t="shared" si="119"/>
        <v>65556.12</v>
      </c>
      <c r="M537" s="13">
        <f>K537*30</f>
        <v>163890.30000000002</v>
      </c>
      <c r="N537" s="2" t="s">
        <v>45</v>
      </c>
      <c r="O537" s="20">
        <v>46596</v>
      </c>
    </row>
    <row r="538" spans="1:15" ht="34.5" hidden="1" customHeight="1">
      <c r="A538" s="11" t="s">
        <v>1369</v>
      </c>
      <c r="B538" s="27" t="s">
        <v>1385</v>
      </c>
      <c r="C538" s="17" t="s">
        <v>1393</v>
      </c>
      <c r="D538" s="93" t="s">
        <v>102</v>
      </c>
      <c r="E538" s="11" t="s">
        <v>1625</v>
      </c>
      <c r="F538" s="11" t="s">
        <v>1626</v>
      </c>
      <c r="G538" s="11" t="s">
        <v>1627</v>
      </c>
      <c r="H538" s="17">
        <v>0</v>
      </c>
      <c r="I538" s="23" t="s">
        <v>1628</v>
      </c>
      <c r="J538" s="23" t="s">
        <v>1629</v>
      </c>
      <c r="K538" s="13">
        <v>18430.39</v>
      </c>
      <c r="L538" s="13">
        <f t="shared" si="119"/>
        <v>221164.68</v>
      </c>
      <c r="M538" s="56">
        <f>K538*60</f>
        <v>1105823.3999999999</v>
      </c>
      <c r="N538" s="5" t="s">
        <v>24</v>
      </c>
      <c r="O538" s="104">
        <v>46096</v>
      </c>
    </row>
    <row r="539" spans="1:15" ht="34.5" hidden="1" customHeight="1">
      <c r="A539" s="11" t="s">
        <v>1369</v>
      </c>
      <c r="B539" s="27" t="s">
        <v>1385</v>
      </c>
      <c r="C539" s="17" t="s">
        <v>1393</v>
      </c>
      <c r="D539" s="93" t="s">
        <v>102</v>
      </c>
      <c r="E539" s="11" t="s">
        <v>1630</v>
      </c>
      <c r="F539" s="11" t="s">
        <v>1631</v>
      </c>
      <c r="G539" s="11" t="s">
        <v>1632</v>
      </c>
      <c r="H539" s="17">
        <v>0</v>
      </c>
      <c r="I539" s="23" t="s">
        <v>1633</v>
      </c>
      <c r="J539" s="23" t="s">
        <v>1629</v>
      </c>
      <c r="K539" s="13">
        <v>10807.2733333333</v>
      </c>
      <c r="L539" s="13">
        <f t="shared" si="119"/>
        <v>129687.27999999959</v>
      </c>
      <c r="M539" s="56">
        <f>K539*60</f>
        <v>648436.39999999804</v>
      </c>
      <c r="N539" s="5" t="s">
        <v>24</v>
      </c>
      <c r="O539" s="104">
        <v>47467</v>
      </c>
    </row>
    <row r="540" spans="1:15" ht="34.5" hidden="1" customHeight="1">
      <c r="A540" s="11" t="s">
        <v>1369</v>
      </c>
      <c r="B540" s="16" t="s">
        <v>1385</v>
      </c>
      <c r="C540" s="17" t="s">
        <v>1393</v>
      </c>
      <c r="D540" s="15" t="s">
        <v>129</v>
      </c>
      <c r="E540" s="11" t="s">
        <v>1634</v>
      </c>
      <c r="F540" s="11" t="s">
        <v>1635</v>
      </c>
      <c r="G540" s="11" t="s">
        <v>1636</v>
      </c>
      <c r="H540" s="28">
        <v>0</v>
      </c>
      <c r="I540" s="23" t="s">
        <v>1637</v>
      </c>
      <c r="J540" s="30" t="s">
        <v>134</v>
      </c>
      <c r="K540" s="34">
        <v>2396.4508333333301</v>
      </c>
      <c r="L540" s="13">
        <f t="shared" si="119"/>
        <v>28757.40999999996</v>
      </c>
      <c r="M540" s="56">
        <f>K540*12</f>
        <v>28757.40999999996</v>
      </c>
      <c r="N540" s="3" t="s">
        <v>1638</v>
      </c>
      <c r="O540" s="33">
        <v>45873</v>
      </c>
    </row>
    <row r="541" spans="1:15" ht="34.5" hidden="1" customHeight="1">
      <c r="A541" s="11" t="s">
        <v>1369</v>
      </c>
      <c r="B541" s="79" t="s">
        <v>1370</v>
      </c>
      <c r="C541" s="17" t="s">
        <v>1377</v>
      </c>
      <c r="D541" s="21" t="s">
        <v>114</v>
      </c>
      <c r="E541" s="11" t="s">
        <v>1639</v>
      </c>
      <c r="F541" s="11" t="s">
        <v>70</v>
      </c>
      <c r="G541" s="11" t="s">
        <v>1640</v>
      </c>
      <c r="H541" s="17">
        <v>0</v>
      </c>
      <c r="I541" s="11" t="s">
        <v>1641</v>
      </c>
      <c r="J541" s="26" t="s">
        <v>1642</v>
      </c>
      <c r="K541" s="13">
        <v>4345</v>
      </c>
      <c r="L541" s="13">
        <f t="shared" si="119"/>
        <v>52140</v>
      </c>
      <c r="M541" s="56">
        <f>K541*60</f>
        <v>260700</v>
      </c>
      <c r="N541" s="103" t="s">
        <v>24</v>
      </c>
      <c r="O541" s="24">
        <v>46550</v>
      </c>
    </row>
    <row r="542" spans="1:15" ht="34.5" hidden="1" customHeight="1">
      <c r="A542" s="11" t="s">
        <v>1369</v>
      </c>
      <c r="B542" s="79" t="s">
        <v>1370</v>
      </c>
      <c r="C542" s="17" t="s">
        <v>1377</v>
      </c>
      <c r="D542" s="21" t="s">
        <v>68</v>
      </c>
      <c r="E542" s="11" t="s">
        <v>1643</v>
      </c>
      <c r="F542" s="11" t="s">
        <v>70</v>
      </c>
      <c r="G542" s="11" t="s">
        <v>1644</v>
      </c>
      <c r="H542" s="64">
        <v>0</v>
      </c>
      <c r="I542" s="22" t="s">
        <v>1645</v>
      </c>
      <c r="J542" s="22" t="s">
        <v>1646</v>
      </c>
      <c r="K542" s="13">
        <v>13023.56</v>
      </c>
      <c r="L542" s="13">
        <f t="shared" si="119"/>
        <v>156282.72</v>
      </c>
      <c r="M542" s="56">
        <f t="shared" ref="M542:M544" si="124">K542*60</f>
        <v>781413.6</v>
      </c>
      <c r="N542" s="98" t="s">
        <v>24</v>
      </c>
      <c r="O542" s="24">
        <v>46476</v>
      </c>
    </row>
    <row r="543" spans="1:15" ht="34.5" hidden="1" customHeight="1">
      <c r="A543" s="11" t="s">
        <v>1369</v>
      </c>
      <c r="B543" s="16" t="s">
        <v>1370</v>
      </c>
      <c r="C543" s="28" t="s">
        <v>1377</v>
      </c>
      <c r="D543" s="21" t="s">
        <v>96</v>
      </c>
      <c r="E543" s="11" t="s">
        <v>1647</v>
      </c>
      <c r="F543" s="11" t="s">
        <v>1648</v>
      </c>
      <c r="G543" s="11" t="s">
        <v>1649</v>
      </c>
      <c r="H543" s="139">
        <v>1</v>
      </c>
      <c r="I543" s="11" t="s">
        <v>625</v>
      </c>
      <c r="J543" s="26" t="s">
        <v>626</v>
      </c>
      <c r="K543" s="34">
        <v>4583.32</v>
      </c>
      <c r="L543" s="13">
        <f t="shared" si="119"/>
        <v>54999.839999999997</v>
      </c>
      <c r="M543" s="56">
        <f t="shared" si="124"/>
        <v>274999.19999999995</v>
      </c>
      <c r="N543" s="1" t="s">
        <v>24</v>
      </c>
      <c r="O543" s="104">
        <v>47376</v>
      </c>
    </row>
    <row r="544" spans="1:15" ht="34.5" hidden="1" customHeight="1">
      <c r="A544" s="11" t="s">
        <v>1369</v>
      </c>
      <c r="B544" s="16" t="s">
        <v>1370</v>
      </c>
      <c r="C544" s="17" t="s">
        <v>1377</v>
      </c>
      <c r="D544" s="21" t="s">
        <v>102</v>
      </c>
      <c r="E544" s="11" t="s">
        <v>1650</v>
      </c>
      <c r="F544" s="11" t="s">
        <v>1651</v>
      </c>
      <c r="G544" s="11" t="s">
        <v>1652</v>
      </c>
      <c r="H544" s="64">
        <v>0</v>
      </c>
      <c r="I544" s="22" t="s">
        <v>1653</v>
      </c>
      <c r="J544" s="23" t="s">
        <v>1654</v>
      </c>
      <c r="K544" s="13">
        <v>23000</v>
      </c>
      <c r="L544" s="13">
        <f t="shared" si="119"/>
        <v>276000</v>
      </c>
      <c r="M544" s="56">
        <f t="shared" si="124"/>
        <v>1380000</v>
      </c>
      <c r="N544" s="1" t="s">
        <v>24</v>
      </c>
      <c r="O544" s="24">
        <v>47698</v>
      </c>
    </row>
    <row r="545" spans="1:15" ht="34.5" hidden="1" customHeight="1">
      <c r="A545" s="11" t="s">
        <v>1369</v>
      </c>
      <c r="B545" s="16" t="s">
        <v>1370</v>
      </c>
      <c r="C545" s="17" t="s">
        <v>1377</v>
      </c>
      <c r="D545" s="15" t="s">
        <v>129</v>
      </c>
      <c r="E545" s="11" t="s">
        <v>1655</v>
      </c>
      <c r="F545" s="11" t="s">
        <v>287</v>
      </c>
      <c r="G545" s="11" t="s">
        <v>1656</v>
      </c>
      <c r="H545" s="17">
        <v>0</v>
      </c>
      <c r="I545" s="18" t="s">
        <v>1609</v>
      </c>
      <c r="J545" s="18" t="s">
        <v>1610</v>
      </c>
      <c r="K545" s="13">
        <v>4361.53</v>
      </c>
      <c r="L545" s="13">
        <f t="shared" si="119"/>
        <v>52338.36</v>
      </c>
      <c r="M545" s="56">
        <f>K545*60</f>
        <v>261691.8</v>
      </c>
      <c r="N545" s="1" t="s">
        <v>24</v>
      </c>
      <c r="O545" s="24">
        <v>47615</v>
      </c>
    </row>
    <row r="546" spans="1:15" ht="34.5" hidden="1" customHeight="1">
      <c r="A546" s="11" t="s">
        <v>1369</v>
      </c>
      <c r="B546" s="16" t="s">
        <v>1370</v>
      </c>
      <c r="C546" s="17" t="s">
        <v>1377</v>
      </c>
      <c r="D546" s="15" t="s">
        <v>129</v>
      </c>
      <c r="E546" s="11" t="s">
        <v>1657</v>
      </c>
      <c r="F546" s="11" t="s">
        <v>1658</v>
      </c>
      <c r="G546" s="11" t="s">
        <v>1659</v>
      </c>
      <c r="H546" s="17">
        <v>0</v>
      </c>
      <c r="I546" s="205" t="s">
        <v>1660</v>
      </c>
      <c r="J546" s="207" t="s">
        <v>1610</v>
      </c>
      <c r="K546" s="184">
        <v>9410.5508333333291</v>
      </c>
      <c r="L546" s="184">
        <f t="shared" si="119"/>
        <v>112926.60999999996</v>
      </c>
      <c r="M546" s="199">
        <f>K546*12</f>
        <v>112926.60999999996</v>
      </c>
      <c r="N546" s="201" t="s">
        <v>1615</v>
      </c>
      <c r="O546" s="189">
        <v>45789</v>
      </c>
    </row>
    <row r="547" spans="1:15" ht="34.5" hidden="1" customHeight="1">
      <c r="A547" s="11" t="s">
        <v>1369</v>
      </c>
      <c r="B547" s="27" t="s">
        <v>1370</v>
      </c>
      <c r="C547" s="17" t="s">
        <v>1377</v>
      </c>
      <c r="D547" s="21" t="s">
        <v>648</v>
      </c>
      <c r="E547" s="11" t="s">
        <v>1661</v>
      </c>
      <c r="F547" s="11" t="s">
        <v>1662</v>
      </c>
      <c r="G547" s="11" t="s">
        <v>1663</v>
      </c>
      <c r="H547" s="17">
        <v>0</v>
      </c>
      <c r="I547" s="22" t="s">
        <v>1664</v>
      </c>
      <c r="J547" s="23" t="s">
        <v>1665</v>
      </c>
      <c r="K547" s="13">
        <v>491.67</v>
      </c>
      <c r="L547" s="13">
        <f t="shared" si="119"/>
        <v>5900.04</v>
      </c>
      <c r="M547" s="56">
        <f>K547*12</f>
        <v>5900.04</v>
      </c>
      <c r="N547" s="1" t="s">
        <v>67</v>
      </c>
      <c r="O547" s="24">
        <v>45840</v>
      </c>
    </row>
    <row r="548" spans="1:15" ht="34.5" hidden="1" customHeight="1">
      <c r="A548" s="11" t="s">
        <v>1369</v>
      </c>
      <c r="B548" s="16" t="s">
        <v>1395</v>
      </c>
      <c r="C548" s="17" t="s">
        <v>1400</v>
      </c>
      <c r="D548" s="15" t="s">
        <v>114</v>
      </c>
      <c r="E548" s="11" t="s">
        <v>1666</v>
      </c>
      <c r="F548" s="11" t="s">
        <v>70</v>
      </c>
      <c r="G548" s="11" t="s">
        <v>1667</v>
      </c>
      <c r="H548" s="17">
        <v>0</v>
      </c>
      <c r="I548" s="75" t="s">
        <v>1668</v>
      </c>
      <c r="J548" s="26" t="s">
        <v>1669</v>
      </c>
      <c r="K548" s="13">
        <v>335.68</v>
      </c>
      <c r="L548" s="13">
        <f t="shared" si="119"/>
        <v>4028.16</v>
      </c>
      <c r="M548" s="56">
        <f>K548*60</f>
        <v>20140.8</v>
      </c>
      <c r="N548" s="98" t="s">
        <v>24</v>
      </c>
      <c r="O548" s="24">
        <v>46550</v>
      </c>
    </row>
    <row r="549" spans="1:15" ht="34.5" hidden="1" customHeight="1">
      <c r="A549" s="11" t="s">
        <v>1369</v>
      </c>
      <c r="B549" s="16" t="s">
        <v>1395</v>
      </c>
      <c r="C549" s="17" t="s">
        <v>1400</v>
      </c>
      <c r="D549" s="15" t="s">
        <v>68</v>
      </c>
      <c r="E549" s="11" t="s">
        <v>1670</v>
      </c>
      <c r="F549" s="11" t="s">
        <v>70</v>
      </c>
      <c r="G549" s="11" t="s">
        <v>1671</v>
      </c>
      <c r="H549" s="17">
        <v>0</v>
      </c>
      <c r="I549" s="22" t="s">
        <v>1672</v>
      </c>
      <c r="J549" s="23" t="s">
        <v>1673</v>
      </c>
      <c r="K549" s="13">
        <v>4583.93</v>
      </c>
      <c r="L549" s="13">
        <f t="shared" si="119"/>
        <v>55007.16</v>
      </c>
      <c r="M549" s="56">
        <f>K549*60</f>
        <v>275035.80000000005</v>
      </c>
      <c r="N549" s="98" t="s">
        <v>24</v>
      </c>
      <c r="O549" s="24">
        <v>46470</v>
      </c>
    </row>
    <row r="550" spans="1:15" ht="34.5" hidden="1" customHeight="1">
      <c r="A550" s="11" t="s">
        <v>1369</v>
      </c>
      <c r="B550" s="16" t="s">
        <v>1395</v>
      </c>
      <c r="C550" s="17" t="s">
        <v>1400</v>
      </c>
      <c r="D550" s="21" t="s">
        <v>96</v>
      </c>
      <c r="E550" s="11" t="s">
        <v>1674</v>
      </c>
      <c r="F550" s="11" t="s">
        <v>1675</v>
      </c>
      <c r="G550" s="11" t="s">
        <v>1676</v>
      </c>
      <c r="H550" s="17">
        <v>1</v>
      </c>
      <c r="I550" s="22" t="s">
        <v>1677</v>
      </c>
      <c r="J550" s="23" t="s">
        <v>285</v>
      </c>
      <c r="K550" s="13">
        <v>4500</v>
      </c>
      <c r="L550" s="13">
        <f t="shared" si="119"/>
        <v>54000</v>
      </c>
      <c r="M550" s="56">
        <f>K550*60</f>
        <v>270000</v>
      </c>
      <c r="N550" s="1" t="s">
        <v>1678</v>
      </c>
      <c r="O550" s="24">
        <v>47573</v>
      </c>
    </row>
    <row r="551" spans="1:15" ht="34.5" hidden="1" customHeight="1">
      <c r="A551" s="11" t="s">
        <v>1369</v>
      </c>
      <c r="B551" s="16" t="s">
        <v>1601</v>
      </c>
      <c r="C551" s="17" t="s">
        <v>1400</v>
      </c>
      <c r="D551" s="21" t="s">
        <v>102</v>
      </c>
      <c r="E551" s="11" t="s">
        <v>1679</v>
      </c>
      <c r="F551" s="11" t="s">
        <v>1680</v>
      </c>
      <c r="G551" s="11" t="s">
        <v>1681</v>
      </c>
      <c r="H551" s="17">
        <v>0</v>
      </c>
      <c r="I551" s="22" t="s">
        <v>1682</v>
      </c>
      <c r="J551" s="23" t="s">
        <v>1683</v>
      </c>
      <c r="K551" s="13">
        <v>12135.12</v>
      </c>
      <c r="L551" s="13">
        <f t="shared" si="119"/>
        <v>145621.44</v>
      </c>
      <c r="M551" s="56">
        <f>K551*60</f>
        <v>728107.20000000007</v>
      </c>
      <c r="N551" s="1" t="s">
        <v>124</v>
      </c>
      <c r="O551" s="24">
        <v>46213</v>
      </c>
    </row>
    <row r="552" spans="1:15" ht="34.5" hidden="1" customHeight="1">
      <c r="A552" s="11" t="s">
        <v>1369</v>
      </c>
      <c r="B552" s="16" t="s">
        <v>1395</v>
      </c>
      <c r="C552" s="17" t="s">
        <v>1400</v>
      </c>
      <c r="D552" s="15" t="s">
        <v>129</v>
      </c>
      <c r="E552" s="11" t="s">
        <v>1684</v>
      </c>
      <c r="F552" s="11" t="s">
        <v>392</v>
      </c>
      <c r="G552" s="11" t="s">
        <v>1685</v>
      </c>
      <c r="H552" s="17">
        <v>0</v>
      </c>
      <c r="I552" s="22" t="s">
        <v>845</v>
      </c>
      <c r="J552" s="23" t="s">
        <v>846</v>
      </c>
      <c r="K552" s="13">
        <v>2346.08</v>
      </c>
      <c r="L552" s="13">
        <f t="shared" si="119"/>
        <v>28152.959999999999</v>
      </c>
      <c r="M552" s="56">
        <f t="shared" ref="M552" si="125">K552*60</f>
        <v>140764.79999999999</v>
      </c>
      <c r="N552" s="1" t="s">
        <v>24</v>
      </c>
      <c r="O552" s="24">
        <v>47330</v>
      </c>
    </row>
    <row r="553" spans="1:15" ht="34.5" hidden="1" customHeight="1">
      <c r="A553" s="77" t="s">
        <v>1369</v>
      </c>
      <c r="B553" s="16" t="s">
        <v>1370</v>
      </c>
      <c r="C553" s="28" t="s">
        <v>1378</v>
      </c>
      <c r="D553" s="21" t="s">
        <v>68</v>
      </c>
      <c r="E553" s="11" t="s">
        <v>1686</v>
      </c>
      <c r="F553" s="11" t="s">
        <v>70</v>
      </c>
      <c r="G553" s="11" t="s">
        <v>1687</v>
      </c>
      <c r="H553" s="17">
        <v>0</v>
      </c>
      <c r="I553" s="18" t="s">
        <v>1688</v>
      </c>
      <c r="J553" s="26" t="s">
        <v>1439</v>
      </c>
      <c r="K553" s="13">
        <v>36353.760000000002</v>
      </c>
      <c r="L553" s="13">
        <f t="shared" si="119"/>
        <v>436245.12</v>
      </c>
      <c r="M553" s="56">
        <f>K553*60</f>
        <v>2181225.6</v>
      </c>
      <c r="N553" s="103" t="s">
        <v>24</v>
      </c>
      <c r="O553" s="24">
        <v>46550</v>
      </c>
    </row>
    <row r="554" spans="1:15" ht="34.5" hidden="1" customHeight="1">
      <c r="A554" s="77" t="s">
        <v>1369</v>
      </c>
      <c r="B554" s="27" t="s">
        <v>1370</v>
      </c>
      <c r="C554" s="28" t="s">
        <v>1378</v>
      </c>
      <c r="D554" s="21" t="s">
        <v>909</v>
      </c>
      <c r="E554" s="11" t="s">
        <v>1689</v>
      </c>
      <c r="F554" s="11" t="s">
        <v>1690</v>
      </c>
      <c r="G554" s="11" t="s">
        <v>1691</v>
      </c>
      <c r="H554" s="17">
        <v>0</v>
      </c>
      <c r="I554" s="22" t="s">
        <v>1692</v>
      </c>
      <c r="J554" s="11" t="s">
        <v>1693</v>
      </c>
      <c r="K554" s="140">
        <v>78147.72</v>
      </c>
      <c r="L554" s="13">
        <f t="shared" ref="L554:L617" si="126">K554*12</f>
        <v>937772.64</v>
      </c>
      <c r="M554" s="13">
        <f>K554*60</f>
        <v>4688863.2</v>
      </c>
      <c r="N554" s="98" t="s">
        <v>24</v>
      </c>
      <c r="O554" s="24">
        <v>45983</v>
      </c>
    </row>
    <row r="555" spans="1:15" ht="34.5" hidden="1" customHeight="1">
      <c r="A555" s="11" t="s">
        <v>1369</v>
      </c>
      <c r="B555" s="16" t="s">
        <v>1395</v>
      </c>
      <c r="C555" s="17" t="s">
        <v>1402</v>
      </c>
      <c r="D555" s="15" t="s">
        <v>114</v>
      </c>
      <c r="E555" s="11" t="s">
        <v>1694</v>
      </c>
      <c r="F555" s="11" t="s">
        <v>70</v>
      </c>
      <c r="G555" s="11" t="s">
        <v>1695</v>
      </c>
      <c r="H555" s="17">
        <v>0</v>
      </c>
      <c r="I555" s="22" t="s">
        <v>1696</v>
      </c>
      <c r="J555" s="22" t="s">
        <v>1539</v>
      </c>
      <c r="K555" s="13">
        <v>354.6</v>
      </c>
      <c r="L555" s="13">
        <f t="shared" si="126"/>
        <v>4255.2000000000007</v>
      </c>
      <c r="M555" s="13">
        <f t="shared" ref="M555:M556" si="127">K555*60</f>
        <v>21276</v>
      </c>
      <c r="N555" s="87" t="s">
        <v>24</v>
      </c>
      <c r="O555" s="24">
        <v>46470</v>
      </c>
    </row>
    <row r="556" spans="1:15" ht="34.5" hidden="1" customHeight="1">
      <c r="A556" s="11" t="s">
        <v>1369</v>
      </c>
      <c r="B556" s="16" t="s">
        <v>1395</v>
      </c>
      <c r="C556" s="17" t="s">
        <v>1402</v>
      </c>
      <c r="D556" s="15" t="s">
        <v>68</v>
      </c>
      <c r="E556" s="11" t="s">
        <v>1697</v>
      </c>
      <c r="F556" s="11" t="s">
        <v>70</v>
      </c>
      <c r="G556" s="11" t="s">
        <v>1698</v>
      </c>
      <c r="H556" s="17">
        <v>0</v>
      </c>
      <c r="I556" s="22" t="s">
        <v>1699</v>
      </c>
      <c r="J556" s="22" t="s">
        <v>1700</v>
      </c>
      <c r="K556" s="13">
        <v>52933.15</v>
      </c>
      <c r="L556" s="13">
        <f t="shared" si="126"/>
        <v>635197.80000000005</v>
      </c>
      <c r="M556" s="13">
        <f t="shared" si="127"/>
        <v>3175989</v>
      </c>
      <c r="N556" s="98" t="s">
        <v>24</v>
      </c>
      <c r="O556" s="24">
        <v>46535</v>
      </c>
    </row>
    <row r="557" spans="1:15" ht="34.5" hidden="1" customHeight="1">
      <c r="A557" s="11" t="s">
        <v>1369</v>
      </c>
      <c r="B557" s="16" t="s">
        <v>1601</v>
      </c>
      <c r="C557" s="17" t="s">
        <v>1402</v>
      </c>
      <c r="D557" s="93" t="s">
        <v>96</v>
      </c>
      <c r="E557" s="11" t="s">
        <v>1701</v>
      </c>
      <c r="F557" s="11" t="s">
        <v>1702</v>
      </c>
      <c r="G557" s="11" t="s">
        <v>1703</v>
      </c>
      <c r="H557" s="17">
        <v>1</v>
      </c>
      <c r="I557" s="22" t="s">
        <v>625</v>
      </c>
      <c r="J557" s="23" t="s">
        <v>626</v>
      </c>
      <c r="K557" s="13">
        <v>3880.95</v>
      </c>
      <c r="L557" s="13">
        <f t="shared" si="126"/>
        <v>46571.399999999994</v>
      </c>
      <c r="M557" s="56">
        <f>K557*12</f>
        <v>46571.399999999994</v>
      </c>
      <c r="N557" s="1" t="s">
        <v>67</v>
      </c>
      <c r="O557" s="24">
        <v>46007</v>
      </c>
    </row>
    <row r="558" spans="1:15" ht="34.5" hidden="1" customHeight="1">
      <c r="A558" s="11" t="s">
        <v>1704</v>
      </c>
      <c r="B558" s="27" t="s">
        <v>1395</v>
      </c>
      <c r="C558" s="17" t="s">
        <v>1402</v>
      </c>
      <c r="D558" s="21" t="s">
        <v>1705</v>
      </c>
      <c r="E558" s="11" t="s">
        <v>1706</v>
      </c>
      <c r="F558" s="11" t="s">
        <v>1707</v>
      </c>
      <c r="G558" s="11" t="s">
        <v>1708</v>
      </c>
      <c r="H558" s="17">
        <v>0</v>
      </c>
      <c r="I558" s="18" t="s">
        <v>1709</v>
      </c>
      <c r="J558" s="19" t="s">
        <v>1710</v>
      </c>
      <c r="K558" s="13">
        <v>25000</v>
      </c>
      <c r="L558" s="13">
        <f t="shared" si="126"/>
        <v>300000</v>
      </c>
      <c r="M558" s="56">
        <f>K558*60</f>
        <v>1500000</v>
      </c>
      <c r="N558" s="1" t="s">
        <v>24</v>
      </c>
      <c r="O558" s="24">
        <v>47517</v>
      </c>
    </row>
    <row r="559" spans="1:15" ht="34.5" hidden="1" customHeight="1">
      <c r="A559" s="6" t="s">
        <v>1704</v>
      </c>
      <c r="B559" s="86" t="s">
        <v>1601</v>
      </c>
      <c r="C559" s="87" t="s">
        <v>1402</v>
      </c>
      <c r="D559" s="42" t="s">
        <v>129</v>
      </c>
      <c r="E559" s="6" t="s">
        <v>1711</v>
      </c>
      <c r="F559" s="6" t="s">
        <v>392</v>
      </c>
      <c r="G559" s="6" t="s">
        <v>1712</v>
      </c>
      <c r="H559" s="87">
        <v>0</v>
      </c>
      <c r="I559" s="117" t="s">
        <v>647</v>
      </c>
      <c r="J559" s="141" t="s">
        <v>164</v>
      </c>
      <c r="K559" s="47">
        <v>3037.5</v>
      </c>
      <c r="L559" s="48">
        <f t="shared" si="126"/>
        <v>36450</v>
      </c>
      <c r="M559" s="56">
        <f t="shared" ref="M559:M561" si="128">K559*60</f>
        <v>182250</v>
      </c>
      <c r="N559" s="50" t="s">
        <v>24</v>
      </c>
      <c r="O559" s="20">
        <v>47330</v>
      </c>
    </row>
    <row r="560" spans="1:15" ht="34.5" hidden="1" customHeight="1">
      <c r="A560" s="11" t="s">
        <v>1369</v>
      </c>
      <c r="B560" s="16" t="s">
        <v>1395</v>
      </c>
      <c r="C560" s="17" t="s">
        <v>1403</v>
      </c>
      <c r="D560" s="21" t="s">
        <v>129</v>
      </c>
      <c r="E560" s="11" t="s">
        <v>1713</v>
      </c>
      <c r="F560" s="11" t="s">
        <v>392</v>
      </c>
      <c r="G560" s="11" t="s">
        <v>1714</v>
      </c>
      <c r="H560" s="17">
        <v>0</v>
      </c>
      <c r="I560" s="22" t="s">
        <v>647</v>
      </c>
      <c r="J560" s="22" t="s">
        <v>164</v>
      </c>
      <c r="K560" s="34">
        <v>2156.6666666666601</v>
      </c>
      <c r="L560" s="13">
        <f t="shared" si="126"/>
        <v>25879.99999999992</v>
      </c>
      <c r="M560" s="56">
        <f t="shared" si="128"/>
        <v>129399.99999999961</v>
      </c>
      <c r="N560" s="142" t="s">
        <v>24</v>
      </c>
      <c r="O560" s="20">
        <v>47308</v>
      </c>
    </row>
    <row r="561" spans="1:15" ht="34.5" hidden="1" customHeight="1">
      <c r="A561" s="11" t="s">
        <v>1369</v>
      </c>
      <c r="B561" s="16" t="s">
        <v>1395</v>
      </c>
      <c r="C561" s="17" t="s">
        <v>1403</v>
      </c>
      <c r="D561" s="21" t="s">
        <v>68</v>
      </c>
      <c r="E561" s="11" t="s">
        <v>1715</v>
      </c>
      <c r="F561" s="22" t="s">
        <v>70</v>
      </c>
      <c r="G561" s="11" t="s">
        <v>1716</v>
      </c>
      <c r="H561" s="17">
        <v>0</v>
      </c>
      <c r="I561" s="22" t="s">
        <v>1717</v>
      </c>
      <c r="J561" s="22" t="s">
        <v>1718</v>
      </c>
      <c r="K561" s="13">
        <v>886.36</v>
      </c>
      <c r="L561" s="13">
        <f t="shared" si="126"/>
        <v>10636.32</v>
      </c>
      <c r="M561" s="56">
        <f t="shared" si="128"/>
        <v>53181.599999999999</v>
      </c>
      <c r="N561" s="2" t="s">
        <v>24</v>
      </c>
      <c r="O561" s="20">
        <v>47101</v>
      </c>
    </row>
    <row r="562" spans="1:15" ht="34.5" hidden="1" customHeight="1">
      <c r="A562" s="11" t="s">
        <v>1369</v>
      </c>
      <c r="B562" s="16" t="s">
        <v>1601</v>
      </c>
      <c r="C562" s="17" t="s">
        <v>1403</v>
      </c>
      <c r="D562" s="21" t="s">
        <v>96</v>
      </c>
      <c r="E562" s="11" t="s">
        <v>1719</v>
      </c>
      <c r="F562" s="11" t="s">
        <v>1720</v>
      </c>
      <c r="G562" s="11" t="s">
        <v>1721</v>
      </c>
      <c r="H562" s="17">
        <v>1</v>
      </c>
      <c r="I562" s="22" t="s">
        <v>815</v>
      </c>
      <c r="J562" s="29" t="s">
        <v>40</v>
      </c>
      <c r="K562" s="13">
        <v>4274.03</v>
      </c>
      <c r="L562" s="13">
        <f t="shared" si="126"/>
        <v>51288.36</v>
      </c>
      <c r="M562" s="56">
        <f>K562*12</f>
        <v>51288.36</v>
      </c>
      <c r="N562" s="1" t="s">
        <v>67</v>
      </c>
      <c r="O562" s="24">
        <v>45843</v>
      </c>
    </row>
    <row r="563" spans="1:15" ht="34.5" hidden="1" customHeight="1">
      <c r="A563" s="11" t="s">
        <v>1369</v>
      </c>
      <c r="B563" s="27" t="s">
        <v>1395</v>
      </c>
      <c r="C563" s="17" t="s">
        <v>1403</v>
      </c>
      <c r="D563" s="21" t="s">
        <v>102</v>
      </c>
      <c r="E563" s="11" t="s">
        <v>1722</v>
      </c>
      <c r="F563" s="11" t="s">
        <v>1723</v>
      </c>
      <c r="G563" s="11" t="s">
        <v>1724</v>
      </c>
      <c r="H563" s="17">
        <v>0</v>
      </c>
      <c r="I563" s="22" t="s">
        <v>1725</v>
      </c>
      <c r="J563" s="23" t="s">
        <v>1726</v>
      </c>
      <c r="K563" s="13">
        <v>9630.89</v>
      </c>
      <c r="L563" s="13">
        <f t="shared" si="126"/>
        <v>115570.68</v>
      </c>
      <c r="M563" s="56">
        <f>K563*60</f>
        <v>577853.39999999991</v>
      </c>
      <c r="N563" s="5" t="s">
        <v>24</v>
      </c>
      <c r="O563" s="24">
        <v>46650</v>
      </c>
    </row>
    <row r="564" spans="1:15" ht="34.5" hidden="1" customHeight="1">
      <c r="A564" s="11" t="s">
        <v>1369</v>
      </c>
      <c r="B564" s="27" t="s">
        <v>1395</v>
      </c>
      <c r="C564" s="17" t="s">
        <v>1403</v>
      </c>
      <c r="D564" s="21" t="s">
        <v>1727</v>
      </c>
      <c r="E564" s="11" t="s">
        <v>1722</v>
      </c>
      <c r="F564" s="11" t="s">
        <v>1723</v>
      </c>
      <c r="G564" s="11" t="s">
        <v>1724</v>
      </c>
      <c r="H564" s="17">
        <v>0</v>
      </c>
      <c r="I564" s="22" t="s">
        <v>1725</v>
      </c>
      <c r="J564" s="23" t="s">
        <v>1726</v>
      </c>
      <c r="K564" s="13">
        <v>380</v>
      </c>
      <c r="L564" s="13">
        <f t="shared" ref="L564:L565" si="129">K564*12</f>
        <v>4560</v>
      </c>
      <c r="M564" s="56">
        <f>K564*60</f>
        <v>22800</v>
      </c>
      <c r="N564" s="5" t="s">
        <v>24</v>
      </c>
      <c r="O564" s="24">
        <v>46650</v>
      </c>
    </row>
    <row r="565" spans="1:15" ht="34.5" hidden="1" customHeight="1">
      <c r="A565" s="11" t="s">
        <v>1369</v>
      </c>
      <c r="B565" s="27" t="s">
        <v>1395</v>
      </c>
      <c r="C565" s="17" t="s">
        <v>1403</v>
      </c>
      <c r="D565" s="21" t="s">
        <v>1728</v>
      </c>
      <c r="E565" s="11" t="s">
        <v>1722</v>
      </c>
      <c r="F565" s="11" t="s">
        <v>1723</v>
      </c>
      <c r="G565" s="11" t="s">
        <v>1724</v>
      </c>
      <c r="H565" s="17">
        <v>0</v>
      </c>
      <c r="I565" s="22" t="s">
        <v>1725</v>
      </c>
      <c r="J565" s="23" t="s">
        <v>1726</v>
      </c>
      <c r="K565" s="13">
        <f>M565/12</f>
        <v>474</v>
      </c>
      <c r="L565" s="13">
        <f>K565*12</f>
        <v>5688</v>
      </c>
      <c r="M565" s="56">
        <v>5688</v>
      </c>
      <c r="N565" s="5" t="s">
        <v>24</v>
      </c>
      <c r="O565" s="24">
        <v>46650</v>
      </c>
    </row>
    <row r="566" spans="1:15" ht="34.5" hidden="1" customHeight="1">
      <c r="A566" s="11" t="s">
        <v>1369</v>
      </c>
      <c r="B566" s="16" t="s">
        <v>1395</v>
      </c>
      <c r="C566" s="17" t="s">
        <v>1404</v>
      </c>
      <c r="D566" s="21" t="s">
        <v>114</v>
      </c>
      <c r="E566" s="11" t="s">
        <v>1729</v>
      </c>
      <c r="F566" s="11" t="s">
        <v>70</v>
      </c>
      <c r="G566" s="11" t="s">
        <v>1730</v>
      </c>
      <c r="H566" s="17">
        <v>0</v>
      </c>
      <c r="I566" s="22" t="s">
        <v>1731</v>
      </c>
      <c r="J566" s="11" t="s">
        <v>1732</v>
      </c>
      <c r="K566" s="13">
        <v>336.41</v>
      </c>
      <c r="L566" s="13">
        <f t="shared" si="126"/>
        <v>4036.92</v>
      </c>
      <c r="M566" s="56">
        <f t="shared" ref="M566:M567" si="130">K566*60</f>
        <v>20184.600000000002</v>
      </c>
      <c r="N566" s="103" t="s">
        <v>24</v>
      </c>
      <c r="O566" s="24">
        <v>46508</v>
      </c>
    </row>
    <row r="567" spans="1:15" ht="34.5" hidden="1" customHeight="1">
      <c r="A567" s="11" t="s">
        <v>1369</v>
      </c>
      <c r="B567" s="16" t="s">
        <v>1395</v>
      </c>
      <c r="C567" s="17" t="s">
        <v>1404</v>
      </c>
      <c r="D567" s="21" t="s">
        <v>68</v>
      </c>
      <c r="E567" s="11" t="s">
        <v>1733</v>
      </c>
      <c r="F567" s="11" t="s">
        <v>70</v>
      </c>
      <c r="G567" s="11" t="s">
        <v>1734</v>
      </c>
      <c r="H567" s="17">
        <v>0</v>
      </c>
      <c r="I567" s="22" t="s">
        <v>1735</v>
      </c>
      <c r="J567" s="22" t="s">
        <v>1543</v>
      </c>
      <c r="K567" s="13">
        <v>4428.99</v>
      </c>
      <c r="L567" s="13">
        <f t="shared" si="126"/>
        <v>53147.88</v>
      </c>
      <c r="M567" s="56">
        <f t="shared" si="130"/>
        <v>265739.39999999997</v>
      </c>
      <c r="N567" s="98" t="s">
        <v>24</v>
      </c>
      <c r="O567" s="24">
        <v>46473</v>
      </c>
    </row>
    <row r="568" spans="1:15" ht="34.5" hidden="1" customHeight="1">
      <c r="A568" s="11" t="s">
        <v>1369</v>
      </c>
      <c r="B568" s="16" t="s">
        <v>1601</v>
      </c>
      <c r="C568" s="28" t="s">
        <v>1404</v>
      </c>
      <c r="D568" s="21" t="s">
        <v>96</v>
      </c>
      <c r="E568" s="11" t="s">
        <v>1736</v>
      </c>
      <c r="F568" s="11" t="s">
        <v>1737</v>
      </c>
      <c r="G568" s="11" t="s">
        <v>1738</v>
      </c>
      <c r="H568" s="28">
        <v>1</v>
      </c>
      <c r="I568" s="11" t="s">
        <v>1739</v>
      </c>
      <c r="J568" s="11" t="s">
        <v>1740</v>
      </c>
      <c r="K568" s="31">
        <v>5989.78</v>
      </c>
      <c r="L568" s="13">
        <f t="shared" si="126"/>
        <v>71877.36</v>
      </c>
      <c r="M568" s="56">
        <f>K568*30</f>
        <v>179693.4</v>
      </c>
      <c r="N568" s="3" t="s">
        <v>45</v>
      </c>
      <c r="O568" s="32">
        <v>46496</v>
      </c>
    </row>
    <row r="569" spans="1:15" ht="34.5" customHeight="1">
      <c r="A569" s="11" t="s">
        <v>1369</v>
      </c>
      <c r="B569" s="16" t="s">
        <v>1395</v>
      </c>
      <c r="C569" s="17" t="s">
        <v>1404</v>
      </c>
      <c r="D569" s="21" t="s">
        <v>102</v>
      </c>
      <c r="E569" s="11" t="s">
        <v>1741</v>
      </c>
      <c r="F569" s="11" t="s">
        <v>1742</v>
      </c>
      <c r="G569" s="11" t="s">
        <v>1743</v>
      </c>
      <c r="H569" s="17">
        <v>0</v>
      </c>
      <c r="I569" s="18" t="s">
        <v>1744</v>
      </c>
      <c r="J569" s="18" t="s">
        <v>1745</v>
      </c>
      <c r="K569" s="13">
        <v>19744.71</v>
      </c>
      <c r="L569" s="13">
        <f t="shared" si="126"/>
        <v>236936.52</v>
      </c>
      <c r="M569" s="56">
        <f>K569*60</f>
        <v>1184682.5999999999</v>
      </c>
      <c r="N569" s="1" t="s">
        <v>24</v>
      </c>
      <c r="O569" s="24">
        <v>46003</v>
      </c>
    </row>
    <row r="570" spans="1:15" ht="34.5" hidden="1" customHeight="1">
      <c r="A570" s="11" t="s">
        <v>1369</v>
      </c>
      <c r="B570" s="16" t="s">
        <v>1601</v>
      </c>
      <c r="C570" s="28" t="s">
        <v>1404</v>
      </c>
      <c r="D570" s="15" t="s">
        <v>129</v>
      </c>
      <c r="E570" s="11" t="s">
        <v>1746</v>
      </c>
      <c r="F570" s="11" t="s">
        <v>287</v>
      </c>
      <c r="G570" s="11" t="s">
        <v>1747</v>
      </c>
      <c r="H570" s="17">
        <v>0</v>
      </c>
      <c r="I570" s="18" t="s">
        <v>1609</v>
      </c>
      <c r="J570" s="18" t="s">
        <v>1610</v>
      </c>
      <c r="K570" s="13">
        <v>1892.5</v>
      </c>
      <c r="L570" s="13">
        <f t="shared" si="126"/>
        <v>22710</v>
      </c>
      <c r="M570" s="56">
        <f>K570*60</f>
        <v>113550</v>
      </c>
      <c r="N570" s="1" t="s">
        <v>24</v>
      </c>
      <c r="O570" s="24">
        <v>47615</v>
      </c>
    </row>
    <row r="571" spans="1:15" ht="34.5" hidden="1" customHeight="1">
      <c r="A571" s="193" t="s">
        <v>1369</v>
      </c>
      <c r="B571" s="194" t="s">
        <v>1601</v>
      </c>
      <c r="C571" s="204" t="s">
        <v>1404</v>
      </c>
      <c r="D571" s="196" t="s">
        <v>129</v>
      </c>
      <c r="E571" s="193" t="s">
        <v>1748</v>
      </c>
      <c r="F571" s="193" t="s">
        <v>1749</v>
      </c>
      <c r="G571" s="193" t="s">
        <v>1750</v>
      </c>
      <c r="H571" s="204">
        <v>0</v>
      </c>
      <c r="I571" s="191" t="s">
        <v>1751</v>
      </c>
      <c r="J571" s="193" t="s">
        <v>1610</v>
      </c>
      <c r="K571" s="203">
        <v>3859.6416666666601</v>
      </c>
      <c r="L571" s="184">
        <f t="shared" si="126"/>
        <v>46315.699999999924</v>
      </c>
      <c r="M571" s="199">
        <f>K571*12</f>
        <v>46315.699999999924</v>
      </c>
      <c r="N571" s="201" t="s">
        <v>1615</v>
      </c>
      <c r="O571" s="202">
        <v>45789</v>
      </c>
    </row>
    <row r="572" spans="1:15" ht="34.5" hidden="1" customHeight="1">
      <c r="A572" s="11" t="s">
        <v>1369</v>
      </c>
      <c r="B572" s="16" t="s">
        <v>1395</v>
      </c>
      <c r="C572" s="17" t="s">
        <v>1406</v>
      </c>
      <c r="D572" s="21" t="s">
        <v>96</v>
      </c>
      <c r="E572" s="11" t="s">
        <v>1752</v>
      </c>
      <c r="F572" s="11" t="s">
        <v>1753</v>
      </c>
      <c r="G572" s="11" t="s">
        <v>1754</v>
      </c>
      <c r="H572" s="17">
        <v>8</v>
      </c>
      <c r="I572" s="22" t="s">
        <v>1755</v>
      </c>
      <c r="J572" s="22" t="s">
        <v>1756</v>
      </c>
      <c r="K572" s="13">
        <v>31696.38</v>
      </c>
      <c r="L572" s="13">
        <f t="shared" si="126"/>
        <v>380356.56</v>
      </c>
      <c r="M572" s="56">
        <f>K572*30</f>
        <v>950891.4</v>
      </c>
      <c r="N572" s="1" t="s">
        <v>45</v>
      </c>
      <c r="O572" s="24">
        <v>45983</v>
      </c>
    </row>
    <row r="573" spans="1:15" ht="34.5" hidden="1" customHeight="1">
      <c r="A573" s="11" t="s">
        <v>1369</v>
      </c>
      <c r="B573" s="16" t="s">
        <v>1395</v>
      </c>
      <c r="C573" s="17" t="s">
        <v>1406</v>
      </c>
      <c r="D573" s="21" t="s">
        <v>1757</v>
      </c>
      <c r="E573" s="11" t="s">
        <v>1758</v>
      </c>
      <c r="F573" s="11" t="s">
        <v>1759</v>
      </c>
      <c r="G573" s="11" t="s">
        <v>1760</v>
      </c>
      <c r="H573" s="17">
        <v>0</v>
      </c>
      <c r="I573" s="22" t="s">
        <v>1761</v>
      </c>
      <c r="J573" s="23" t="s">
        <v>1762</v>
      </c>
      <c r="K573" s="13">
        <v>380575.21</v>
      </c>
      <c r="L573" s="13">
        <f t="shared" si="126"/>
        <v>4566902.5200000005</v>
      </c>
      <c r="M573" s="13">
        <f>K573*60</f>
        <v>22834512.600000001</v>
      </c>
      <c r="N573" s="5" t="s">
        <v>607</v>
      </c>
      <c r="O573" s="24">
        <v>46602</v>
      </c>
    </row>
    <row r="574" spans="1:15" ht="34.5" hidden="1" customHeight="1">
      <c r="A574" s="11" t="s">
        <v>1369</v>
      </c>
      <c r="B574" s="16" t="s">
        <v>1395</v>
      </c>
      <c r="C574" s="17" t="s">
        <v>1406</v>
      </c>
      <c r="D574" s="21" t="s">
        <v>1763</v>
      </c>
      <c r="E574" s="11" t="s">
        <v>1758</v>
      </c>
      <c r="F574" s="11" t="s">
        <v>1759</v>
      </c>
      <c r="G574" s="11" t="s">
        <v>1760</v>
      </c>
      <c r="H574" s="17">
        <v>0</v>
      </c>
      <c r="I574" s="22" t="s">
        <v>1761</v>
      </c>
      <c r="J574" s="23" t="s">
        <v>1762</v>
      </c>
      <c r="K574" s="13">
        <v>150862.32</v>
      </c>
      <c r="L574" s="13">
        <f t="shared" ref="L574" si="131">K574*12</f>
        <v>1810347.84</v>
      </c>
      <c r="M574" s="13">
        <f>K574*60</f>
        <v>9051739.2000000011</v>
      </c>
      <c r="N574" s="5" t="s">
        <v>607</v>
      </c>
      <c r="O574" s="24">
        <v>46602</v>
      </c>
    </row>
    <row r="575" spans="1:15" ht="34.5" hidden="1" customHeight="1">
      <c r="A575" s="11" t="s">
        <v>1369</v>
      </c>
      <c r="B575" s="16" t="s">
        <v>1395</v>
      </c>
      <c r="C575" s="17" t="s">
        <v>1406</v>
      </c>
      <c r="D575" s="21" t="s">
        <v>102</v>
      </c>
      <c r="E575" s="11" t="s">
        <v>1764</v>
      </c>
      <c r="F575" s="11" t="s">
        <v>1765</v>
      </c>
      <c r="G575" s="11" t="s">
        <v>1766</v>
      </c>
      <c r="H575" s="17">
        <v>0</v>
      </c>
      <c r="I575" s="22" t="s">
        <v>1767</v>
      </c>
      <c r="J575" s="23" t="s">
        <v>1768</v>
      </c>
      <c r="K575" s="13">
        <v>324204.25</v>
      </c>
      <c r="L575" s="13">
        <f t="shared" si="126"/>
        <v>3890451</v>
      </c>
      <c r="M575" s="13">
        <f>K575*60</f>
        <v>19452255</v>
      </c>
      <c r="N575" s="5" t="s">
        <v>607</v>
      </c>
      <c r="O575" s="24">
        <v>47450</v>
      </c>
    </row>
    <row r="576" spans="1:15" ht="34.5" hidden="1" customHeight="1">
      <c r="A576" s="11" t="s">
        <v>1369</v>
      </c>
      <c r="B576" s="27" t="s">
        <v>1395</v>
      </c>
      <c r="C576" s="17" t="s">
        <v>1407</v>
      </c>
      <c r="D576" s="15" t="s">
        <v>114</v>
      </c>
      <c r="E576" s="11" t="s">
        <v>1769</v>
      </c>
      <c r="F576" s="11" t="s">
        <v>70</v>
      </c>
      <c r="G576" s="11" t="s">
        <v>1770</v>
      </c>
      <c r="H576" s="17">
        <v>0</v>
      </c>
      <c r="I576" s="22" t="s">
        <v>1771</v>
      </c>
      <c r="J576" s="23" t="s">
        <v>1772</v>
      </c>
      <c r="K576" s="13">
        <v>139.01</v>
      </c>
      <c r="L576" s="13">
        <f t="shared" si="126"/>
        <v>1668.12</v>
      </c>
      <c r="M576" s="13">
        <f t="shared" ref="M576:M579" si="132">K576*60</f>
        <v>8340.5999999999985</v>
      </c>
      <c r="N576" s="98" t="s">
        <v>24</v>
      </c>
      <c r="O576" s="24">
        <v>46481</v>
      </c>
    </row>
    <row r="577" spans="1:15" ht="34.5" hidden="1" customHeight="1">
      <c r="A577" s="11" t="s">
        <v>1369</v>
      </c>
      <c r="B577" s="27" t="s">
        <v>1395</v>
      </c>
      <c r="C577" s="17" t="s">
        <v>1407</v>
      </c>
      <c r="D577" s="15" t="s">
        <v>68</v>
      </c>
      <c r="E577" s="11" t="s">
        <v>1773</v>
      </c>
      <c r="F577" s="11" t="s">
        <v>70</v>
      </c>
      <c r="G577" s="11" t="s">
        <v>1774</v>
      </c>
      <c r="H577" s="17">
        <v>0</v>
      </c>
      <c r="I577" s="22" t="s">
        <v>1775</v>
      </c>
      <c r="J577" s="23" t="s">
        <v>1700</v>
      </c>
      <c r="K577" s="13">
        <v>36184.68</v>
      </c>
      <c r="L577" s="13">
        <f t="shared" si="126"/>
        <v>434216.16000000003</v>
      </c>
      <c r="M577" s="13">
        <f t="shared" si="132"/>
        <v>2171080.7999999998</v>
      </c>
      <c r="N577" s="87" t="s">
        <v>24</v>
      </c>
      <c r="O577" s="24">
        <v>46556</v>
      </c>
    </row>
    <row r="578" spans="1:15" ht="34.5" hidden="1" customHeight="1">
      <c r="A578" s="143" t="s">
        <v>1369</v>
      </c>
      <c r="B578" s="144" t="s">
        <v>1395</v>
      </c>
      <c r="C578" s="145" t="s">
        <v>1407</v>
      </c>
      <c r="D578" s="45" t="s">
        <v>96</v>
      </c>
      <c r="E578" s="6" t="s">
        <v>1578</v>
      </c>
      <c r="F578" s="6" t="s">
        <v>1776</v>
      </c>
      <c r="G578" s="143" t="s">
        <v>1777</v>
      </c>
      <c r="H578" s="146">
        <v>1</v>
      </c>
      <c r="I578" s="102" t="s">
        <v>1778</v>
      </c>
      <c r="J578" s="6" t="s">
        <v>885</v>
      </c>
      <c r="K578" s="147">
        <v>4457.66</v>
      </c>
      <c r="L578" s="48">
        <f t="shared" si="126"/>
        <v>53491.92</v>
      </c>
      <c r="M578" s="13">
        <f t="shared" si="132"/>
        <v>267459.59999999998</v>
      </c>
      <c r="N578" s="148" t="s">
        <v>24</v>
      </c>
      <c r="O578" s="20">
        <v>47348</v>
      </c>
    </row>
    <row r="579" spans="1:15" ht="34.5" hidden="1" customHeight="1">
      <c r="A579" s="11" t="s">
        <v>1369</v>
      </c>
      <c r="B579" s="27" t="s">
        <v>1395</v>
      </c>
      <c r="C579" s="17" t="s">
        <v>1407</v>
      </c>
      <c r="D579" s="21" t="s">
        <v>102</v>
      </c>
      <c r="E579" s="11" t="s">
        <v>1779</v>
      </c>
      <c r="F579" s="11" t="s">
        <v>1780</v>
      </c>
      <c r="G579" s="11" t="s">
        <v>1781</v>
      </c>
      <c r="H579" s="17">
        <v>0</v>
      </c>
      <c r="I579" s="22" t="s">
        <v>1782</v>
      </c>
      <c r="J579" s="22" t="s">
        <v>1783</v>
      </c>
      <c r="K579" s="13">
        <v>18444.52</v>
      </c>
      <c r="L579" s="13">
        <f t="shared" si="126"/>
        <v>221334.24</v>
      </c>
      <c r="M579" s="13">
        <f t="shared" si="132"/>
        <v>1106671.2</v>
      </c>
      <c r="N579" s="1" t="s">
        <v>24</v>
      </c>
      <c r="O579" s="24">
        <v>46065</v>
      </c>
    </row>
    <row r="580" spans="1:15" ht="34.5" hidden="1" customHeight="1">
      <c r="A580" s="11" t="s">
        <v>1369</v>
      </c>
      <c r="B580" s="16" t="s">
        <v>1601</v>
      </c>
      <c r="C580" s="28" t="s">
        <v>1407</v>
      </c>
      <c r="D580" s="15" t="s">
        <v>129</v>
      </c>
      <c r="E580" s="11" t="s">
        <v>1784</v>
      </c>
      <c r="F580" s="11" t="s">
        <v>287</v>
      </c>
      <c r="G580" s="11" t="s">
        <v>1785</v>
      </c>
      <c r="H580" s="17">
        <v>0</v>
      </c>
      <c r="I580" s="18" t="s">
        <v>1609</v>
      </c>
      <c r="J580" s="18" t="s">
        <v>1610</v>
      </c>
      <c r="K580" s="13">
        <v>1936.3330000000001</v>
      </c>
      <c r="L580" s="13">
        <f t="shared" ref="L580" si="133">K580*12</f>
        <v>23235.995999999999</v>
      </c>
      <c r="M580" s="56">
        <f>K580*60</f>
        <v>116179.98000000001</v>
      </c>
      <c r="N580" s="1" t="s">
        <v>24</v>
      </c>
      <c r="O580" s="24">
        <v>47615</v>
      </c>
    </row>
    <row r="581" spans="1:15" ht="34.5" hidden="1" customHeight="1">
      <c r="A581" s="193" t="s">
        <v>1369</v>
      </c>
      <c r="B581" s="194" t="s">
        <v>1395</v>
      </c>
      <c r="C581" s="195" t="s">
        <v>1407</v>
      </c>
      <c r="D581" s="196" t="s">
        <v>129</v>
      </c>
      <c r="E581" s="193" t="s">
        <v>1786</v>
      </c>
      <c r="F581" s="193" t="s">
        <v>1787</v>
      </c>
      <c r="G581" s="193" t="s">
        <v>1788</v>
      </c>
      <c r="H581" s="195">
        <v>0</v>
      </c>
      <c r="I581" s="191" t="s">
        <v>1789</v>
      </c>
      <c r="J581" s="191" t="s">
        <v>134</v>
      </c>
      <c r="K581" s="184">
        <v>3179.5066666666598</v>
      </c>
      <c r="L581" s="184">
        <f t="shared" si="126"/>
        <v>38154.079999999914</v>
      </c>
      <c r="M581" s="199">
        <f>K581*12</f>
        <v>38154.079999999914</v>
      </c>
      <c r="N581" s="201" t="s">
        <v>1615</v>
      </c>
      <c r="O581" s="189">
        <v>45789</v>
      </c>
    </row>
    <row r="582" spans="1:15" ht="34.5" hidden="1" customHeight="1">
      <c r="A582" s="11" t="s">
        <v>1369</v>
      </c>
      <c r="B582" s="16" t="s">
        <v>1385</v>
      </c>
      <c r="C582" s="17" t="s">
        <v>1394</v>
      </c>
      <c r="D582" s="21" t="s">
        <v>114</v>
      </c>
      <c r="E582" s="11" t="s">
        <v>1790</v>
      </c>
      <c r="F582" s="11" t="s">
        <v>70</v>
      </c>
      <c r="G582" s="11" t="s">
        <v>1791</v>
      </c>
      <c r="H582" s="17">
        <v>0</v>
      </c>
      <c r="I582" s="22" t="s">
        <v>1792</v>
      </c>
      <c r="J582" s="23" t="s">
        <v>1793</v>
      </c>
      <c r="K582" s="13">
        <v>244.09</v>
      </c>
      <c r="L582" s="13">
        <f t="shared" si="126"/>
        <v>2929.08</v>
      </c>
      <c r="M582" s="56">
        <f>K582*60</f>
        <v>14645.4</v>
      </c>
      <c r="N582" s="98" t="s">
        <v>24</v>
      </c>
      <c r="O582" s="24">
        <v>46511</v>
      </c>
    </row>
    <row r="583" spans="1:15" ht="34.5" hidden="1" customHeight="1">
      <c r="A583" s="11" t="s">
        <v>1369</v>
      </c>
      <c r="B583" s="16" t="s">
        <v>1385</v>
      </c>
      <c r="C583" s="17" t="s">
        <v>1394</v>
      </c>
      <c r="D583" s="21" t="s">
        <v>68</v>
      </c>
      <c r="E583" s="11" t="s">
        <v>1794</v>
      </c>
      <c r="F583" s="11" t="s">
        <v>70</v>
      </c>
      <c r="G583" s="11" t="s">
        <v>1795</v>
      </c>
      <c r="H583" s="17">
        <v>0</v>
      </c>
      <c r="I583" s="22" t="s">
        <v>1521</v>
      </c>
      <c r="J583" s="23" t="s">
        <v>1475</v>
      </c>
      <c r="K583" s="13">
        <v>3423.01</v>
      </c>
      <c r="L583" s="13">
        <f t="shared" si="126"/>
        <v>41076.120000000003</v>
      </c>
      <c r="M583" s="56">
        <f t="shared" ref="M583:M584" si="134">K583*60</f>
        <v>205380.6</v>
      </c>
      <c r="N583" s="98" t="s">
        <v>24</v>
      </c>
      <c r="O583" s="24">
        <v>46508</v>
      </c>
    </row>
    <row r="584" spans="1:15" ht="34.5" hidden="1" customHeight="1">
      <c r="A584" s="11" t="s">
        <v>1369</v>
      </c>
      <c r="B584" s="16" t="s">
        <v>1385</v>
      </c>
      <c r="C584" s="17" t="s">
        <v>1394</v>
      </c>
      <c r="D584" s="21" t="s">
        <v>129</v>
      </c>
      <c r="E584" s="11" t="s">
        <v>1796</v>
      </c>
      <c r="F584" s="11" t="s">
        <v>317</v>
      </c>
      <c r="G584" s="11" t="s">
        <v>1797</v>
      </c>
      <c r="H584" s="17">
        <v>0</v>
      </c>
      <c r="I584" s="22" t="s">
        <v>163</v>
      </c>
      <c r="J584" s="23" t="s">
        <v>164</v>
      </c>
      <c r="K584" s="13">
        <v>2583.33</v>
      </c>
      <c r="L584" s="13">
        <f t="shared" si="126"/>
        <v>30999.96</v>
      </c>
      <c r="M584" s="56">
        <f t="shared" si="134"/>
        <v>154999.79999999999</v>
      </c>
      <c r="N584" s="98" t="s">
        <v>24</v>
      </c>
      <c r="O584" s="24">
        <v>47278</v>
      </c>
    </row>
    <row r="585" spans="1:15" ht="34.5" hidden="1" customHeight="1">
      <c r="A585" s="11" t="s">
        <v>1369</v>
      </c>
      <c r="B585" s="16" t="s">
        <v>1385</v>
      </c>
      <c r="C585" s="28" t="s">
        <v>1394</v>
      </c>
      <c r="D585" s="21" t="s">
        <v>96</v>
      </c>
      <c r="E585" s="11" t="s">
        <v>1798</v>
      </c>
      <c r="F585" s="11" t="s">
        <v>1799</v>
      </c>
      <c r="G585" s="11" t="s">
        <v>1800</v>
      </c>
      <c r="H585" s="28">
        <v>1</v>
      </c>
      <c r="I585" s="29" t="s">
        <v>1801</v>
      </c>
      <c r="J585" s="26" t="s">
        <v>788</v>
      </c>
      <c r="K585" s="35">
        <v>4225</v>
      </c>
      <c r="L585" s="13">
        <f t="shared" si="126"/>
        <v>50700</v>
      </c>
      <c r="M585" s="56">
        <f>K585*60</f>
        <v>253500</v>
      </c>
      <c r="N585" s="5" t="s">
        <v>24</v>
      </c>
      <c r="O585" s="24">
        <v>47427</v>
      </c>
    </row>
    <row r="586" spans="1:15" ht="34.5" hidden="1" customHeight="1">
      <c r="A586" s="11" t="s">
        <v>1369</v>
      </c>
      <c r="B586" s="27" t="s">
        <v>1385</v>
      </c>
      <c r="C586" s="17" t="s">
        <v>1394</v>
      </c>
      <c r="D586" s="21" t="s">
        <v>102</v>
      </c>
      <c r="E586" s="11" t="s">
        <v>1802</v>
      </c>
      <c r="F586" s="11" t="s">
        <v>1803</v>
      </c>
      <c r="G586" s="11" t="s">
        <v>1804</v>
      </c>
      <c r="H586" s="17">
        <v>0</v>
      </c>
      <c r="I586" s="22" t="s">
        <v>1805</v>
      </c>
      <c r="J586" s="23" t="s">
        <v>1806</v>
      </c>
      <c r="K586" s="13">
        <v>12739.54</v>
      </c>
      <c r="L586" s="13">
        <f t="shared" si="126"/>
        <v>152874.48000000001</v>
      </c>
      <c r="M586" s="56">
        <f>K586*60</f>
        <v>764372.4</v>
      </c>
      <c r="N586" s="5" t="s">
        <v>24</v>
      </c>
      <c r="O586" s="24">
        <v>46322</v>
      </c>
    </row>
    <row r="587" spans="1:15" ht="34.5" hidden="1" customHeight="1">
      <c r="A587" s="11" t="s">
        <v>1369</v>
      </c>
      <c r="B587" s="27" t="s">
        <v>1380</v>
      </c>
      <c r="C587" s="17" t="s">
        <v>1384</v>
      </c>
      <c r="D587" s="21" t="s">
        <v>114</v>
      </c>
      <c r="E587" s="11" t="s">
        <v>1807</v>
      </c>
      <c r="F587" s="11" t="s">
        <v>70</v>
      </c>
      <c r="G587" s="11" t="s">
        <v>1808</v>
      </c>
      <c r="H587" s="17">
        <v>0</v>
      </c>
      <c r="I587" s="76" t="s">
        <v>1809</v>
      </c>
      <c r="J587" s="19" t="s">
        <v>1810</v>
      </c>
      <c r="K587" s="13">
        <v>1109.17</v>
      </c>
      <c r="L587" s="13">
        <f t="shared" si="126"/>
        <v>13310.04</v>
      </c>
      <c r="M587" s="56">
        <f>K587*60</f>
        <v>66550.200000000012</v>
      </c>
      <c r="N587" s="98" t="s">
        <v>24</v>
      </c>
      <c r="O587" s="24">
        <v>46473</v>
      </c>
    </row>
    <row r="588" spans="1:15" ht="34.5" hidden="1" customHeight="1">
      <c r="A588" s="11" t="s">
        <v>1369</v>
      </c>
      <c r="B588" s="27" t="s">
        <v>1380</v>
      </c>
      <c r="C588" s="17" t="s">
        <v>1384</v>
      </c>
      <c r="D588" s="21" t="s">
        <v>68</v>
      </c>
      <c r="E588" s="11" t="s">
        <v>1811</v>
      </c>
      <c r="F588" s="11" t="s">
        <v>70</v>
      </c>
      <c r="G588" s="11" t="s">
        <v>1812</v>
      </c>
      <c r="H588" s="17">
        <v>0</v>
      </c>
      <c r="I588" s="18" t="s">
        <v>1576</v>
      </c>
      <c r="J588" s="19" t="s">
        <v>1577</v>
      </c>
      <c r="K588" s="13">
        <v>14744.56</v>
      </c>
      <c r="L588" s="13">
        <f t="shared" si="126"/>
        <v>176934.72</v>
      </c>
      <c r="M588" s="56">
        <f>K588*60</f>
        <v>884673.6</v>
      </c>
      <c r="N588" s="98" t="s">
        <v>24</v>
      </c>
      <c r="O588" s="24">
        <v>46481</v>
      </c>
    </row>
    <row r="589" spans="1:15" ht="34.5" hidden="1" customHeight="1">
      <c r="A589" s="11" t="s">
        <v>1369</v>
      </c>
      <c r="B589" s="16" t="s">
        <v>1380</v>
      </c>
      <c r="C589" s="17" t="s">
        <v>1384</v>
      </c>
      <c r="D589" s="21" t="s">
        <v>648</v>
      </c>
      <c r="E589" s="11" t="s">
        <v>1813</v>
      </c>
      <c r="F589" s="11" t="s">
        <v>1814</v>
      </c>
      <c r="G589" s="11" t="s">
        <v>1815</v>
      </c>
      <c r="H589" s="17">
        <v>0</v>
      </c>
      <c r="I589" s="22" t="s">
        <v>1464</v>
      </c>
      <c r="J589" s="23" t="s">
        <v>1465</v>
      </c>
      <c r="K589" s="13">
        <v>543.42999999999995</v>
      </c>
      <c r="L589" s="13">
        <f t="shared" si="126"/>
        <v>6521.16</v>
      </c>
      <c r="M589" s="56">
        <f>K589*12</f>
        <v>6521.16</v>
      </c>
      <c r="N589" s="1" t="s">
        <v>67</v>
      </c>
      <c r="O589" s="24">
        <v>46065</v>
      </c>
    </row>
    <row r="590" spans="1:15" ht="34.5" hidden="1" customHeight="1">
      <c r="A590" s="11" t="s">
        <v>1369</v>
      </c>
      <c r="B590" s="16" t="s">
        <v>1380</v>
      </c>
      <c r="C590" s="28" t="s">
        <v>1384</v>
      </c>
      <c r="D590" s="21" t="s">
        <v>96</v>
      </c>
      <c r="E590" s="11" t="s">
        <v>1816</v>
      </c>
      <c r="F590" s="11" t="s">
        <v>1817</v>
      </c>
      <c r="G590" s="11" t="s">
        <v>1818</v>
      </c>
      <c r="H590" s="28">
        <v>1</v>
      </c>
      <c r="I590" s="22" t="s">
        <v>1819</v>
      </c>
      <c r="J590" s="30" t="s">
        <v>691</v>
      </c>
      <c r="K590" s="34">
        <v>5948.36</v>
      </c>
      <c r="L590" s="13">
        <f t="shared" si="126"/>
        <v>71380.319999999992</v>
      </c>
      <c r="M590" s="56">
        <f>K590*30</f>
        <v>178450.8</v>
      </c>
      <c r="N590" s="1" t="s">
        <v>45</v>
      </c>
      <c r="O590" s="32">
        <v>46115</v>
      </c>
    </row>
    <row r="591" spans="1:15" ht="34.5" hidden="1" customHeight="1">
      <c r="A591" s="11" t="s">
        <v>1369</v>
      </c>
      <c r="B591" s="27" t="s">
        <v>1380</v>
      </c>
      <c r="C591" s="17" t="s">
        <v>1384</v>
      </c>
      <c r="D591" s="21" t="s">
        <v>102</v>
      </c>
      <c r="E591" s="11" t="s">
        <v>1820</v>
      </c>
      <c r="F591" s="11" t="s">
        <v>1821</v>
      </c>
      <c r="G591" s="11" t="s">
        <v>1822</v>
      </c>
      <c r="H591" s="17">
        <v>0</v>
      </c>
      <c r="I591" s="22" t="s">
        <v>1823</v>
      </c>
      <c r="J591" s="22" t="s">
        <v>1824</v>
      </c>
      <c r="K591" s="13">
        <v>53154.62</v>
      </c>
      <c r="L591" s="13">
        <f t="shared" si="126"/>
        <v>637855.44000000006</v>
      </c>
      <c r="M591" s="56">
        <f>K591*60</f>
        <v>3189277.2</v>
      </c>
      <c r="N591" s="5" t="s">
        <v>24</v>
      </c>
      <c r="O591" s="24">
        <v>47026</v>
      </c>
    </row>
    <row r="592" spans="1:15" ht="34.5" hidden="1" customHeight="1">
      <c r="A592" s="11" t="s">
        <v>1369</v>
      </c>
      <c r="B592" s="16" t="s">
        <v>1380</v>
      </c>
      <c r="C592" s="17" t="s">
        <v>1384</v>
      </c>
      <c r="D592" s="15" t="s">
        <v>129</v>
      </c>
      <c r="E592" s="11" t="s">
        <v>1825</v>
      </c>
      <c r="F592" s="11" t="s">
        <v>1826</v>
      </c>
      <c r="G592" s="11" t="s">
        <v>1827</v>
      </c>
      <c r="H592" s="28">
        <v>0</v>
      </c>
      <c r="I592" s="84" t="s">
        <v>1789</v>
      </c>
      <c r="J592" s="22" t="s">
        <v>134</v>
      </c>
      <c r="K592" s="34">
        <v>5848.3333333333303</v>
      </c>
      <c r="L592" s="13">
        <f t="shared" si="126"/>
        <v>70179.999999999971</v>
      </c>
      <c r="M592" s="56">
        <f>K592*12</f>
        <v>70179.999999999971</v>
      </c>
      <c r="N592" s="1" t="s">
        <v>67</v>
      </c>
      <c r="O592" s="32">
        <v>45908</v>
      </c>
    </row>
    <row r="593" spans="1:15" ht="34.5" hidden="1" customHeight="1">
      <c r="A593" s="11" t="s">
        <v>1369</v>
      </c>
      <c r="B593" s="16" t="s">
        <v>1380</v>
      </c>
      <c r="C593" s="17" t="s">
        <v>1384</v>
      </c>
      <c r="D593" s="21" t="s">
        <v>46</v>
      </c>
      <c r="E593" s="11" t="s">
        <v>1828</v>
      </c>
      <c r="F593" s="11" t="s">
        <v>1829</v>
      </c>
      <c r="G593" s="11" t="s">
        <v>1830</v>
      </c>
      <c r="H593" s="17">
        <v>2</v>
      </c>
      <c r="I593" s="11" t="s">
        <v>1831</v>
      </c>
      <c r="J593" s="22" t="s">
        <v>1832</v>
      </c>
      <c r="K593" s="13">
        <v>12478.22</v>
      </c>
      <c r="L593" s="13">
        <f t="shared" ref="L593" si="135">K593*12</f>
        <v>149738.63999999998</v>
      </c>
      <c r="M593" s="56">
        <f>K593*30</f>
        <v>374346.6</v>
      </c>
      <c r="N593" s="149" t="s">
        <v>45</v>
      </c>
      <c r="O593" s="24">
        <v>46665</v>
      </c>
    </row>
    <row r="594" spans="1:15" ht="34.5" hidden="1" customHeight="1">
      <c r="A594" s="11" t="s">
        <v>1369</v>
      </c>
      <c r="B594" s="16" t="s">
        <v>1380</v>
      </c>
      <c r="C594" s="17" t="s">
        <v>1384</v>
      </c>
      <c r="D594" s="21" t="s">
        <v>478</v>
      </c>
      <c r="E594" s="11" t="s">
        <v>1828</v>
      </c>
      <c r="F594" s="11" t="s">
        <v>1829</v>
      </c>
      <c r="G594" s="11" t="s">
        <v>1830</v>
      </c>
      <c r="H594" s="17">
        <v>2</v>
      </c>
      <c r="I594" s="11" t="s">
        <v>1831</v>
      </c>
      <c r="J594" s="22" t="s">
        <v>1832</v>
      </c>
      <c r="K594" s="13">
        <v>14125.02</v>
      </c>
      <c r="L594" s="13">
        <f t="shared" si="126"/>
        <v>169500.24</v>
      </c>
      <c r="M594" s="56">
        <f>K594*30</f>
        <v>423750.60000000003</v>
      </c>
      <c r="N594" s="149" t="s">
        <v>45</v>
      </c>
      <c r="O594" s="24">
        <v>46665</v>
      </c>
    </row>
    <row r="595" spans="1:15" ht="34.5" hidden="1" customHeight="1">
      <c r="A595" s="11" t="s">
        <v>1369</v>
      </c>
      <c r="B595" s="16" t="s">
        <v>1370</v>
      </c>
      <c r="C595" s="28" t="s">
        <v>1379</v>
      </c>
      <c r="D595" s="15" t="s">
        <v>114</v>
      </c>
      <c r="E595" s="11" t="s">
        <v>1833</v>
      </c>
      <c r="F595" s="11" t="s">
        <v>70</v>
      </c>
      <c r="G595" s="11" t="s">
        <v>1834</v>
      </c>
      <c r="H595" s="28">
        <v>0</v>
      </c>
      <c r="I595" s="29" t="s">
        <v>1835</v>
      </c>
      <c r="J595" s="30" t="s">
        <v>1836</v>
      </c>
      <c r="K595" s="13">
        <v>341.4</v>
      </c>
      <c r="L595" s="13">
        <f t="shared" si="126"/>
        <v>4096.7999999999993</v>
      </c>
      <c r="M595" s="56">
        <f>K595*60</f>
        <v>20484</v>
      </c>
      <c r="N595" s="98" t="s">
        <v>24</v>
      </c>
      <c r="O595" s="32">
        <v>46601</v>
      </c>
    </row>
    <row r="596" spans="1:15" ht="34.5" hidden="1" customHeight="1">
      <c r="A596" s="11" t="s">
        <v>1369</v>
      </c>
      <c r="B596" s="16" t="s">
        <v>1370</v>
      </c>
      <c r="C596" s="28" t="s">
        <v>1379</v>
      </c>
      <c r="D596" s="15" t="s">
        <v>68</v>
      </c>
      <c r="E596" s="11" t="s">
        <v>1837</v>
      </c>
      <c r="F596" s="11" t="s">
        <v>70</v>
      </c>
      <c r="G596" s="11" t="s">
        <v>1838</v>
      </c>
      <c r="H596" s="28">
        <v>0</v>
      </c>
      <c r="I596" s="29" t="s">
        <v>1688</v>
      </c>
      <c r="J596" s="30" t="s">
        <v>1439</v>
      </c>
      <c r="K596" s="13">
        <v>2285.73</v>
      </c>
      <c r="L596" s="13">
        <f t="shared" si="126"/>
        <v>27428.760000000002</v>
      </c>
      <c r="M596" s="56">
        <f>K596*60</f>
        <v>137143.79999999999</v>
      </c>
      <c r="N596" s="98" t="s">
        <v>24</v>
      </c>
      <c r="O596" s="32">
        <v>46481</v>
      </c>
    </row>
    <row r="597" spans="1:15" ht="34.5" hidden="1" customHeight="1">
      <c r="A597" s="11" t="s">
        <v>1369</v>
      </c>
      <c r="B597" s="79" t="s">
        <v>1370</v>
      </c>
      <c r="C597" s="17" t="s">
        <v>1379</v>
      </c>
      <c r="D597" s="21" t="s">
        <v>96</v>
      </c>
      <c r="E597" s="11" t="s">
        <v>1839</v>
      </c>
      <c r="F597" s="134" t="s">
        <v>1840</v>
      </c>
      <c r="G597" s="11" t="s">
        <v>1841</v>
      </c>
      <c r="H597" s="17">
        <v>1</v>
      </c>
      <c r="I597" s="75" t="s">
        <v>1677</v>
      </c>
      <c r="J597" s="23" t="s">
        <v>285</v>
      </c>
      <c r="K597" s="13">
        <v>4687.4799999999996</v>
      </c>
      <c r="L597" s="13">
        <f t="shared" si="126"/>
        <v>56249.759999999995</v>
      </c>
      <c r="M597" s="56">
        <f>K597*30</f>
        <v>140624.4</v>
      </c>
      <c r="N597" s="149" t="s">
        <v>45</v>
      </c>
      <c r="O597" s="24">
        <v>45954</v>
      </c>
    </row>
    <row r="598" spans="1:15" ht="34.5" hidden="1" customHeight="1">
      <c r="A598" s="11" t="s">
        <v>1369</v>
      </c>
      <c r="B598" s="79" t="s">
        <v>1370</v>
      </c>
      <c r="C598" s="17" t="s">
        <v>1379</v>
      </c>
      <c r="D598" s="21" t="s">
        <v>129</v>
      </c>
      <c r="E598" s="11" t="s">
        <v>1842</v>
      </c>
      <c r="F598" s="134" t="s">
        <v>1843</v>
      </c>
      <c r="G598" s="11" t="s">
        <v>1844</v>
      </c>
      <c r="H598" s="17">
        <v>0</v>
      </c>
      <c r="I598" s="75" t="s">
        <v>845</v>
      </c>
      <c r="J598" s="23" t="s">
        <v>846</v>
      </c>
      <c r="K598" s="13">
        <v>2580.0833333333298</v>
      </c>
      <c r="L598" s="13">
        <f t="shared" si="126"/>
        <v>30960.999999999956</v>
      </c>
      <c r="M598" s="56">
        <f>K598*60</f>
        <v>154804.9999999998</v>
      </c>
      <c r="N598" s="149" t="s">
        <v>24</v>
      </c>
      <c r="O598" s="24">
        <v>47278</v>
      </c>
    </row>
    <row r="599" spans="1:15" ht="34.5" hidden="1" customHeight="1">
      <c r="A599" s="11" t="s">
        <v>1369</v>
      </c>
      <c r="B599" s="16" t="s">
        <v>1370</v>
      </c>
      <c r="C599" s="17" t="s">
        <v>1379</v>
      </c>
      <c r="D599" s="17" t="s">
        <v>102</v>
      </c>
      <c r="E599" s="11" t="s">
        <v>1845</v>
      </c>
      <c r="F599" s="11" t="s">
        <v>1846</v>
      </c>
      <c r="G599" s="11" t="s">
        <v>1847</v>
      </c>
      <c r="H599" s="17">
        <v>0</v>
      </c>
      <c r="I599" s="18" t="s">
        <v>1848</v>
      </c>
      <c r="J599" s="18" t="s">
        <v>1849</v>
      </c>
      <c r="K599" s="13">
        <v>23200</v>
      </c>
      <c r="L599" s="13">
        <f t="shared" si="126"/>
        <v>278400</v>
      </c>
      <c r="M599" s="56">
        <f>K599*60</f>
        <v>1392000</v>
      </c>
      <c r="N599" s="1" t="s">
        <v>24</v>
      </c>
      <c r="O599" s="24">
        <v>46430</v>
      </c>
    </row>
    <row r="600" spans="1:15" ht="34.5" hidden="1" customHeight="1">
      <c r="A600" s="11" t="s">
        <v>1850</v>
      </c>
      <c r="B600" s="109" t="s">
        <v>1851</v>
      </c>
      <c r="C600" s="17" t="s">
        <v>1850</v>
      </c>
      <c r="D600" s="21" t="s">
        <v>1852</v>
      </c>
      <c r="E600" s="11" t="s">
        <v>1853</v>
      </c>
      <c r="F600" s="11" t="s">
        <v>1854</v>
      </c>
      <c r="G600" s="11" t="s">
        <v>1855</v>
      </c>
      <c r="H600" s="17">
        <v>0</v>
      </c>
      <c r="I600" s="22" t="s">
        <v>1856</v>
      </c>
      <c r="J600" s="22" t="s">
        <v>1857</v>
      </c>
      <c r="K600" s="13">
        <f>M600/36</f>
        <v>66740.876666666663</v>
      </c>
      <c r="L600" s="13">
        <f>K600*12</f>
        <v>800890.52</v>
      </c>
      <c r="M600" s="13">
        <v>2402671.56</v>
      </c>
      <c r="N600" s="2" t="s">
        <v>24</v>
      </c>
      <c r="O600" s="24">
        <v>46018</v>
      </c>
    </row>
    <row r="601" spans="1:15" ht="34.5" hidden="1" customHeight="1">
      <c r="A601" s="11" t="s">
        <v>1850</v>
      </c>
      <c r="B601" s="16" t="s">
        <v>1851</v>
      </c>
      <c r="C601" s="150" t="s">
        <v>1850</v>
      </c>
      <c r="D601" s="23" t="s">
        <v>1858</v>
      </c>
      <c r="E601" s="11" t="s">
        <v>1859</v>
      </c>
      <c r="F601" s="89" t="s">
        <v>1860</v>
      </c>
      <c r="G601" s="11" t="s">
        <v>1861</v>
      </c>
      <c r="H601" s="17">
        <v>0</v>
      </c>
      <c r="I601" s="22" t="s">
        <v>1862</v>
      </c>
      <c r="J601" s="26" t="s">
        <v>1863</v>
      </c>
      <c r="K601" s="13">
        <v>809271.82</v>
      </c>
      <c r="L601" s="13">
        <f t="shared" si="126"/>
        <v>9711261.8399999999</v>
      </c>
      <c r="M601" s="56">
        <f>K601*12</f>
        <v>9711261.8399999999</v>
      </c>
      <c r="N601" s="1" t="s">
        <v>67</v>
      </c>
      <c r="O601" s="24">
        <v>45991</v>
      </c>
    </row>
    <row r="602" spans="1:15" ht="34.5" hidden="1" customHeight="1">
      <c r="A602" s="11" t="s">
        <v>1850</v>
      </c>
      <c r="B602" s="16" t="s">
        <v>1851</v>
      </c>
      <c r="C602" s="11" t="s">
        <v>1850</v>
      </c>
      <c r="D602" s="23" t="s">
        <v>1864</v>
      </c>
      <c r="E602" s="11" t="s">
        <v>1865</v>
      </c>
      <c r="F602" s="11" t="s">
        <v>1866</v>
      </c>
      <c r="G602" s="11" t="s">
        <v>1867</v>
      </c>
      <c r="H602" s="11">
        <v>0</v>
      </c>
      <c r="I602" s="11" t="s">
        <v>1868</v>
      </c>
      <c r="J602" s="153" t="s">
        <v>1869</v>
      </c>
      <c r="K602" s="31">
        <v>489976.054</v>
      </c>
      <c r="L602" s="13">
        <f t="shared" si="126"/>
        <v>5879712.648</v>
      </c>
      <c r="M602" s="56">
        <f>K602*12</f>
        <v>5879712.648</v>
      </c>
      <c r="N602" s="1" t="s">
        <v>67</v>
      </c>
      <c r="O602" s="24">
        <v>46076</v>
      </c>
    </row>
    <row r="603" spans="1:15" ht="34.5" hidden="1" customHeight="1">
      <c r="A603" s="11" t="s">
        <v>1850</v>
      </c>
      <c r="B603" s="16" t="s">
        <v>1851</v>
      </c>
      <c r="C603" s="17" t="s">
        <v>1850</v>
      </c>
      <c r="D603" s="21" t="s">
        <v>1870</v>
      </c>
      <c r="E603" s="11" t="s">
        <v>1871</v>
      </c>
      <c r="F603" s="11" t="s">
        <v>1872</v>
      </c>
      <c r="G603" s="11" t="s">
        <v>1873</v>
      </c>
      <c r="H603" s="17">
        <v>2955</v>
      </c>
      <c r="I603" s="22" t="s">
        <v>1874</v>
      </c>
      <c r="J603" s="22" t="s">
        <v>1875</v>
      </c>
      <c r="K603" s="13">
        <v>14776.34</v>
      </c>
      <c r="L603" s="13">
        <f t="shared" si="126"/>
        <v>177316.08000000002</v>
      </c>
      <c r="M603" s="56">
        <f>K603*30</f>
        <v>443290.2</v>
      </c>
      <c r="N603" s="119" t="s">
        <v>45</v>
      </c>
      <c r="O603" s="24">
        <v>46413</v>
      </c>
    </row>
    <row r="604" spans="1:15" ht="34.5" hidden="1" customHeight="1">
      <c r="A604" s="11" t="s">
        <v>1850</v>
      </c>
      <c r="B604" s="16" t="s">
        <v>1851</v>
      </c>
      <c r="C604" s="150" t="s">
        <v>1850</v>
      </c>
      <c r="D604" s="151" t="s">
        <v>1876</v>
      </c>
      <c r="E604" s="11" t="s">
        <v>1877</v>
      </c>
      <c r="F604" s="11" t="s">
        <v>1878</v>
      </c>
      <c r="G604" s="11" t="s">
        <v>1879</v>
      </c>
      <c r="H604" s="17">
        <v>0</v>
      </c>
      <c r="I604" s="22" t="s">
        <v>1880</v>
      </c>
      <c r="J604" s="26" t="s">
        <v>1881</v>
      </c>
      <c r="K604" s="13">
        <v>29947.5</v>
      </c>
      <c r="L604" s="13">
        <f t="shared" si="126"/>
        <v>359370</v>
      </c>
      <c r="M604" s="56">
        <f>K604*36</f>
        <v>1078110</v>
      </c>
      <c r="N604" s="1" t="s">
        <v>1882</v>
      </c>
      <c r="O604" s="24">
        <v>46384</v>
      </c>
    </row>
    <row r="605" spans="1:15" ht="34.5" hidden="1" customHeight="1">
      <c r="A605" s="11" t="s">
        <v>1850</v>
      </c>
      <c r="B605" s="16" t="s">
        <v>1851</v>
      </c>
      <c r="C605" s="150" t="s">
        <v>1850</v>
      </c>
      <c r="D605" s="23" t="s">
        <v>1883</v>
      </c>
      <c r="E605" s="11" t="s">
        <v>1884</v>
      </c>
      <c r="F605" s="11" t="s">
        <v>1885</v>
      </c>
      <c r="G605" s="11" t="s">
        <v>1886</v>
      </c>
      <c r="H605" s="17">
        <v>0</v>
      </c>
      <c r="I605" s="22" t="s">
        <v>1887</v>
      </c>
      <c r="J605" s="26" t="s">
        <v>1888</v>
      </c>
      <c r="K605" s="13">
        <v>1682.7708333333301</v>
      </c>
      <c r="L605" s="13">
        <f t="shared" si="126"/>
        <v>20193.24999999996</v>
      </c>
      <c r="M605" s="56">
        <f>K605*12</f>
        <v>20193.24999999996</v>
      </c>
      <c r="N605" s="1" t="s">
        <v>67</v>
      </c>
      <c r="O605" s="24">
        <v>46139</v>
      </c>
    </row>
    <row r="606" spans="1:15" ht="34.5" hidden="1" customHeight="1">
      <c r="A606" s="78" t="s">
        <v>1850</v>
      </c>
      <c r="B606" s="132" t="s">
        <v>1851</v>
      </c>
      <c r="C606" s="78" t="s">
        <v>1850</v>
      </c>
      <c r="D606" s="154" t="s">
        <v>1889</v>
      </c>
      <c r="E606" s="78" t="s">
        <v>1890</v>
      </c>
      <c r="F606" s="78" t="s">
        <v>1891</v>
      </c>
      <c r="G606" s="78" t="s">
        <v>1892</v>
      </c>
      <c r="H606" s="78">
        <v>0</v>
      </c>
      <c r="I606" s="155" t="s">
        <v>1893</v>
      </c>
      <c r="J606" s="156" t="s">
        <v>1894</v>
      </c>
      <c r="K606" s="157">
        <v>3586.75</v>
      </c>
      <c r="L606" s="13">
        <f t="shared" si="126"/>
        <v>43041</v>
      </c>
      <c r="M606" s="56">
        <f>K606*48</f>
        <v>172164</v>
      </c>
      <c r="N606" s="158" t="s">
        <v>1895</v>
      </c>
      <c r="O606" s="159">
        <v>46017</v>
      </c>
    </row>
    <row r="607" spans="1:15" ht="34.5" hidden="1" customHeight="1">
      <c r="A607" s="11" t="s">
        <v>1850</v>
      </c>
      <c r="B607" s="16" t="s">
        <v>1851</v>
      </c>
      <c r="C607" s="150" t="s">
        <v>1850</v>
      </c>
      <c r="D607" s="23" t="s">
        <v>1896</v>
      </c>
      <c r="E607" s="11" t="s">
        <v>1897</v>
      </c>
      <c r="F607" s="89" t="s">
        <v>1898</v>
      </c>
      <c r="G607" s="11" t="s">
        <v>1899</v>
      </c>
      <c r="H607" s="17">
        <v>0</v>
      </c>
      <c r="I607" s="22" t="s">
        <v>1900</v>
      </c>
      <c r="J607" s="26" t="s">
        <v>1901</v>
      </c>
      <c r="K607" s="13">
        <v>120969.44</v>
      </c>
      <c r="L607" s="13">
        <f t="shared" si="126"/>
        <v>1451633.28</v>
      </c>
      <c r="M607" s="56">
        <f>K607*36</f>
        <v>4354899.84</v>
      </c>
      <c r="N607" s="1" t="s">
        <v>1902</v>
      </c>
      <c r="O607" s="24">
        <v>46200</v>
      </c>
    </row>
    <row r="608" spans="1:15" ht="34.5" hidden="1" customHeight="1">
      <c r="A608" s="77" t="s">
        <v>1850</v>
      </c>
      <c r="B608" s="16" t="s">
        <v>1851</v>
      </c>
      <c r="C608" s="17" t="s">
        <v>1850</v>
      </c>
      <c r="D608" s="15" t="s">
        <v>1903</v>
      </c>
      <c r="E608" s="11" t="s">
        <v>1904</v>
      </c>
      <c r="F608" s="11" t="s">
        <v>1905</v>
      </c>
      <c r="G608" s="11" t="s">
        <v>1906</v>
      </c>
      <c r="H608" s="17">
        <v>0</v>
      </c>
      <c r="I608" s="84" t="s">
        <v>1907</v>
      </c>
      <c r="J608" s="26" t="s">
        <v>1908</v>
      </c>
      <c r="K608" s="13">
        <v>69</v>
      </c>
      <c r="L608" s="13">
        <f t="shared" si="126"/>
        <v>828</v>
      </c>
      <c r="M608" s="56">
        <f>K608*12</f>
        <v>828</v>
      </c>
      <c r="N608" s="2" t="s">
        <v>67</v>
      </c>
      <c r="O608" s="67">
        <v>45820</v>
      </c>
    </row>
    <row r="609" spans="1:15" ht="34.5" hidden="1" customHeight="1">
      <c r="A609" s="77" t="s">
        <v>1850</v>
      </c>
      <c r="B609" s="16" t="s">
        <v>1851</v>
      </c>
      <c r="C609" s="17" t="s">
        <v>1850</v>
      </c>
      <c r="D609" s="15" t="s">
        <v>1903</v>
      </c>
      <c r="E609" s="11" t="s">
        <v>1904</v>
      </c>
      <c r="F609" s="11" t="s">
        <v>1905</v>
      </c>
      <c r="G609" s="11" t="s">
        <v>1909</v>
      </c>
      <c r="H609" s="17">
        <v>0</v>
      </c>
      <c r="I609" s="84" t="s">
        <v>1910</v>
      </c>
      <c r="J609" s="26" t="s">
        <v>1911</v>
      </c>
      <c r="K609" s="13">
        <v>45</v>
      </c>
      <c r="L609" s="13">
        <f t="shared" si="126"/>
        <v>540</v>
      </c>
      <c r="M609" s="56">
        <f>K609*12</f>
        <v>540</v>
      </c>
      <c r="N609" s="2" t="s">
        <v>67</v>
      </c>
      <c r="O609" s="67">
        <v>45820</v>
      </c>
    </row>
    <row r="610" spans="1:15" ht="34.5" hidden="1" customHeight="1">
      <c r="A610" s="11" t="s">
        <v>1850</v>
      </c>
      <c r="B610" s="16" t="s">
        <v>1851</v>
      </c>
      <c r="C610" s="17" t="s">
        <v>1850</v>
      </c>
      <c r="D610" s="21" t="s">
        <v>1912</v>
      </c>
      <c r="E610" s="11" t="s">
        <v>1913</v>
      </c>
      <c r="F610" s="11" t="s">
        <v>1914</v>
      </c>
      <c r="G610" s="11" t="s">
        <v>1915</v>
      </c>
      <c r="H610" s="17">
        <v>0</v>
      </c>
      <c r="I610" s="22" t="s">
        <v>1916</v>
      </c>
      <c r="J610" s="23" t="s">
        <v>1917</v>
      </c>
      <c r="K610" s="111">
        <v>6317.25</v>
      </c>
      <c r="L610" s="13">
        <f t="shared" si="126"/>
        <v>75807</v>
      </c>
      <c r="M610" s="56">
        <f>K610*12</f>
        <v>75807</v>
      </c>
      <c r="N610" s="5" t="s">
        <v>67</v>
      </c>
      <c r="O610" s="67">
        <v>46126</v>
      </c>
    </row>
    <row r="611" spans="1:15" ht="34.5" hidden="1" customHeight="1">
      <c r="A611" s="6" t="s">
        <v>1850</v>
      </c>
      <c r="B611" s="160" t="s">
        <v>1851</v>
      </c>
      <c r="C611" s="87" t="s">
        <v>1850</v>
      </c>
      <c r="D611" s="45" t="s">
        <v>1918</v>
      </c>
      <c r="E611" s="6" t="s">
        <v>1919</v>
      </c>
      <c r="F611" s="6" t="s">
        <v>1920</v>
      </c>
      <c r="G611" s="6" t="s">
        <v>1921</v>
      </c>
      <c r="H611" s="87">
        <v>0</v>
      </c>
      <c r="I611" s="102" t="s">
        <v>1922</v>
      </c>
      <c r="J611" s="110" t="s">
        <v>1923</v>
      </c>
      <c r="K611" s="48">
        <v>2783.33</v>
      </c>
      <c r="L611" s="48">
        <f t="shared" si="126"/>
        <v>33399.96</v>
      </c>
      <c r="M611" s="118">
        <f>K611*60</f>
        <v>166999.79999999999</v>
      </c>
      <c r="N611" s="1" t="s">
        <v>24</v>
      </c>
      <c r="O611" s="20">
        <v>47404</v>
      </c>
    </row>
    <row r="612" spans="1:15" ht="34.5" hidden="1" customHeight="1">
      <c r="A612" s="6" t="s">
        <v>1850</v>
      </c>
      <c r="B612" s="160" t="s">
        <v>1851</v>
      </c>
      <c r="C612" s="87" t="s">
        <v>1850</v>
      </c>
      <c r="D612" s="45" t="s">
        <v>1924</v>
      </c>
      <c r="E612" s="6" t="s">
        <v>1925</v>
      </c>
      <c r="F612" s="6" t="s">
        <v>1926</v>
      </c>
      <c r="G612" s="6" t="s">
        <v>1927</v>
      </c>
      <c r="H612" s="87">
        <v>0</v>
      </c>
      <c r="I612" s="102" t="s">
        <v>1928</v>
      </c>
      <c r="J612" s="110" t="s">
        <v>1929</v>
      </c>
      <c r="K612" s="48">
        <v>30760.39</v>
      </c>
      <c r="L612" s="48">
        <f t="shared" si="126"/>
        <v>369124.68</v>
      </c>
      <c r="M612" s="118">
        <f>K612*60</f>
        <v>1845623.4</v>
      </c>
      <c r="N612" s="1" t="s">
        <v>24</v>
      </c>
      <c r="O612" s="20">
        <v>47385</v>
      </c>
    </row>
    <row r="613" spans="1:15" ht="34.5" hidden="1" customHeight="1">
      <c r="A613" s="11" t="s">
        <v>1850</v>
      </c>
      <c r="B613" s="16" t="s">
        <v>1851</v>
      </c>
      <c r="C613" s="150" t="s">
        <v>1850</v>
      </c>
      <c r="D613" s="151" t="s">
        <v>1930</v>
      </c>
      <c r="E613" s="11" t="s">
        <v>1931</v>
      </c>
      <c r="F613" s="11" t="s">
        <v>1932</v>
      </c>
      <c r="G613" s="11" t="s">
        <v>1933</v>
      </c>
      <c r="H613" s="17">
        <v>0</v>
      </c>
      <c r="I613" s="22" t="s">
        <v>1934</v>
      </c>
      <c r="J613" s="26" t="s">
        <v>1935</v>
      </c>
      <c r="K613" s="13">
        <v>165750</v>
      </c>
      <c r="L613" s="13">
        <f t="shared" si="126"/>
        <v>1989000</v>
      </c>
      <c r="M613" s="56">
        <f t="shared" ref="M613:M616" si="136">K613*12</f>
        <v>1989000</v>
      </c>
      <c r="N613" s="1" t="s">
        <v>67</v>
      </c>
      <c r="O613" s="24">
        <v>46002</v>
      </c>
    </row>
    <row r="614" spans="1:15" ht="34.5" hidden="1" customHeight="1">
      <c r="A614" s="11" t="s">
        <v>1850</v>
      </c>
      <c r="B614" s="16" t="s">
        <v>1851</v>
      </c>
      <c r="C614" s="150" t="s">
        <v>1850</v>
      </c>
      <c r="D614" s="151" t="s">
        <v>1936</v>
      </c>
      <c r="E614" s="11" t="s">
        <v>1937</v>
      </c>
      <c r="F614" s="11" t="s">
        <v>1938</v>
      </c>
      <c r="G614" s="11" t="s">
        <v>1939</v>
      </c>
      <c r="H614" s="17">
        <v>0</v>
      </c>
      <c r="I614" s="22" t="s">
        <v>1940</v>
      </c>
      <c r="J614" s="26" t="s">
        <v>1941</v>
      </c>
      <c r="K614" s="13">
        <v>487484.65250000003</v>
      </c>
      <c r="L614" s="13">
        <f t="shared" si="126"/>
        <v>5849815.8300000001</v>
      </c>
      <c r="M614" s="56">
        <f t="shared" si="136"/>
        <v>5849815.8300000001</v>
      </c>
      <c r="N614" s="1" t="s">
        <v>67</v>
      </c>
      <c r="O614" s="24">
        <v>46292</v>
      </c>
    </row>
    <row r="615" spans="1:15" ht="34.5" hidden="1" customHeight="1">
      <c r="A615" s="11" t="s">
        <v>1850</v>
      </c>
      <c r="B615" s="27" t="s">
        <v>1851</v>
      </c>
      <c r="C615" s="17" t="s">
        <v>1850</v>
      </c>
      <c r="D615" s="42" t="s">
        <v>1942</v>
      </c>
      <c r="E615" s="6" t="s">
        <v>1943</v>
      </c>
      <c r="F615" s="11" t="s">
        <v>1944</v>
      </c>
      <c r="G615" s="6" t="s">
        <v>1945</v>
      </c>
      <c r="H615" s="87">
        <v>0</v>
      </c>
      <c r="I615" s="88" t="s">
        <v>1946</v>
      </c>
      <c r="J615" s="46" t="s">
        <v>1947</v>
      </c>
      <c r="K615" s="48">
        <v>419165.34499999997</v>
      </c>
      <c r="L615" s="48">
        <f t="shared" si="126"/>
        <v>5029984.1399999997</v>
      </c>
      <c r="M615" s="56">
        <f t="shared" si="136"/>
        <v>5029984.1399999997</v>
      </c>
      <c r="N615" s="1" t="s">
        <v>67</v>
      </c>
      <c r="O615" s="20">
        <v>46121</v>
      </c>
    </row>
    <row r="616" spans="1:15" ht="34.5" hidden="1" customHeight="1">
      <c r="A616" s="11" t="s">
        <v>1850</v>
      </c>
      <c r="B616" s="27" t="s">
        <v>1851</v>
      </c>
      <c r="C616" s="17" t="s">
        <v>1850</v>
      </c>
      <c r="D616" s="21" t="s">
        <v>1948</v>
      </c>
      <c r="E616" s="11" t="s">
        <v>1949</v>
      </c>
      <c r="F616" s="11" t="s">
        <v>1950</v>
      </c>
      <c r="G616" s="11" t="s">
        <v>1951</v>
      </c>
      <c r="H616" s="17">
        <v>0</v>
      </c>
      <c r="I616" s="18" t="s">
        <v>1952</v>
      </c>
      <c r="J616" s="19" t="s">
        <v>1953</v>
      </c>
      <c r="K616" s="13">
        <v>1768.2049999999999</v>
      </c>
      <c r="L616" s="13">
        <f t="shared" si="126"/>
        <v>21218.46</v>
      </c>
      <c r="M616" s="56">
        <f t="shared" si="136"/>
        <v>21218.46</v>
      </c>
      <c r="N616" s="1" t="s">
        <v>67</v>
      </c>
      <c r="O616" s="24">
        <v>45876</v>
      </c>
    </row>
    <row r="617" spans="1:15" ht="34.5" hidden="1" customHeight="1">
      <c r="A617" s="11" t="s">
        <v>1850</v>
      </c>
      <c r="B617" s="27" t="s">
        <v>1851</v>
      </c>
      <c r="C617" s="17" t="s">
        <v>1850</v>
      </c>
      <c r="D617" s="21" t="s">
        <v>1954</v>
      </c>
      <c r="E617" s="11" t="s">
        <v>1955</v>
      </c>
      <c r="F617" s="11" t="s">
        <v>1956</v>
      </c>
      <c r="G617" s="11" t="s">
        <v>1957</v>
      </c>
      <c r="H617" s="17">
        <v>0</v>
      </c>
      <c r="I617" s="18" t="s">
        <v>1958</v>
      </c>
      <c r="J617" s="19" t="s">
        <v>1959</v>
      </c>
      <c r="K617" s="13">
        <v>61.154000000000003</v>
      </c>
      <c r="L617" s="13">
        <f t="shared" si="126"/>
        <v>733.84800000000007</v>
      </c>
      <c r="M617" s="56">
        <f>K617*60</f>
        <v>3669.2400000000002</v>
      </c>
      <c r="N617" s="1" t="s">
        <v>24</v>
      </c>
      <c r="O617" s="24">
        <v>47406</v>
      </c>
    </row>
    <row r="618" spans="1:15" ht="34.5" hidden="1" customHeight="1">
      <c r="A618" s="11" t="s">
        <v>1850</v>
      </c>
      <c r="B618" s="16" t="s">
        <v>1851</v>
      </c>
      <c r="C618" s="150" t="s">
        <v>1850</v>
      </c>
      <c r="D618" s="26" t="s">
        <v>1960</v>
      </c>
      <c r="E618" s="11" t="s">
        <v>1961</v>
      </c>
      <c r="F618" s="11" t="s">
        <v>1962</v>
      </c>
      <c r="G618" s="11" t="s">
        <v>1963</v>
      </c>
      <c r="H618" s="17">
        <v>0</v>
      </c>
      <c r="I618" s="11" t="s">
        <v>1964</v>
      </c>
      <c r="J618" s="26" t="s">
        <v>1965</v>
      </c>
      <c r="K618" s="13">
        <v>2500</v>
      </c>
      <c r="L618" s="13">
        <f t="shared" ref="L618:L658" si="137">K618*12</f>
        <v>30000</v>
      </c>
      <c r="M618" s="56">
        <f>K618*60</f>
        <v>150000</v>
      </c>
      <c r="N618" s="119" t="s">
        <v>24</v>
      </c>
      <c r="O618" s="24">
        <v>46165</v>
      </c>
    </row>
    <row r="619" spans="1:15" ht="34.5" hidden="1" customHeight="1">
      <c r="A619" s="11" t="s">
        <v>1850</v>
      </c>
      <c r="B619" s="16" t="s">
        <v>1851</v>
      </c>
      <c r="C619" s="17" t="s">
        <v>1850</v>
      </c>
      <c r="D619" s="21" t="s">
        <v>1966</v>
      </c>
      <c r="E619" s="11" t="s">
        <v>1967</v>
      </c>
      <c r="F619" s="11" t="s">
        <v>1968</v>
      </c>
      <c r="G619" s="11" t="s">
        <v>1969</v>
      </c>
      <c r="H619" s="17">
        <v>0</v>
      </c>
      <c r="I619" s="11" t="s">
        <v>1970</v>
      </c>
      <c r="J619" s="26" t="s">
        <v>1971</v>
      </c>
      <c r="K619" s="111">
        <v>3693.12</v>
      </c>
      <c r="L619" s="13">
        <f t="shared" si="137"/>
        <v>44317.440000000002</v>
      </c>
      <c r="M619" s="56">
        <f>K619*12</f>
        <v>44317.440000000002</v>
      </c>
      <c r="N619" s="1" t="s">
        <v>67</v>
      </c>
      <c r="O619" s="24">
        <v>46111</v>
      </c>
    </row>
    <row r="620" spans="1:15" ht="34.5" hidden="1" customHeight="1">
      <c r="A620" s="11" t="s">
        <v>1850</v>
      </c>
      <c r="B620" s="109" t="s">
        <v>1851</v>
      </c>
      <c r="C620" s="17" t="s">
        <v>1850</v>
      </c>
      <c r="D620" s="21" t="s">
        <v>1972</v>
      </c>
      <c r="E620" s="11" t="s">
        <v>1973</v>
      </c>
      <c r="F620" s="11" t="s">
        <v>1974</v>
      </c>
      <c r="G620" s="11" t="s">
        <v>1975</v>
      </c>
      <c r="H620" s="17">
        <v>0</v>
      </c>
      <c r="I620" s="22" t="s">
        <v>1893</v>
      </c>
      <c r="J620" s="23" t="s">
        <v>1894</v>
      </c>
      <c r="K620" s="13">
        <v>383580</v>
      </c>
      <c r="L620" s="13">
        <f t="shared" si="137"/>
        <v>4602960</v>
      </c>
      <c r="M620" s="56">
        <f>K620*36</f>
        <v>13808880</v>
      </c>
      <c r="N620" s="5" t="s">
        <v>1882</v>
      </c>
      <c r="O620" s="24">
        <v>46020</v>
      </c>
    </row>
    <row r="621" spans="1:15" ht="34.5" hidden="1" customHeight="1">
      <c r="A621" s="11" t="s">
        <v>1850</v>
      </c>
      <c r="B621" s="136" t="s">
        <v>1851</v>
      </c>
      <c r="C621" s="11" t="s">
        <v>1850</v>
      </c>
      <c r="D621" s="22" t="s">
        <v>1976</v>
      </c>
      <c r="E621" s="11" t="s">
        <v>1977</v>
      </c>
      <c r="F621" s="11" t="s">
        <v>1978</v>
      </c>
      <c r="G621" s="11" t="s">
        <v>1979</v>
      </c>
      <c r="H621" s="11">
        <v>0</v>
      </c>
      <c r="I621" s="11" t="s">
        <v>1980</v>
      </c>
      <c r="J621" s="153" t="s">
        <v>1981</v>
      </c>
      <c r="K621" s="31">
        <v>934.29</v>
      </c>
      <c r="L621" s="13">
        <f t="shared" si="137"/>
        <v>11211.48</v>
      </c>
      <c r="M621" s="56">
        <f t="shared" ref="M621:M623" si="138">K621*12</f>
        <v>11211.48</v>
      </c>
      <c r="N621" s="1" t="s">
        <v>67</v>
      </c>
      <c r="O621" s="104">
        <v>45988</v>
      </c>
    </row>
    <row r="622" spans="1:15" ht="34.5" hidden="1" customHeight="1">
      <c r="A622" s="11" t="s">
        <v>1850</v>
      </c>
      <c r="B622" s="16" t="s">
        <v>1851</v>
      </c>
      <c r="C622" s="11" t="s">
        <v>1850</v>
      </c>
      <c r="D622" s="23" t="s">
        <v>1982</v>
      </c>
      <c r="E622" s="11" t="s">
        <v>1983</v>
      </c>
      <c r="F622" s="11" t="s">
        <v>1984</v>
      </c>
      <c r="G622" s="11" t="s">
        <v>1985</v>
      </c>
      <c r="H622" s="11">
        <v>0</v>
      </c>
      <c r="I622" s="11" t="s">
        <v>1986</v>
      </c>
      <c r="J622" s="153" t="s">
        <v>1987</v>
      </c>
      <c r="K622" s="31">
        <v>339.19200000000001</v>
      </c>
      <c r="L622" s="13">
        <f t="shared" si="137"/>
        <v>4070.3040000000001</v>
      </c>
      <c r="M622" s="56">
        <f t="shared" si="138"/>
        <v>4070.3040000000001</v>
      </c>
      <c r="N622" s="5" t="s">
        <v>67</v>
      </c>
      <c r="O622" s="104">
        <v>45837</v>
      </c>
    </row>
    <row r="623" spans="1:15" ht="34.5" hidden="1" customHeight="1">
      <c r="A623" s="11" t="s">
        <v>1850</v>
      </c>
      <c r="B623" s="16" t="s">
        <v>1851</v>
      </c>
      <c r="C623" s="150" t="s">
        <v>1850</v>
      </c>
      <c r="D623" s="23" t="s">
        <v>1988</v>
      </c>
      <c r="E623" s="11" t="s">
        <v>1989</v>
      </c>
      <c r="F623" s="11" t="s">
        <v>1990</v>
      </c>
      <c r="G623" s="11" t="s">
        <v>1991</v>
      </c>
      <c r="H623" s="17">
        <v>0</v>
      </c>
      <c r="I623" s="22" t="s">
        <v>1992</v>
      </c>
      <c r="J623" s="26" t="s">
        <v>1993</v>
      </c>
      <c r="K623" s="13">
        <v>806.72900000000004</v>
      </c>
      <c r="L623" s="13">
        <f t="shared" si="137"/>
        <v>9680.7479999999996</v>
      </c>
      <c r="M623" s="56">
        <f t="shared" si="138"/>
        <v>9680.7479999999996</v>
      </c>
      <c r="N623" s="5" t="s">
        <v>67</v>
      </c>
      <c r="O623" s="24">
        <v>46179</v>
      </c>
    </row>
    <row r="624" spans="1:15" ht="34.5" hidden="1" customHeight="1">
      <c r="A624" s="11" t="s">
        <v>1850</v>
      </c>
      <c r="B624" s="16" t="s">
        <v>1851</v>
      </c>
      <c r="C624" s="150" t="s">
        <v>1850</v>
      </c>
      <c r="D624" s="161" t="s">
        <v>1994</v>
      </c>
      <c r="E624" s="11" t="s">
        <v>1995</v>
      </c>
      <c r="F624" s="11" t="s">
        <v>1996</v>
      </c>
      <c r="G624" s="11" t="s">
        <v>1997</v>
      </c>
      <c r="H624" s="17">
        <v>0</v>
      </c>
      <c r="I624" s="22" t="s">
        <v>1998</v>
      </c>
      <c r="J624" s="23" t="s">
        <v>1999</v>
      </c>
      <c r="K624" s="162">
        <v>4919.59</v>
      </c>
      <c r="L624" s="13">
        <f t="shared" si="137"/>
        <v>59035.08</v>
      </c>
      <c r="M624" s="56">
        <f>K624*60</f>
        <v>295175.40000000002</v>
      </c>
      <c r="N624" s="5" t="s">
        <v>24</v>
      </c>
      <c r="O624" s="163">
        <v>46628</v>
      </c>
    </row>
    <row r="625" spans="1:15" ht="34.5" hidden="1" customHeight="1">
      <c r="A625" s="11" t="s">
        <v>1850</v>
      </c>
      <c r="B625" s="109" t="s">
        <v>1851</v>
      </c>
      <c r="C625" s="17" t="s">
        <v>1850</v>
      </c>
      <c r="D625" s="21" t="s">
        <v>2000</v>
      </c>
      <c r="E625" s="11" t="s">
        <v>2001</v>
      </c>
      <c r="F625" s="11" t="s">
        <v>2002</v>
      </c>
      <c r="G625" s="11" t="s">
        <v>2003</v>
      </c>
      <c r="H625" s="17">
        <v>0</v>
      </c>
      <c r="I625" s="22" t="s">
        <v>2004</v>
      </c>
      <c r="J625" s="23" t="s">
        <v>2005</v>
      </c>
      <c r="K625" s="13">
        <v>27098.77</v>
      </c>
      <c r="L625" s="13">
        <f t="shared" si="137"/>
        <v>325185.24</v>
      </c>
      <c r="M625" s="56">
        <f>K625*30</f>
        <v>812963.1</v>
      </c>
      <c r="N625" s="119" t="s">
        <v>45</v>
      </c>
      <c r="O625" s="24">
        <v>45968</v>
      </c>
    </row>
    <row r="626" spans="1:15" ht="34.5" hidden="1" customHeight="1">
      <c r="A626" s="11" t="s">
        <v>1850</v>
      </c>
      <c r="B626" s="109" t="s">
        <v>1851</v>
      </c>
      <c r="C626" s="17" t="s">
        <v>1850</v>
      </c>
      <c r="D626" s="21" t="s">
        <v>2006</v>
      </c>
      <c r="E626" s="11" t="s">
        <v>2007</v>
      </c>
      <c r="F626" s="11" t="s">
        <v>2008</v>
      </c>
      <c r="G626" s="11" t="s">
        <v>2009</v>
      </c>
      <c r="H626" s="17">
        <v>0</v>
      </c>
      <c r="I626" s="22" t="s">
        <v>2010</v>
      </c>
      <c r="J626" s="23" t="s">
        <v>2011</v>
      </c>
      <c r="K626" s="13">
        <v>59884.37</v>
      </c>
      <c r="L626" s="13">
        <f t="shared" si="137"/>
        <v>718612.44000000006</v>
      </c>
      <c r="M626" s="56">
        <f>K626*12</f>
        <v>718612.44000000006</v>
      </c>
      <c r="N626" s="1" t="s">
        <v>67</v>
      </c>
      <c r="O626" s="24">
        <v>45965</v>
      </c>
    </row>
    <row r="627" spans="1:15" ht="34.5" hidden="1" customHeight="1">
      <c r="A627" s="11" t="s">
        <v>1850</v>
      </c>
      <c r="B627" s="27" t="s">
        <v>1851</v>
      </c>
      <c r="C627" s="17" t="s">
        <v>1850</v>
      </c>
      <c r="D627" s="21" t="s">
        <v>2012</v>
      </c>
      <c r="E627" s="11" t="s">
        <v>2013</v>
      </c>
      <c r="F627" s="11" t="s">
        <v>2014</v>
      </c>
      <c r="G627" s="11" t="s">
        <v>2015</v>
      </c>
      <c r="H627" s="17">
        <v>0</v>
      </c>
      <c r="I627" s="18" t="s">
        <v>2016</v>
      </c>
      <c r="J627" s="19" t="s">
        <v>2017</v>
      </c>
      <c r="K627" s="13">
        <v>3019.25</v>
      </c>
      <c r="L627" s="13">
        <f t="shared" si="137"/>
        <v>36231</v>
      </c>
      <c r="M627" s="56">
        <f>K627*30</f>
        <v>90577.5</v>
      </c>
      <c r="N627" s="164" t="s">
        <v>45</v>
      </c>
      <c r="O627" s="24">
        <v>46356</v>
      </c>
    </row>
    <row r="628" spans="1:15" ht="34.5" hidden="1" customHeight="1">
      <c r="A628" s="11" t="s">
        <v>1850</v>
      </c>
      <c r="B628" s="16" t="s">
        <v>1851</v>
      </c>
      <c r="C628" s="17" t="s">
        <v>1850</v>
      </c>
      <c r="D628" s="21" t="s">
        <v>2018</v>
      </c>
      <c r="E628" s="11" t="s">
        <v>2019</v>
      </c>
      <c r="F628" s="11" t="s">
        <v>2020</v>
      </c>
      <c r="G628" s="11" t="s">
        <v>2021</v>
      </c>
      <c r="H628" s="17">
        <v>0</v>
      </c>
      <c r="I628" s="191" t="s">
        <v>2022</v>
      </c>
      <c r="J628" s="197" t="s">
        <v>2023</v>
      </c>
      <c r="K628" s="198">
        <v>630</v>
      </c>
      <c r="L628" s="184">
        <f t="shared" si="137"/>
        <v>7560</v>
      </c>
      <c r="M628" s="199">
        <f>K628*24</f>
        <v>15120</v>
      </c>
      <c r="N628" s="185" t="s">
        <v>2024</v>
      </c>
      <c r="O628" s="189">
        <v>45784</v>
      </c>
    </row>
    <row r="629" spans="1:15" ht="34.5" hidden="1" customHeight="1">
      <c r="A629" s="11" t="s">
        <v>1850</v>
      </c>
      <c r="B629" s="16" t="s">
        <v>1851</v>
      </c>
      <c r="C629" s="11" t="s">
        <v>1850</v>
      </c>
      <c r="D629" s="23" t="s">
        <v>2025</v>
      </c>
      <c r="E629" s="11" t="s">
        <v>2026</v>
      </c>
      <c r="F629" s="11" t="s">
        <v>2027</v>
      </c>
      <c r="G629" s="11" t="s">
        <v>2028</v>
      </c>
      <c r="H629" s="11">
        <v>0</v>
      </c>
      <c r="I629" s="152" t="s">
        <v>2029</v>
      </c>
      <c r="J629" s="153" t="s">
        <v>2030</v>
      </c>
      <c r="K629" s="31">
        <v>1941.25</v>
      </c>
      <c r="L629" s="13">
        <f t="shared" si="137"/>
        <v>23295</v>
      </c>
      <c r="M629" s="56">
        <f>K629*36</f>
        <v>69885</v>
      </c>
      <c r="N629" s="165" t="s">
        <v>1882</v>
      </c>
      <c r="O629" s="104">
        <v>45940</v>
      </c>
    </row>
    <row r="630" spans="1:15" ht="34.5" hidden="1" customHeight="1">
      <c r="A630" s="11" t="s">
        <v>1850</v>
      </c>
      <c r="B630" s="109" t="s">
        <v>1851</v>
      </c>
      <c r="C630" s="17" t="s">
        <v>1850</v>
      </c>
      <c r="D630" s="21" t="s">
        <v>2031</v>
      </c>
      <c r="E630" s="11" t="s">
        <v>2032</v>
      </c>
      <c r="F630" s="11" t="s">
        <v>2033</v>
      </c>
      <c r="G630" s="11" t="s">
        <v>2034</v>
      </c>
      <c r="H630" s="17">
        <v>0</v>
      </c>
      <c r="I630" s="22" t="s">
        <v>2035</v>
      </c>
      <c r="J630" s="166" t="s">
        <v>2036</v>
      </c>
      <c r="K630" s="13">
        <v>52544.376666666598</v>
      </c>
      <c r="L630" s="13">
        <f t="shared" si="137"/>
        <v>630532.5199999992</v>
      </c>
      <c r="M630" s="56">
        <f>K630*36</f>
        <v>1891597.5599999975</v>
      </c>
      <c r="N630" s="164" t="s">
        <v>1882</v>
      </c>
      <c r="O630" s="24">
        <v>46137</v>
      </c>
    </row>
    <row r="631" spans="1:15" ht="34.5" hidden="1" customHeight="1">
      <c r="A631" s="11" t="s">
        <v>1850</v>
      </c>
      <c r="B631" s="16" t="s">
        <v>1851</v>
      </c>
      <c r="C631" s="11" t="s">
        <v>1850</v>
      </c>
      <c r="D631" s="23" t="s">
        <v>2037</v>
      </c>
      <c r="E631" s="11" t="s">
        <v>2038</v>
      </c>
      <c r="F631" s="11" t="s">
        <v>2039</v>
      </c>
      <c r="G631" s="11" t="s">
        <v>2040</v>
      </c>
      <c r="H631" s="11">
        <v>0</v>
      </c>
      <c r="I631" s="152" t="s">
        <v>2041</v>
      </c>
      <c r="J631" s="153" t="s">
        <v>2042</v>
      </c>
      <c r="K631" s="31">
        <v>1745.6</v>
      </c>
      <c r="L631" s="13">
        <f t="shared" si="137"/>
        <v>20947.199999999997</v>
      </c>
      <c r="M631" s="56">
        <f>K631*12</f>
        <v>20947.199999999997</v>
      </c>
      <c r="N631" s="5" t="s">
        <v>67</v>
      </c>
      <c r="O631" s="104">
        <v>45912</v>
      </c>
    </row>
    <row r="632" spans="1:15" ht="34.5" hidden="1" customHeight="1">
      <c r="A632" s="11" t="s">
        <v>1850</v>
      </c>
      <c r="B632" s="109" t="s">
        <v>1851</v>
      </c>
      <c r="C632" s="17" t="s">
        <v>1850</v>
      </c>
      <c r="D632" s="21" t="s">
        <v>2043</v>
      </c>
      <c r="E632" s="11" t="s">
        <v>2044</v>
      </c>
      <c r="F632" s="11" t="s">
        <v>2045</v>
      </c>
      <c r="G632" s="11" t="s">
        <v>2046</v>
      </c>
      <c r="H632" s="17">
        <v>0</v>
      </c>
      <c r="I632" s="22" t="s">
        <v>2047</v>
      </c>
      <c r="J632" s="23" t="s">
        <v>2048</v>
      </c>
      <c r="K632" s="13">
        <v>90458.542000000001</v>
      </c>
      <c r="L632" s="13">
        <f t="shared" si="137"/>
        <v>1085502.504</v>
      </c>
      <c r="M632" s="56">
        <f>K632*30</f>
        <v>2713756.2600000002</v>
      </c>
      <c r="N632" s="119" t="s">
        <v>45</v>
      </c>
      <c r="O632" s="24">
        <v>45984</v>
      </c>
    </row>
    <row r="633" spans="1:15" ht="34.5" hidden="1" customHeight="1">
      <c r="A633" s="11" t="s">
        <v>1850</v>
      </c>
      <c r="B633" s="16" t="s">
        <v>1851</v>
      </c>
      <c r="C633" s="150" t="s">
        <v>1850</v>
      </c>
      <c r="D633" s="167" t="s">
        <v>2049</v>
      </c>
      <c r="E633" s="11" t="s">
        <v>2050</v>
      </c>
      <c r="F633" s="11" t="s">
        <v>2051</v>
      </c>
      <c r="G633" s="11" t="s">
        <v>2052</v>
      </c>
      <c r="H633" s="17">
        <v>0</v>
      </c>
      <c r="I633" s="22" t="s">
        <v>2053</v>
      </c>
      <c r="J633" s="166" t="s">
        <v>2054</v>
      </c>
      <c r="K633" s="13">
        <v>6312.62</v>
      </c>
      <c r="L633" s="13">
        <f t="shared" si="137"/>
        <v>75751.44</v>
      </c>
      <c r="M633" s="56">
        <f>K633*12</f>
        <v>75751.44</v>
      </c>
      <c r="N633" s="1" t="s">
        <v>67</v>
      </c>
      <c r="O633" s="24">
        <v>46020</v>
      </c>
    </row>
    <row r="634" spans="1:15" ht="34.5" hidden="1" customHeight="1">
      <c r="A634" s="11" t="s">
        <v>1850</v>
      </c>
      <c r="B634" s="16" t="s">
        <v>1851</v>
      </c>
      <c r="C634" s="11" t="s">
        <v>1850</v>
      </c>
      <c r="D634" s="23" t="s">
        <v>2055</v>
      </c>
      <c r="E634" s="11" t="s">
        <v>2056</v>
      </c>
      <c r="F634" s="11" t="s">
        <v>2057</v>
      </c>
      <c r="G634" s="11" t="s">
        <v>2058</v>
      </c>
      <c r="H634" s="11">
        <v>0</v>
      </c>
      <c r="I634" s="11" t="s">
        <v>2059</v>
      </c>
      <c r="J634" s="153" t="s">
        <v>2060</v>
      </c>
      <c r="K634" s="31">
        <v>209773.59</v>
      </c>
      <c r="L634" s="13">
        <f t="shared" si="137"/>
        <v>2517283.08</v>
      </c>
      <c r="M634" s="56">
        <f>K634*12</f>
        <v>2517283.08</v>
      </c>
      <c r="N634" s="1" t="s">
        <v>67</v>
      </c>
      <c r="O634" s="104">
        <v>45915</v>
      </c>
    </row>
    <row r="635" spans="1:15" ht="34.5" hidden="1" customHeight="1">
      <c r="A635" s="11" t="s">
        <v>1850</v>
      </c>
      <c r="B635" s="27" t="s">
        <v>1851</v>
      </c>
      <c r="C635" s="17" t="s">
        <v>1850</v>
      </c>
      <c r="D635" s="21" t="s">
        <v>2061</v>
      </c>
      <c r="E635" s="11" t="s">
        <v>2062</v>
      </c>
      <c r="F635" s="11" t="s">
        <v>2063</v>
      </c>
      <c r="G635" s="11" t="s">
        <v>2064</v>
      </c>
      <c r="H635" s="17">
        <v>0</v>
      </c>
      <c r="I635" s="17" t="s">
        <v>2065</v>
      </c>
      <c r="J635" s="26" t="s">
        <v>2066</v>
      </c>
      <c r="K635" s="13">
        <v>9253.8700000000008</v>
      </c>
      <c r="L635" s="13">
        <f t="shared" si="137"/>
        <v>111046.44</v>
      </c>
      <c r="M635" s="56">
        <f>K635*30</f>
        <v>277616.10000000003</v>
      </c>
      <c r="N635" s="164" t="s">
        <v>45</v>
      </c>
      <c r="O635" s="24">
        <v>46284</v>
      </c>
    </row>
    <row r="636" spans="1:15" ht="34.5" hidden="1" customHeight="1">
      <c r="A636" s="11" t="s">
        <v>1850</v>
      </c>
      <c r="B636" s="27" t="s">
        <v>1851</v>
      </c>
      <c r="C636" s="17" t="s">
        <v>1850</v>
      </c>
      <c r="D636" s="17" t="s">
        <v>2061</v>
      </c>
      <c r="E636" s="11" t="s">
        <v>2062</v>
      </c>
      <c r="F636" s="11" t="s">
        <v>2063</v>
      </c>
      <c r="G636" s="11" t="s">
        <v>2067</v>
      </c>
      <c r="H636" s="17">
        <v>0</v>
      </c>
      <c r="I636" s="17" t="s">
        <v>2068</v>
      </c>
      <c r="J636" s="26" t="s">
        <v>2069</v>
      </c>
      <c r="K636" s="13">
        <v>29064.014999999999</v>
      </c>
      <c r="L636" s="13">
        <f t="shared" si="137"/>
        <v>348768.18</v>
      </c>
      <c r="M636" s="56">
        <f>K636*30</f>
        <v>871920.45</v>
      </c>
      <c r="N636" s="164" t="s">
        <v>45</v>
      </c>
      <c r="O636" s="24">
        <v>46284</v>
      </c>
    </row>
    <row r="637" spans="1:15" ht="34.5" hidden="1" customHeight="1">
      <c r="A637" s="11" t="s">
        <v>1850</v>
      </c>
      <c r="B637" s="27" t="s">
        <v>1851</v>
      </c>
      <c r="C637" s="17" t="s">
        <v>1850</v>
      </c>
      <c r="D637" s="17" t="s">
        <v>2070</v>
      </c>
      <c r="E637" s="11" t="s">
        <v>2071</v>
      </c>
      <c r="F637" s="11" t="s">
        <v>2072</v>
      </c>
      <c r="G637" s="11" t="s">
        <v>2073</v>
      </c>
      <c r="H637" s="17">
        <v>0</v>
      </c>
      <c r="I637" s="17" t="s">
        <v>2074</v>
      </c>
      <c r="J637" s="26" t="s">
        <v>2075</v>
      </c>
      <c r="K637" s="13">
        <v>953.04333333333295</v>
      </c>
      <c r="L637" s="13">
        <f t="shared" si="137"/>
        <v>11436.519999999995</v>
      </c>
      <c r="M637" s="56">
        <f>K637*24</f>
        <v>22873.03999999999</v>
      </c>
      <c r="N637" s="164" t="s">
        <v>2076</v>
      </c>
      <c r="O637" s="24">
        <v>46192</v>
      </c>
    </row>
    <row r="638" spans="1:15" ht="34.5" hidden="1" customHeight="1">
      <c r="A638" s="11" t="s">
        <v>1850</v>
      </c>
      <c r="B638" s="109" t="s">
        <v>1851</v>
      </c>
      <c r="C638" s="17" t="s">
        <v>1850</v>
      </c>
      <c r="D638" s="21" t="s">
        <v>2077</v>
      </c>
      <c r="E638" s="11" t="s">
        <v>2078</v>
      </c>
      <c r="F638" s="11" t="s">
        <v>2079</v>
      </c>
      <c r="G638" s="11" t="s">
        <v>2080</v>
      </c>
      <c r="H638" s="17">
        <v>0</v>
      </c>
      <c r="I638" s="22" t="s">
        <v>2081</v>
      </c>
      <c r="J638" s="23" t="s">
        <v>2082</v>
      </c>
      <c r="K638" s="13">
        <v>3888.25</v>
      </c>
      <c r="L638" s="13">
        <f t="shared" si="137"/>
        <v>46659</v>
      </c>
      <c r="M638" s="56">
        <f>K638*12</f>
        <v>46659</v>
      </c>
      <c r="N638" s="1" t="s">
        <v>67</v>
      </c>
      <c r="O638" s="24">
        <v>46020</v>
      </c>
    </row>
    <row r="639" spans="1:15" ht="34.5" hidden="1" customHeight="1">
      <c r="A639" s="11" t="s">
        <v>1850</v>
      </c>
      <c r="B639" s="27" t="s">
        <v>1851</v>
      </c>
      <c r="C639" s="17" t="s">
        <v>1850</v>
      </c>
      <c r="D639" s="21" t="s">
        <v>2083</v>
      </c>
      <c r="E639" s="11" t="s">
        <v>2084</v>
      </c>
      <c r="F639" s="11" t="s">
        <v>2085</v>
      </c>
      <c r="G639" s="11" t="s">
        <v>2086</v>
      </c>
      <c r="H639" s="17">
        <v>0</v>
      </c>
      <c r="I639" s="18" t="s">
        <v>2087</v>
      </c>
      <c r="J639" s="19" t="s">
        <v>2088</v>
      </c>
      <c r="K639" s="13">
        <v>16900</v>
      </c>
      <c r="L639" s="13">
        <f t="shared" si="137"/>
        <v>202800</v>
      </c>
      <c r="M639" s="168">
        <f>K639*60</f>
        <v>1014000</v>
      </c>
      <c r="N639" s="169" t="s">
        <v>24</v>
      </c>
      <c r="O639" s="94">
        <v>46281</v>
      </c>
    </row>
    <row r="640" spans="1:15" ht="34.5" hidden="1" customHeight="1">
      <c r="A640" s="11" t="s">
        <v>1850</v>
      </c>
      <c r="B640" s="27" t="s">
        <v>1851</v>
      </c>
      <c r="C640" s="17" t="s">
        <v>1850</v>
      </c>
      <c r="D640" s="21" t="s">
        <v>2089</v>
      </c>
      <c r="E640" s="11" t="s">
        <v>2090</v>
      </c>
      <c r="F640" s="11" t="s">
        <v>2091</v>
      </c>
      <c r="G640" s="11" t="s">
        <v>2092</v>
      </c>
      <c r="H640" s="17">
        <v>0</v>
      </c>
      <c r="I640" s="18" t="s">
        <v>2093</v>
      </c>
      <c r="J640" s="19" t="s">
        <v>2094</v>
      </c>
      <c r="K640" s="13">
        <v>232.5</v>
      </c>
      <c r="L640" s="13">
        <f t="shared" si="137"/>
        <v>2790</v>
      </c>
      <c r="M640" s="168">
        <f>K640*60</f>
        <v>13950</v>
      </c>
      <c r="N640" s="170" t="s">
        <v>24</v>
      </c>
      <c r="O640" s="94">
        <v>47323</v>
      </c>
    </row>
    <row r="641" spans="1:15" ht="34.5" hidden="1" customHeight="1">
      <c r="A641" s="11" t="s">
        <v>1850</v>
      </c>
      <c r="B641" s="16" t="s">
        <v>1851</v>
      </c>
      <c r="C641" s="11" t="s">
        <v>1850</v>
      </c>
      <c r="D641" s="17" t="s">
        <v>2095</v>
      </c>
      <c r="E641" s="11" t="s">
        <v>2096</v>
      </c>
      <c r="F641" s="11" t="s">
        <v>2097</v>
      </c>
      <c r="G641" s="11" t="s">
        <v>2098</v>
      </c>
      <c r="H641" s="195">
        <v>0</v>
      </c>
      <c r="I641" s="191" t="s">
        <v>2099</v>
      </c>
      <c r="J641" s="197" t="s">
        <v>2100</v>
      </c>
      <c r="K641" s="203">
        <v>75603.934999999998</v>
      </c>
      <c r="L641" s="184">
        <f t="shared" si="137"/>
        <v>907247.22</v>
      </c>
      <c r="M641" s="199">
        <f>K641*12</f>
        <v>907247.22</v>
      </c>
      <c r="N641" s="206" t="s">
        <v>2101</v>
      </c>
      <c r="O641" s="209">
        <v>45800</v>
      </c>
    </row>
    <row r="642" spans="1:15" ht="34.5" hidden="1" customHeight="1">
      <c r="A642" s="11" t="s">
        <v>1850</v>
      </c>
      <c r="B642" s="16" t="s">
        <v>1851</v>
      </c>
      <c r="C642" s="11" t="s">
        <v>1850</v>
      </c>
      <c r="D642" s="22" t="s">
        <v>2102</v>
      </c>
      <c r="E642" s="11" t="s">
        <v>2103</v>
      </c>
      <c r="F642" s="11" t="s">
        <v>2104</v>
      </c>
      <c r="G642" s="11" t="s">
        <v>2105</v>
      </c>
      <c r="H642" s="11">
        <v>0</v>
      </c>
      <c r="I642" s="152" t="s">
        <v>2106</v>
      </c>
      <c r="J642" s="153" t="s">
        <v>2107</v>
      </c>
      <c r="K642" s="31">
        <v>394941.89</v>
      </c>
      <c r="L642" s="13">
        <f t="shared" si="137"/>
        <v>4739302.68</v>
      </c>
      <c r="M642" s="66">
        <f>K642*24</f>
        <v>9478605.3599999994</v>
      </c>
      <c r="N642" s="165" t="s">
        <v>2076</v>
      </c>
      <c r="O642" s="171">
        <v>46004</v>
      </c>
    </row>
    <row r="643" spans="1:15" ht="34.5" hidden="1" customHeight="1">
      <c r="A643" s="11" t="s">
        <v>1850</v>
      </c>
      <c r="B643" s="16" t="s">
        <v>1851</v>
      </c>
      <c r="C643" s="150" t="s">
        <v>1850</v>
      </c>
      <c r="D643" s="26" t="s">
        <v>2108</v>
      </c>
      <c r="E643" s="11" t="s">
        <v>2109</v>
      </c>
      <c r="F643" s="11" t="s">
        <v>2110</v>
      </c>
      <c r="G643" s="11" t="s">
        <v>2111</v>
      </c>
      <c r="H643" s="17">
        <v>0</v>
      </c>
      <c r="I643" s="11" t="s">
        <v>1916</v>
      </c>
      <c r="J643" s="26" t="s">
        <v>1917</v>
      </c>
      <c r="K643" s="13">
        <v>630784.88500000001</v>
      </c>
      <c r="L643" s="13">
        <f t="shared" si="137"/>
        <v>7569418.6200000001</v>
      </c>
      <c r="M643" s="56">
        <f>K643*12</f>
        <v>7569418.6200000001</v>
      </c>
      <c r="N643" s="1" t="s">
        <v>67</v>
      </c>
      <c r="O643" s="24">
        <v>46154</v>
      </c>
    </row>
    <row r="644" spans="1:15" ht="34.5" hidden="1" customHeight="1">
      <c r="A644" s="11" t="s">
        <v>1850</v>
      </c>
      <c r="B644" s="16" t="s">
        <v>1851</v>
      </c>
      <c r="C644" s="150" t="s">
        <v>1850</v>
      </c>
      <c r="D644" s="26" t="s">
        <v>2108</v>
      </c>
      <c r="E644" s="11" t="s">
        <v>2112</v>
      </c>
      <c r="F644" s="11" t="s">
        <v>2113</v>
      </c>
      <c r="G644" s="11" t="s">
        <v>2114</v>
      </c>
      <c r="H644" s="195">
        <v>0</v>
      </c>
      <c r="I644" s="179" t="s">
        <v>1916</v>
      </c>
      <c r="J644" s="192" t="s">
        <v>1917</v>
      </c>
      <c r="K644" s="184">
        <v>133064.57</v>
      </c>
      <c r="L644" s="184">
        <f t="shared" si="137"/>
        <v>1596774.84</v>
      </c>
      <c r="M644" s="199">
        <f>K644*12</f>
        <v>1596774.84</v>
      </c>
      <c r="N644" s="201" t="s">
        <v>2101</v>
      </c>
      <c r="O644" s="189">
        <v>45802</v>
      </c>
    </row>
    <row r="645" spans="1:15" ht="34.5" hidden="1" customHeight="1">
      <c r="A645" s="11" t="s">
        <v>1850</v>
      </c>
      <c r="B645" s="16" t="s">
        <v>1851</v>
      </c>
      <c r="C645" s="150" t="s">
        <v>1850</v>
      </c>
      <c r="D645" s="23" t="s">
        <v>2115</v>
      </c>
      <c r="E645" s="11" t="s">
        <v>2116</v>
      </c>
      <c r="F645" s="22" t="s">
        <v>2117</v>
      </c>
      <c r="G645" s="11" t="s">
        <v>2118</v>
      </c>
      <c r="H645" s="17">
        <v>0</v>
      </c>
      <c r="I645" s="63" t="s">
        <v>2119</v>
      </c>
      <c r="J645" s="26" t="s">
        <v>2120</v>
      </c>
      <c r="K645" s="13">
        <v>114664.85</v>
      </c>
      <c r="L645" s="13">
        <f t="shared" si="137"/>
        <v>1375978.2000000002</v>
      </c>
      <c r="M645" s="56">
        <f>K645*60+61250</f>
        <v>6941141</v>
      </c>
      <c r="N645" s="1" t="s">
        <v>24</v>
      </c>
      <c r="O645" s="24">
        <v>47525</v>
      </c>
    </row>
    <row r="646" spans="1:15" ht="34.5" hidden="1" customHeight="1">
      <c r="A646" s="11" t="s">
        <v>1850</v>
      </c>
      <c r="B646" s="16" t="s">
        <v>1851</v>
      </c>
      <c r="C646" s="150" t="s">
        <v>1850</v>
      </c>
      <c r="D646" s="23" t="s">
        <v>2121</v>
      </c>
      <c r="E646" s="11" t="s">
        <v>2122</v>
      </c>
      <c r="F646" s="11" t="s">
        <v>2123</v>
      </c>
      <c r="G646" s="11" t="s">
        <v>2124</v>
      </c>
      <c r="H646" s="17">
        <v>0</v>
      </c>
      <c r="I646" s="63" t="s">
        <v>2125</v>
      </c>
      <c r="J646" s="26" t="s">
        <v>2120</v>
      </c>
      <c r="K646" s="13">
        <v>72222.22</v>
      </c>
      <c r="L646" s="13">
        <f t="shared" si="137"/>
        <v>866666.64</v>
      </c>
      <c r="M646" s="56">
        <f>K646*36</f>
        <v>2599999.92</v>
      </c>
      <c r="N646" s="1" t="s">
        <v>1882</v>
      </c>
      <c r="O646" s="24">
        <v>46747</v>
      </c>
    </row>
    <row r="647" spans="1:15" ht="34.5" hidden="1" customHeight="1">
      <c r="A647" s="11" t="s">
        <v>1850</v>
      </c>
      <c r="B647" s="16" t="s">
        <v>1851</v>
      </c>
      <c r="C647" s="150" t="s">
        <v>1850</v>
      </c>
      <c r="D647" s="23" t="s">
        <v>2126</v>
      </c>
      <c r="E647" s="11" t="s">
        <v>2127</v>
      </c>
      <c r="F647" s="11" t="s">
        <v>2128</v>
      </c>
      <c r="G647" s="11" t="s">
        <v>2129</v>
      </c>
      <c r="H647" s="17">
        <v>0</v>
      </c>
      <c r="I647" s="63" t="s">
        <v>2035</v>
      </c>
      <c r="J647" s="26" t="s">
        <v>2036</v>
      </c>
      <c r="K647" s="13">
        <v>1306783.7209999999</v>
      </c>
      <c r="L647" s="13">
        <f t="shared" si="137"/>
        <v>15681404.651999999</v>
      </c>
      <c r="M647" s="56">
        <f>K647*36</f>
        <v>47044213.956</v>
      </c>
      <c r="N647" s="1" t="s">
        <v>1882</v>
      </c>
      <c r="O647" s="24">
        <v>46750</v>
      </c>
    </row>
    <row r="648" spans="1:15" ht="34.5" hidden="1" customHeight="1">
      <c r="A648" s="11" t="s">
        <v>1850</v>
      </c>
      <c r="B648" s="16" t="s">
        <v>1851</v>
      </c>
      <c r="C648" s="150" t="s">
        <v>1850</v>
      </c>
      <c r="D648" s="23" t="s">
        <v>2130</v>
      </c>
      <c r="E648" s="11" t="s">
        <v>2131</v>
      </c>
      <c r="F648" s="11" t="s">
        <v>2132</v>
      </c>
      <c r="G648" s="11" t="s">
        <v>2133</v>
      </c>
      <c r="H648" s="17">
        <v>0</v>
      </c>
      <c r="I648" s="63" t="s">
        <v>2134</v>
      </c>
      <c r="J648" s="26" t="s">
        <v>2135</v>
      </c>
      <c r="K648" s="13">
        <v>104004.166666666</v>
      </c>
      <c r="L648" s="13">
        <f t="shared" si="137"/>
        <v>1248049.9999999921</v>
      </c>
      <c r="M648" s="56">
        <f>K648*12</f>
        <v>1248049.9999999921</v>
      </c>
      <c r="N648" s="1" t="s">
        <v>67</v>
      </c>
      <c r="O648" s="24">
        <v>46003</v>
      </c>
    </row>
    <row r="649" spans="1:15" ht="34.5" hidden="1" customHeight="1">
      <c r="A649" s="11" t="s">
        <v>1850</v>
      </c>
      <c r="B649" s="16" t="s">
        <v>1851</v>
      </c>
      <c r="C649" s="150" t="s">
        <v>1850</v>
      </c>
      <c r="D649" s="23" t="s">
        <v>2136</v>
      </c>
      <c r="E649" s="11" t="s">
        <v>2137</v>
      </c>
      <c r="F649" s="22" t="s">
        <v>2138</v>
      </c>
      <c r="G649" s="11" t="s">
        <v>2139</v>
      </c>
      <c r="H649" s="17">
        <v>0</v>
      </c>
      <c r="I649" s="63" t="s">
        <v>2140</v>
      </c>
      <c r="J649" s="26" t="s">
        <v>2141</v>
      </c>
      <c r="K649" s="13">
        <v>0</v>
      </c>
      <c r="L649" s="13">
        <f t="shared" si="137"/>
        <v>0</v>
      </c>
      <c r="M649" s="56">
        <f>K649*60</f>
        <v>0</v>
      </c>
      <c r="N649" s="1" t="s">
        <v>24</v>
      </c>
      <c r="O649" s="24">
        <v>47457</v>
      </c>
    </row>
    <row r="650" spans="1:15" ht="34.5" hidden="1" customHeight="1">
      <c r="A650" s="11" t="s">
        <v>1850</v>
      </c>
      <c r="B650" s="16" t="s">
        <v>1851</v>
      </c>
      <c r="C650" s="150" t="s">
        <v>1850</v>
      </c>
      <c r="D650" s="23" t="s">
        <v>2142</v>
      </c>
      <c r="E650" s="11" t="s">
        <v>2143</v>
      </c>
      <c r="F650" s="11" t="s">
        <v>2144</v>
      </c>
      <c r="G650" s="11" t="s">
        <v>2145</v>
      </c>
      <c r="H650" s="17">
        <v>0</v>
      </c>
      <c r="I650" s="63" t="s">
        <v>2146</v>
      </c>
      <c r="J650" s="26" t="s">
        <v>2147</v>
      </c>
      <c r="K650" s="13">
        <v>690</v>
      </c>
      <c r="L650" s="13">
        <f t="shared" si="137"/>
        <v>8280</v>
      </c>
      <c r="M650" s="56">
        <f>K650*60</f>
        <v>41400</v>
      </c>
      <c r="N650" s="1" t="s">
        <v>24</v>
      </c>
      <c r="O650" s="24">
        <v>47426</v>
      </c>
    </row>
    <row r="651" spans="1:15" ht="34.5" hidden="1" customHeight="1">
      <c r="A651" s="11" t="s">
        <v>1850</v>
      </c>
      <c r="B651" s="16" t="s">
        <v>1851</v>
      </c>
      <c r="C651" s="150" t="s">
        <v>1850</v>
      </c>
      <c r="D651" s="23" t="s">
        <v>2148</v>
      </c>
      <c r="E651" s="11" t="s">
        <v>2149</v>
      </c>
      <c r="F651" s="11" t="s">
        <v>2150</v>
      </c>
      <c r="G651" s="11" t="s">
        <v>2151</v>
      </c>
      <c r="H651" s="17">
        <v>0</v>
      </c>
      <c r="I651" s="63" t="s">
        <v>2152</v>
      </c>
      <c r="J651" s="26" t="s">
        <v>2153</v>
      </c>
      <c r="K651" s="13">
        <v>439000</v>
      </c>
      <c r="L651" s="13">
        <f t="shared" si="137"/>
        <v>5268000</v>
      </c>
      <c r="M651" s="56">
        <f>K651*12</f>
        <v>5268000</v>
      </c>
      <c r="N651" s="1" t="s">
        <v>67</v>
      </c>
      <c r="O651" s="24">
        <v>45927</v>
      </c>
    </row>
    <row r="652" spans="1:15" ht="34.5" hidden="1" customHeight="1">
      <c r="A652" s="11" t="s">
        <v>1850</v>
      </c>
      <c r="B652" s="16" t="s">
        <v>1851</v>
      </c>
      <c r="C652" s="150" t="s">
        <v>1850</v>
      </c>
      <c r="D652" s="17" t="s">
        <v>2154</v>
      </c>
      <c r="E652" s="11" t="s">
        <v>2155</v>
      </c>
      <c r="F652" s="11" t="s">
        <v>2156</v>
      </c>
      <c r="G652" s="11" t="s">
        <v>2157</v>
      </c>
      <c r="H652" s="17">
        <v>0</v>
      </c>
      <c r="I652" s="63" t="s">
        <v>2158</v>
      </c>
      <c r="J652" s="26" t="s">
        <v>2159</v>
      </c>
      <c r="K652" s="13">
        <v>5316.67</v>
      </c>
      <c r="L652" s="13">
        <f t="shared" si="137"/>
        <v>63800.04</v>
      </c>
      <c r="M652" s="56">
        <f>K652*24</f>
        <v>127600.08</v>
      </c>
      <c r="N652" s="1" t="s">
        <v>2076</v>
      </c>
      <c r="O652" s="24">
        <v>46214</v>
      </c>
    </row>
    <row r="653" spans="1:15" ht="34.5" hidden="1" customHeight="1">
      <c r="A653" s="11" t="s">
        <v>1850</v>
      </c>
      <c r="B653" s="16" t="s">
        <v>1851</v>
      </c>
      <c r="C653" s="150" t="s">
        <v>1850</v>
      </c>
      <c r="D653" s="21" t="s">
        <v>2160</v>
      </c>
      <c r="E653" s="11" t="s">
        <v>2161</v>
      </c>
      <c r="F653" s="11" t="s">
        <v>2162</v>
      </c>
      <c r="G653" s="11" t="s">
        <v>2163</v>
      </c>
      <c r="H653" s="17">
        <v>0</v>
      </c>
      <c r="I653" s="75" t="s">
        <v>2164</v>
      </c>
      <c r="J653" s="26" t="s">
        <v>2165</v>
      </c>
      <c r="K653" s="13">
        <v>3150</v>
      </c>
      <c r="L653" s="13">
        <f t="shared" si="137"/>
        <v>37800</v>
      </c>
      <c r="M653" s="56">
        <f>K653*24</f>
        <v>75600</v>
      </c>
      <c r="N653" s="1" t="s">
        <v>67</v>
      </c>
      <c r="O653" s="24">
        <v>46056</v>
      </c>
    </row>
    <row r="654" spans="1:15" ht="34.5" hidden="1" customHeight="1">
      <c r="A654" s="11" t="s">
        <v>1850</v>
      </c>
      <c r="B654" s="16" t="s">
        <v>1851</v>
      </c>
      <c r="C654" s="150" t="s">
        <v>1850</v>
      </c>
      <c r="D654" s="21" t="s">
        <v>2166</v>
      </c>
      <c r="E654" s="11" t="s">
        <v>2167</v>
      </c>
      <c r="F654" s="11" t="s">
        <v>70</v>
      </c>
      <c r="G654" s="11" t="s">
        <v>2168</v>
      </c>
      <c r="H654" s="17">
        <v>0</v>
      </c>
      <c r="I654" s="63" t="s">
        <v>2169</v>
      </c>
      <c r="J654" s="26" t="s">
        <v>2170</v>
      </c>
      <c r="K654" s="13">
        <v>79521.667000000001</v>
      </c>
      <c r="L654" s="13">
        <f t="shared" si="137"/>
        <v>954260.00399999996</v>
      </c>
      <c r="M654" s="56">
        <f>K654*12</f>
        <v>954260.00399999996</v>
      </c>
      <c r="N654" s="1" t="s">
        <v>67</v>
      </c>
      <c r="O654" s="24">
        <v>45859</v>
      </c>
    </row>
    <row r="655" spans="1:15" ht="34.5" hidden="1" customHeight="1">
      <c r="A655" s="11" t="s">
        <v>1850</v>
      </c>
      <c r="B655" s="16" t="s">
        <v>1851</v>
      </c>
      <c r="C655" s="150" t="s">
        <v>1850</v>
      </c>
      <c r="D655" s="21" t="s">
        <v>2171</v>
      </c>
      <c r="E655" s="11" t="s">
        <v>2172</v>
      </c>
      <c r="F655" s="11" t="s">
        <v>2173</v>
      </c>
      <c r="G655" s="11" t="s">
        <v>2174</v>
      </c>
      <c r="H655" s="17">
        <v>0</v>
      </c>
      <c r="I655" s="63" t="s">
        <v>2175</v>
      </c>
      <c r="J655" s="26" t="s">
        <v>2176</v>
      </c>
      <c r="K655" s="13">
        <v>52.181249999999999</v>
      </c>
      <c r="L655" s="13">
        <f t="shared" si="137"/>
        <v>626.17499999999995</v>
      </c>
      <c r="M655" s="56">
        <f>K655*24</f>
        <v>1252.3499999999999</v>
      </c>
      <c r="N655" s="1" t="s">
        <v>2076</v>
      </c>
      <c r="O655" s="24">
        <v>46499</v>
      </c>
    </row>
    <row r="656" spans="1:15" ht="34.5" hidden="1" customHeight="1">
      <c r="A656" s="11" t="s">
        <v>1850</v>
      </c>
      <c r="B656" s="16" t="s">
        <v>1851</v>
      </c>
      <c r="C656" s="150" t="s">
        <v>1850</v>
      </c>
      <c r="D656" s="21" t="s">
        <v>2177</v>
      </c>
      <c r="E656" s="11" t="s">
        <v>2178</v>
      </c>
      <c r="F656" s="11" t="s">
        <v>2179</v>
      </c>
      <c r="G656" s="11" t="s">
        <v>2180</v>
      </c>
      <c r="H656" s="17">
        <v>0</v>
      </c>
      <c r="I656" s="63" t="s">
        <v>2181</v>
      </c>
      <c r="J656" s="26" t="s">
        <v>2182</v>
      </c>
      <c r="K656" s="175">
        <v>255.6</v>
      </c>
      <c r="L656" s="13">
        <f t="shared" si="137"/>
        <v>3067.2</v>
      </c>
      <c r="M656" s="56">
        <f>K656*12</f>
        <v>3067.2</v>
      </c>
      <c r="N656" s="1" t="s">
        <v>67</v>
      </c>
      <c r="O656" s="24">
        <v>46050</v>
      </c>
    </row>
    <row r="657" spans="1:15" ht="34.5" hidden="1" customHeight="1">
      <c r="A657" s="11" t="s">
        <v>1850</v>
      </c>
      <c r="B657" s="16" t="s">
        <v>1851</v>
      </c>
      <c r="C657" s="150" t="s">
        <v>1850</v>
      </c>
      <c r="D657" s="21" t="s">
        <v>2183</v>
      </c>
      <c r="E657" s="11" t="s">
        <v>2184</v>
      </c>
      <c r="F657" s="11" t="s">
        <v>2185</v>
      </c>
      <c r="G657" s="11" t="s">
        <v>2186</v>
      </c>
      <c r="H657" s="17">
        <v>0</v>
      </c>
      <c r="I657" s="63" t="s">
        <v>2187</v>
      </c>
      <c r="J657" s="26" t="s">
        <v>66</v>
      </c>
      <c r="K657" s="175">
        <v>125005.75999999999</v>
      </c>
      <c r="L657" s="13">
        <f t="shared" si="137"/>
        <v>1500069.1199999999</v>
      </c>
      <c r="M657" s="56">
        <f>K657*60</f>
        <v>7500345.5999999996</v>
      </c>
      <c r="N657" s="1" t="s">
        <v>24</v>
      </c>
      <c r="O657" s="24">
        <v>47602</v>
      </c>
    </row>
    <row r="658" spans="1:15" ht="34.5" hidden="1" customHeight="1">
      <c r="A658" s="11" t="s">
        <v>1850</v>
      </c>
      <c r="B658" s="16" t="s">
        <v>1851</v>
      </c>
      <c r="C658" s="150" t="s">
        <v>1850</v>
      </c>
      <c r="D658" s="21" t="s">
        <v>2188</v>
      </c>
      <c r="E658" s="11" t="s">
        <v>2189</v>
      </c>
      <c r="F658" s="11" t="s">
        <v>2190</v>
      </c>
      <c r="G658" s="11" t="s">
        <v>2191</v>
      </c>
      <c r="H658" s="17">
        <v>0</v>
      </c>
      <c r="I658" s="63" t="s">
        <v>2192</v>
      </c>
      <c r="J658" s="26" t="s">
        <v>2193</v>
      </c>
      <c r="K658" s="175">
        <v>730</v>
      </c>
      <c r="L658" s="13">
        <f t="shared" si="137"/>
        <v>8760</v>
      </c>
      <c r="M658" s="56">
        <f>K658*12</f>
        <v>8760</v>
      </c>
      <c r="N658" s="1" t="s">
        <v>67</v>
      </c>
      <c r="O658" s="24">
        <v>46097</v>
      </c>
    </row>
  </sheetData>
  <autoFilter ref="A1:O658" xr:uid="{00000000-0009-0000-0000-000000000000}">
    <filterColumn colId="6">
      <filters>
        <filter val="0071/2015"/>
      </filters>
    </filterColumn>
  </autoFilter>
  <sortState xmlns:xlrd2="http://schemas.microsoft.com/office/spreadsheetml/2017/richdata2" ref="A2:O876">
    <sortCondition ref="A1:A876"/>
  </sortState>
  <phoneticPr fontId="10" type="noConversion"/>
  <conditionalFormatting sqref="D1">
    <cfRule type="duplicateValues" dxfId="23" priority="36"/>
  </conditionalFormatting>
  <conditionalFormatting sqref="E1:F1">
    <cfRule type="duplicateValues" dxfId="22" priority="82"/>
  </conditionalFormatting>
  <conditionalFormatting sqref="G1 G11:G14">
    <cfRule type="duplicateValues" dxfId="21" priority="83"/>
  </conditionalFormatting>
  <conditionalFormatting sqref="G295 G133:G183">
    <cfRule type="duplicateValues" dxfId="20" priority="18"/>
  </conditionalFormatting>
  <conditionalFormatting sqref="E172:F183">
    <cfRule type="duplicateValues" dxfId="19" priority="19"/>
  </conditionalFormatting>
  <conditionalFormatting sqref="E599:F599 E440:F488">
    <cfRule type="duplicateValues" dxfId="18" priority="15"/>
  </conditionalFormatting>
  <conditionalFormatting sqref="G599 G440:G488">
    <cfRule type="duplicateValues" dxfId="17" priority="16"/>
  </conditionalFormatting>
  <conditionalFormatting sqref="E122:F123">
    <cfRule type="duplicateValues" dxfId="16" priority="12"/>
  </conditionalFormatting>
  <conditionalFormatting sqref="G122:G123">
    <cfRule type="duplicateValues" dxfId="15" priority="13"/>
  </conditionalFormatting>
  <conditionalFormatting sqref="E75:F76">
    <cfRule type="duplicateValues" dxfId="14" priority="10"/>
  </conditionalFormatting>
  <conditionalFormatting sqref="G75:G76">
    <cfRule type="duplicateValues" dxfId="13" priority="11"/>
  </conditionalFormatting>
  <conditionalFormatting sqref="E84:F86">
    <cfRule type="duplicateValues" dxfId="12" priority="8"/>
  </conditionalFormatting>
  <conditionalFormatting sqref="G84:G86">
    <cfRule type="duplicateValues" dxfId="11" priority="9"/>
  </conditionalFormatting>
  <conditionalFormatting sqref="E95:F96">
    <cfRule type="duplicateValues" dxfId="10" priority="4"/>
  </conditionalFormatting>
  <conditionalFormatting sqref="G95:G96">
    <cfRule type="duplicateValues" dxfId="9" priority="5"/>
  </conditionalFormatting>
  <conditionalFormatting sqref="D114">
    <cfRule type="duplicateValues" dxfId="8" priority="3"/>
  </conditionalFormatting>
  <conditionalFormatting sqref="F331:F342">
    <cfRule type="duplicateValues" dxfId="7" priority="2"/>
  </conditionalFormatting>
  <conditionalFormatting sqref="E297:E310">
    <cfRule type="duplicateValues" dxfId="6" priority="89"/>
  </conditionalFormatting>
  <conditionalFormatting sqref="F130">
    <cfRule type="duplicateValues" dxfId="5" priority="1"/>
  </conditionalFormatting>
  <conditionalFormatting sqref="D60:D62">
    <cfRule type="duplicateValues" dxfId="4" priority="102"/>
  </conditionalFormatting>
  <conditionalFormatting sqref="E52:F54 E60:F65 E55:E59">
    <cfRule type="duplicateValues" dxfId="3" priority="103"/>
  </conditionalFormatting>
  <conditionalFormatting sqref="G52:G54 G60:G65">
    <cfRule type="duplicateValues" dxfId="2" priority="106"/>
  </conditionalFormatting>
  <conditionalFormatting sqref="E105:F106">
    <cfRule type="duplicateValues" dxfId="1" priority="110"/>
  </conditionalFormatting>
  <conditionalFormatting sqref="G105:G106">
    <cfRule type="duplicateValues" dxfId="0" priority="112"/>
  </conditionalFormatting>
  <hyperlinks>
    <hyperlink ref="E188" r:id="rId1" display="https://sei.dpu.def.br/sei/controlador.php?acao=arvore_visualizar&amp;acao_origem=procedimento_visualizar&amp;id_procedimento=10000000718568&amp;infra_sistema=100000100&amp;infra_unidade_atual=110000913&amp;infra_hash=942ec2fe891bd477f28248d0dc73a4994e2664ddecc18b43698e9e49b1391f8c" xr:uid="{00000000-0004-0000-0000-000000000000}"/>
    <hyperlink ref="E163" r:id="rId2" display="https://sei.dpu.def.br/sei/controlador.php?acao=arvore_visualizar&amp;acao_origem=procedimento_visualizar&amp;id_procedimento=10000003867443&amp;infra_sistema=100000100&amp;infra_unidade_atual=110000913&amp;infra_hash=8f92a157e279da18070c85a027ad93d472610ab94507bf29d9a6054d209d21a5" xr:uid="{00000000-0004-0000-0000-000001000000}"/>
    <hyperlink ref="E641" r:id="rId3" xr:uid="{00000000-0004-0000-0000-000002000000}"/>
    <hyperlink ref="E198" r:id="rId4" display="https://sei.dpu.def.br/sei/controlador.php?acao=arvore_visualizar&amp;acao_origem=procedimento_visualizar&amp;id_procedimento=10000000546732&amp;infra_sistema=100000100&amp;infra_unidade_atual=110000913&amp;infra_hash=d67b7457952ddf0692fc7a22648a015f9ca7dd8a0d8b1bc6f7dca08d7daa2676" xr:uid="{00000000-0004-0000-0000-000003000000}"/>
    <hyperlink ref="E164" r:id="rId5" display="https://sei.dpu.def.br/sei/controlador.php?acao=arvore_visualizar&amp;acao_origem=procedimento_visualizar&amp;id_procedimento=10000003867443&amp;infra_sistema=100000100&amp;infra_unidade_atual=110000913&amp;infra_hash=8f92a157e279da18070c85a027ad93d472610ab94507bf29d9a6054d209d21a5" xr:uid="{E2A620E4-3CFE-4682-8FBF-072F110318D1}"/>
  </hyperlinks>
  <pageMargins left="0.511811024" right="0.511811024" top="0.78740157499999996" bottom="0.78740157499999996" header="0.31496062000000002" footer="0.31496062000000002"/>
  <pageSetup paperSize="9" orientation="portrait" r:id="rId6"/>
  <ignoredErrors>
    <ignoredError sqref="M26 M41 M347 M349 M355 M357 M409 M112 M118 M650 M652 M99 M294 M388 M646 M159 M331 M65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A470-0414-496B-A238-5B5BB62EC089}">
  <dimension ref="A1:C654"/>
  <sheetViews>
    <sheetView workbookViewId="0"/>
  </sheetViews>
  <sheetFormatPr defaultRowHeight="15"/>
  <sheetData>
    <row r="1" spans="1:3">
      <c r="A1" s="7" t="s">
        <v>0</v>
      </c>
      <c r="B1" s="213"/>
      <c r="C1" s="8" t="s">
        <v>1</v>
      </c>
    </row>
    <row r="2" spans="1:3">
      <c r="A2" s="11" t="s">
        <v>15</v>
      </c>
      <c r="B2" s="11"/>
      <c r="C2" s="55" t="s">
        <v>16</v>
      </c>
    </row>
    <row r="3" spans="1:3">
      <c r="A3" s="11" t="s">
        <v>223</v>
      </c>
      <c r="B3" s="11"/>
      <c r="C3" s="55" t="s">
        <v>16</v>
      </c>
    </row>
    <row r="4" spans="1:3">
      <c r="A4" s="6" t="s">
        <v>522</v>
      </c>
      <c r="B4" s="11"/>
      <c r="C4" s="55" t="s">
        <v>16</v>
      </c>
    </row>
    <row r="5" spans="1:3">
      <c r="A5" s="11" t="s">
        <v>1054</v>
      </c>
      <c r="B5" s="11"/>
      <c r="C5" s="55" t="s">
        <v>27</v>
      </c>
    </row>
    <row r="6" spans="1:3">
      <c r="A6" s="78" t="s">
        <v>1369</v>
      </c>
      <c r="B6" s="11"/>
      <c r="C6" s="55" t="s">
        <v>27</v>
      </c>
    </row>
    <row r="7" spans="1:3">
      <c r="A7" s="11" t="s">
        <v>1704</v>
      </c>
      <c r="B7" s="11"/>
      <c r="C7" s="55" t="s">
        <v>27</v>
      </c>
    </row>
    <row r="8" spans="1:3">
      <c r="A8" s="11" t="s">
        <v>1850</v>
      </c>
      <c r="B8" s="11"/>
      <c r="C8" s="55" t="s">
        <v>27</v>
      </c>
    </row>
    <row r="9" spans="1:3">
      <c r="B9" s="11"/>
      <c r="C9" s="55" t="s">
        <v>35</v>
      </c>
    </row>
    <row r="10" spans="1:3">
      <c r="B10" s="11"/>
      <c r="C10" s="55" t="s">
        <v>35</v>
      </c>
    </row>
    <row r="11" spans="1:3">
      <c r="B11" s="11"/>
      <c r="C11" s="55" t="s">
        <v>27</v>
      </c>
    </row>
    <row r="12" spans="1:3">
      <c r="B12" s="11"/>
      <c r="C12" s="55" t="s">
        <v>27</v>
      </c>
    </row>
    <row r="13" spans="1:3">
      <c r="B13" s="11"/>
      <c r="C13" s="55" t="s">
        <v>27</v>
      </c>
    </row>
    <row r="14" spans="1:3">
      <c r="B14" s="11"/>
      <c r="C14" s="55" t="s">
        <v>27</v>
      </c>
    </row>
    <row r="15" spans="1:3">
      <c r="B15" s="11"/>
      <c r="C15" s="55" t="s">
        <v>51</v>
      </c>
    </row>
    <row r="16" spans="1:3">
      <c r="B16" s="11"/>
      <c r="C16" s="55" t="s">
        <v>27</v>
      </c>
    </row>
    <row r="17" spans="2:3">
      <c r="B17" s="11"/>
      <c r="C17" s="55" t="s">
        <v>16</v>
      </c>
    </row>
    <row r="18" spans="2:3">
      <c r="B18" s="11"/>
      <c r="C18" s="55" t="s">
        <v>16</v>
      </c>
    </row>
    <row r="19" spans="2:3">
      <c r="B19" s="11"/>
      <c r="C19" s="27" t="s">
        <v>51</v>
      </c>
    </row>
    <row r="20" spans="2:3">
      <c r="B20" s="11"/>
      <c r="C20" s="16" t="s">
        <v>51</v>
      </c>
    </row>
    <row r="21" spans="2:3">
      <c r="B21" s="6"/>
      <c r="C21" s="43" t="s">
        <v>51</v>
      </c>
    </row>
    <row r="22" spans="2:3">
      <c r="B22" s="11"/>
      <c r="C22" s="27" t="s">
        <v>51</v>
      </c>
    </row>
    <row r="23" spans="2:3">
      <c r="B23" s="11"/>
      <c r="C23" s="16" t="s">
        <v>51</v>
      </c>
    </row>
    <row r="24" spans="2:3">
      <c r="B24" s="11"/>
      <c r="C24" s="16" t="s">
        <v>51</v>
      </c>
    </row>
    <row r="25" spans="2:3">
      <c r="B25" s="11"/>
      <c r="C25" s="27" t="s">
        <v>51</v>
      </c>
    </row>
    <row r="26" spans="2:3">
      <c r="B26" s="11"/>
      <c r="C26" s="16" t="s">
        <v>51</v>
      </c>
    </row>
    <row r="27" spans="2:3">
      <c r="B27" s="11"/>
      <c r="C27" s="16" t="s">
        <v>51</v>
      </c>
    </row>
    <row r="28" spans="2:3">
      <c r="B28" s="11"/>
      <c r="C28" s="16" t="s">
        <v>16</v>
      </c>
    </row>
    <row r="29" spans="2:3">
      <c r="B29" s="11"/>
      <c r="C29" s="16" t="s">
        <v>16</v>
      </c>
    </row>
    <row r="30" spans="2:3">
      <c r="B30" s="11"/>
      <c r="C30" s="16" t="s">
        <v>16</v>
      </c>
    </row>
    <row r="31" spans="2:3">
      <c r="B31" s="36"/>
      <c r="C31" s="16" t="s">
        <v>16</v>
      </c>
    </row>
    <row r="32" spans="2:3">
      <c r="B32" s="11"/>
      <c r="C32" s="16" t="s">
        <v>16</v>
      </c>
    </row>
    <row r="33" spans="2:3">
      <c r="B33" s="11"/>
      <c r="C33" s="16" t="s">
        <v>27</v>
      </c>
    </row>
    <row r="34" spans="2:3">
      <c r="B34" s="11"/>
      <c r="C34" s="16" t="s">
        <v>27</v>
      </c>
    </row>
    <row r="35" spans="2:3">
      <c r="B35" s="6"/>
      <c r="C35" s="43" t="s">
        <v>27</v>
      </c>
    </row>
    <row r="36" spans="2:3">
      <c r="B36" s="11"/>
      <c r="C36" s="16" t="s">
        <v>27</v>
      </c>
    </row>
    <row r="37" spans="2:3">
      <c r="B37" s="11"/>
      <c r="C37" s="16" t="s">
        <v>27</v>
      </c>
    </row>
    <row r="38" spans="2:3">
      <c r="B38" s="11"/>
      <c r="C38" s="16" t="s">
        <v>16</v>
      </c>
    </row>
    <row r="39" spans="2:3">
      <c r="B39" s="11"/>
      <c r="C39" s="16" t="s">
        <v>16</v>
      </c>
    </row>
    <row r="40" spans="2:3">
      <c r="B40" s="11"/>
      <c r="C40" s="27" t="s">
        <v>16</v>
      </c>
    </row>
    <row r="41" spans="2:3">
      <c r="B41" s="11"/>
      <c r="C41" s="16" t="s">
        <v>16</v>
      </c>
    </row>
    <row r="42" spans="2:3">
      <c r="B42" s="11"/>
      <c r="C42" s="16" t="s">
        <v>16</v>
      </c>
    </row>
    <row r="43" spans="2:3">
      <c r="B43" s="11"/>
      <c r="C43" s="16" t="s">
        <v>16</v>
      </c>
    </row>
    <row r="44" spans="2:3">
      <c r="B44" s="11"/>
      <c r="C44" s="16" t="s">
        <v>27</v>
      </c>
    </row>
    <row r="45" spans="2:3">
      <c r="B45" s="11"/>
      <c r="C45" s="16" t="s">
        <v>27</v>
      </c>
    </row>
    <row r="46" spans="2:3">
      <c r="B46" s="11"/>
      <c r="C46" s="27" t="s">
        <v>27</v>
      </c>
    </row>
    <row r="47" spans="2:3">
      <c r="B47" s="11"/>
      <c r="C47" s="16" t="s">
        <v>27</v>
      </c>
    </row>
    <row r="48" spans="2:3">
      <c r="B48" s="11"/>
      <c r="C48" s="16" t="s">
        <v>27</v>
      </c>
    </row>
    <row r="49" spans="2:3">
      <c r="B49" s="11"/>
      <c r="C49" s="16" t="s">
        <v>35</v>
      </c>
    </row>
    <row r="50" spans="2:3">
      <c r="B50" s="11"/>
      <c r="C50" s="16" t="s">
        <v>35</v>
      </c>
    </row>
    <row r="51" spans="2:3">
      <c r="B51" s="11"/>
      <c r="C51" s="16" t="s">
        <v>35</v>
      </c>
    </row>
    <row r="52" spans="2:3">
      <c r="B52" s="63"/>
      <c r="C52" s="11" t="s">
        <v>224</v>
      </c>
    </row>
    <row r="53" spans="2:3">
      <c r="B53" s="63"/>
      <c r="C53" s="11" t="s">
        <v>224</v>
      </c>
    </row>
    <row r="54" spans="2:3">
      <c r="B54" s="63"/>
      <c r="C54" s="11" t="s">
        <v>224</v>
      </c>
    </row>
    <row r="55" spans="2:3">
      <c r="B55" s="63"/>
      <c r="C55" s="22" t="s">
        <v>234</v>
      </c>
    </row>
    <row r="56" spans="2:3">
      <c r="B56" s="63"/>
      <c r="C56" s="22" t="s">
        <v>241</v>
      </c>
    </row>
    <row r="57" spans="2:3">
      <c r="B57" s="63"/>
      <c r="C57" s="22" t="s">
        <v>224</v>
      </c>
    </row>
    <row r="58" spans="2:3">
      <c r="B58" s="63"/>
      <c r="C58" s="22" t="s">
        <v>243</v>
      </c>
    </row>
    <row r="59" spans="2:3">
      <c r="B59" s="63"/>
      <c r="C59" s="22" t="s">
        <v>245</v>
      </c>
    </row>
    <row r="60" spans="2:3">
      <c r="B60" s="63"/>
      <c r="C60" s="75" t="s">
        <v>224</v>
      </c>
    </row>
    <row r="61" spans="2:3">
      <c r="B61" s="63"/>
      <c r="C61" s="75" t="s">
        <v>224</v>
      </c>
    </row>
    <row r="62" spans="2:3">
      <c r="B62" s="63"/>
      <c r="C62" s="75" t="s">
        <v>224</v>
      </c>
    </row>
    <row r="63" spans="2:3">
      <c r="B63" s="63"/>
      <c r="C63" s="75" t="s">
        <v>224</v>
      </c>
    </row>
    <row r="64" spans="2:3">
      <c r="B64" s="63"/>
      <c r="C64" s="75" t="s">
        <v>224</v>
      </c>
    </row>
    <row r="65" spans="2:3">
      <c r="B65" s="63"/>
      <c r="C65" s="75" t="s">
        <v>224</v>
      </c>
    </row>
    <row r="66" spans="2:3">
      <c r="B66" s="77"/>
      <c r="C66" s="16" t="s">
        <v>224</v>
      </c>
    </row>
    <row r="67" spans="2:3">
      <c r="B67" s="77"/>
      <c r="C67" s="16" t="s">
        <v>224</v>
      </c>
    </row>
    <row r="68" spans="2:3">
      <c r="B68" s="77"/>
      <c r="C68" s="16" t="s">
        <v>224</v>
      </c>
    </row>
    <row r="69" spans="2:3">
      <c r="B69" s="78"/>
      <c r="C69" s="79" t="s">
        <v>224</v>
      </c>
    </row>
    <row r="70" spans="2:3">
      <c r="B70" s="77"/>
      <c r="C70" s="27" t="s">
        <v>224</v>
      </c>
    </row>
    <row r="71" spans="2:3">
      <c r="B71" s="78"/>
      <c r="C71" s="79" t="s">
        <v>224</v>
      </c>
    </row>
    <row r="72" spans="2:3">
      <c r="B72" s="78"/>
      <c r="C72" s="79" t="s">
        <v>224</v>
      </c>
    </row>
    <row r="73" spans="2:3">
      <c r="B73" s="6"/>
      <c r="C73" s="86" t="s">
        <v>224</v>
      </c>
    </row>
    <row r="74" spans="2:3">
      <c r="B74" s="77"/>
      <c r="C74" s="27" t="s">
        <v>245</v>
      </c>
    </row>
    <row r="75" spans="2:3">
      <c r="B75" s="63"/>
      <c r="C75" s="27" t="s">
        <v>245</v>
      </c>
    </row>
    <row r="76" spans="2:3">
      <c r="B76" s="63"/>
      <c r="C76" s="27" t="s">
        <v>245</v>
      </c>
    </row>
    <row r="77" spans="2:3">
      <c r="B77" s="77"/>
      <c r="C77" s="16" t="s">
        <v>245</v>
      </c>
    </row>
    <row r="78" spans="2:3">
      <c r="B78" s="77"/>
      <c r="C78" s="27" t="s">
        <v>245</v>
      </c>
    </row>
    <row r="79" spans="2:3">
      <c r="B79" s="77"/>
      <c r="C79" s="27" t="s">
        <v>245</v>
      </c>
    </row>
    <row r="80" spans="2:3">
      <c r="B80" s="77"/>
      <c r="C80" s="16" t="s">
        <v>245</v>
      </c>
    </row>
    <row r="81" spans="2:3">
      <c r="B81" s="85"/>
      <c r="C81" s="86" t="s">
        <v>245</v>
      </c>
    </row>
    <row r="82" spans="2:3">
      <c r="B82" s="77"/>
      <c r="C82" s="27" t="s">
        <v>245</v>
      </c>
    </row>
    <row r="83" spans="2:3">
      <c r="B83" s="77"/>
      <c r="C83" s="16" t="s">
        <v>326</v>
      </c>
    </row>
    <row r="84" spans="2:3">
      <c r="B84" s="63"/>
      <c r="C84" s="16" t="s">
        <v>326</v>
      </c>
    </row>
    <row r="85" spans="2:3">
      <c r="B85" s="63"/>
      <c r="C85" s="16" t="s">
        <v>326</v>
      </c>
    </row>
    <row r="86" spans="2:3">
      <c r="B86" s="63"/>
      <c r="C86" s="16" t="s">
        <v>326</v>
      </c>
    </row>
    <row r="87" spans="2:3">
      <c r="B87" s="77"/>
      <c r="C87" s="27" t="s">
        <v>326</v>
      </c>
    </row>
    <row r="88" spans="2:3">
      <c r="B88" s="11"/>
      <c r="C88" s="16" t="s">
        <v>326</v>
      </c>
    </row>
    <row r="89" spans="2:3">
      <c r="B89" s="11"/>
      <c r="C89" s="16" t="s">
        <v>326</v>
      </c>
    </row>
    <row r="90" spans="2:3">
      <c r="B90" s="77"/>
      <c r="C90" s="16" t="s">
        <v>326</v>
      </c>
    </row>
    <row r="91" spans="2:3">
      <c r="B91" s="77"/>
      <c r="C91" s="27" t="s">
        <v>326</v>
      </c>
    </row>
    <row r="92" spans="2:3">
      <c r="B92" s="11"/>
      <c r="C92" s="16" t="s">
        <v>326</v>
      </c>
    </row>
    <row r="93" spans="2:3">
      <c r="B93" s="77"/>
      <c r="C93" s="16" t="s">
        <v>326</v>
      </c>
    </row>
    <row r="94" spans="2:3">
      <c r="B94" s="77"/>
      <c r="C94" s="16" t="s">
        <v>241</v>
      </c>
    </row>
    <row r="95" spans="2:3">
      <c r="B95" s="63"/>
      <c r="C95" s="16" t="s">
        <v>241</v>
      </c>
    </row>
    <row r="96" spans="2:3">
      <c r="B96" s="63"/>
      <c r="C96" s="16" t="s">
        <v>241</v>
      </c>
    </row>
    <row r="97" spans="2:3">
      <c r="B97" s="77"/>
      <c r="C97" s="16" t="s">
        <v>241</v>
      </c>
    </row>
    <row r="98" spans="2:3">
      <c r="B98" s="77"/>
      <c r="C98" s="16" t="s">
        <v>241</v>
      </c>
    </row>
    <row r="99" spans="2:3">
      <c r="B99" s="77"/>
      <c r="C99" s="16" t="s">
        <v>241</v>
      </c>
    </row>
    <row r="100" spans="2:3">
      <c r="B100" s="77"/>
      <c r="C100" s="16" t="s">
        <v>241</v>
      </c>
    </row>
    <row r="101" spans="2:3">
      <c r="B101" s="85"/>
      <c r="C101" s="86" t="s">
        <v>241</v>
      </c>
    </row>
    <row r="102" spans="2:3">
      <c r="B102" s="77"/>
      <c r="C102" s="16" t="s">
        <v>241</v>
      </c>
    </row>
    <row r="103" spans="2:3">
      <c r="B103" s="77"/>
      <c r="C103" s="27" t="s">
        <v>241</v>
      </c>
    </row>
    <row r="104" spans="2:3">
      <c r="B104" s="77"/>
      <c r="C104" s="16" t="s">
        <v>241</v>
      </c>
    </row>
    <row r="105" spans="2:3">
      <c r="B105" s="63"/>
      <c r="C105" s="16" t="s">
        <v>413</v>
      </c>
    </row>
    <row r="106" spans="2:3">
      <c r="B106" s="63"/>
      <c r="C106" s="16" t="s">
        <v>413</v>
      </c>
    </row>
    <row r="107" spans="2:3">
      <c r="B107" s="77"/>
      <c r="C107" s="16" t="s">
        <v>413</v>
      </c>
    </row>
    <row r="108" spans="2:3">
      <c r="B108" s="77"/>
      <c r="C108" s="16" t="s">
        <v>413</v>
      </c>
    </row>
    <row r="109" spans="2:3">
      <c r="B109" s="11"/>
      <c r="C109" s="16" t="s">
        <v>413</v>
      </c>
    </row>
    <row r="110" spans="2:3">
      <c r="B110" s="77"/>
      <c r="C110" s="16" t="s">
        <v>413</v>
      </c>
    </row>
    <row r="111" spans="2:3">
      <c r="B111" s="77"/>
      <c r="C111" s="16" t="s">
        <v>413</v>
      </c>
    </row>
    <row r="112" spans="2:3">
      <c r="B112" s="77"/>
      <c r="C112" s="16" t="s">
        <v>413</v>
      </c>
    </row>
    <row r="113" spans="2:3">
      <c r="B113" s="77"/>
      <c r="C113" s="16" t="s">
        <v>413</v>
      </c>
    </row>
    <row r="114" spans="2:3">
      <c r="B114" s="11"/>
      <c r="C114" s="16" t="s">
        <v>243</v>
      </c>
    </row>
    <row r="115" spans="2:3">
      <c r="B115" s="11"/>
      <c r="C115" s="16" t="s">
        <v>243</v>
      </c>
    </row>
    <row r="116" spans="2:3">
      <c r="B116" s="11"/>
      <c r="C116" s="16" t="s">
        <v>243</v>
      </c>
    </row>
    <row r="117" spans="2:3">
      <c r="B117" s="77"/>
      <c r="C117" s="27" t="s">
        <v>243</v>
      </c>
    </row>
    <row r="118" spans="2:3">
      <c r="B118" s="77"/>
      <c r="C118" s="16" t="s">
        <v>243</v>
      </c>
    </row>
    <row r="119" spans="2:3">
      <c r="B119" s="77"/>
      <c r="C119" s="16" t="s">
        <v>243</v>
      </c>
    </row>
    <row r="120" spans="2:3">
      <c r="B120" s="11"/>
      <c r="C120" s="16" t="s">
        <v>243</v>
      </c>
    </row>
    <row r="121" spans="2:3">
      <c r="B121" s="11"/>
      <c r="C121" s="16" t="s">
        <v>243</v>
      </c>
    </row>
    <row r="122" spans="2:3">
      <c r="B122" s="63"/>
      <c r="C122" s="75" t="s">
        <v>234</v>
      </c>
    </row>
    <row r="123" spans="2:3">
      <c r="B123" s="63"/>
      <c r="C123" s="75" t="s">
        <v>234</v>
      </c>
    </row>
    <row r="124" spans="2:3">
      <c r="B124" s="77"/>
      <c r="C124" s="16" t="s">
        <v>234</v>
      </c>
    </row>
    <row r="125" spans="2:3">
      <c r="B125" s="77"/>
      <c r="C125" s="16" t="s">
        <v>234</v>
      </c>
    </row>
    <row r="126" spans="2:3">
      <c r="B126" s="77"/>
      <c r="C126" s="16" t="s">
        <v>234</v>
      </c>
    </row>
    <row r="127" spans="2:3">
      <c r="B127" s="77"/>
      <c r="C127" s="27" t="s">
        <v>234</v>
      </c>
    </row>
    <row r="128" spans="2:3">
      <c r="B128" s="77"/>
      <c r="C128" s="27" t="s">
        <v>224</v>
      </c>
    </row>
    <row r="129" spans="2:3">
      <c r="B129" s="77"/>
      <c r="C129" s="27" t="s">
        <v>224</v>
      </c>
    </row>
    <row r="130" spans="2:3">
      <c r="B130" s="77"/>
      <c r="C130" s="27" t="s">
        <v>224</v>
      </c>
    </row>
    <row r="131" spans="2:3">
      <c r="B131" s="77"/>
      <c r="C131" s="16" t="s">
        <v>224</v>
      </c>
    </row>
    <row r="132" spans="2:3">
      <c r="B132" s="77"/>
      <c r="C132" s="16" t="s">
        <v>224</v>
      </c>
    </row>
    <row r="133" spans="2:3">
      <c r="B133" s="6"/>
      <c r="C133" s="174" t="s">
        <v>523</v>
      </c>
    </row>
    <row r="134" spans="2:3">
      <c r="B134" s="6"/>
      <c r="C134" s="174" t="s">
        <v>523</v>
      </c>
    </row>
    <row r="135" spans="2:3">
      <c r="B135" s="6"/>
      <c r="C135" s="174" t="s">
        <v>523</v>
      </c>
    </row>
    <row r="136" spans="2:3">
      <c r="B136" s="6"/>
      <c r="C136" s="174" t="s">
        <v>523</v>
      </c>
    </row>
    <row r="137" spans="2:3">
      <c r="B137" s="6"/>
      <c r="C137" s="174" t="s">
        <v>523</v>
      </c>
    </row>
    <row r="138" spans="2:3">
      <c r="B138" s="6"/>
      <c r="C138" s="174" t="s">
        <v>523</v>
      </c>
    </row>
    <row r="139" spans="2:3">
      <c r="B139" s="6"/>
      <c r="C139" s="174" t="s">
        <v>523</v>
      </c>
    </row>
    <row r="140" spans="2:3">
      <c r="B140" s="11"/>
      <c r="C140" s="55" t="s">
        <v>533</v>
      </c>
    </row>
    <row r="141" spans="2:3">
      <c r="B141" s="11"/>
      <c r="C141" s="55" t="s">
        <v>533</v>
      </c>
    </row>
    <row r="142" spans="2:3">
      <c r="B142" s="11"/>
      <c r="C142" s="55" t="s">
        <v>533</v>
      </c>
    </row>
    <row r="143" spans="2:3">
      <c r="B143" s="11"/>
      <c r="C143" s="55" t="s">
        <v>533</v>
      </c>
    </row>
    <row r="144" spans="2:3">
      <c r="B144" s="11"/>
      <c r="C144" s="55" t="s">
        <v>533</v>
      </c>
    </row>
    <row r="145" spans="2:3">
      <c r="B145" s="11"/>
      <c r="C145" s="55" t="s">
        <v>540</v>
      </c>
    </row>
    <row r="146" spans="2:3">
      <c r="B146" s="11"/>
      <c r="C146" s="55" t="s">
        <v>540</v>
      </c>
    </row>
    <row r="147" spans="2:3">
      <c r="B147" s="11"/>
      <c r="C147" s="55" t="s">
        <v>540</v>
      </c>
    </row>
    <row r="148" spans="2:3">
      <c r="B148" s="11"/>
      <c r="C148" s="55" t="s">
        <v>540</v>
      </c>
    </row>
    <row r="149" spans="2:3">
      <c r="B149" s="11"/>
      <c r="C149" s="55" t="s">
        <v>540</v>
      </c>
    </row>
    <row r="150" spans="2:3">
      <c r="B150" s="63"/>
      <c r="C150" s="55" t="s">
        <v>545</v>
      </c>
    </row>
    <row r="151" spans="2:3">
      <c r="B151" s="63"/>
      <c r="C151" s="55" t="s">
        <v>545</v>
      </c>
    </row>
    <row r="152" spans="2:3">
      <c r="B152" s="63"/>
      <c r="C152" s="55" t="s">
        <v>545</v>
      </c>
    </row>
    <row r="153" spans="2:3">
      <c r="B153" s="63"/>
      <c r="C153" s="55" t="s">
        <v>545</v>
      </c>
    </row>
    <row r="154" spans="2:3">
      <c r="B154" s="63"/>
      <c r="C154" s="55" t="s">
        <v>545</v>
      </c>
    </row>
    <row r="155" spans="2:3">
      <c r="B155" s="63"/>
      <c r="C155" s="55" t="s">
        <v>545</v>
      </c>
    </row>
    <row r="156" spans="2:3">
      <c r="B156" s="63"/>
      <c r="C156" s="55" t="s">
        <v>545</v>
      </c>
    </row>
    <row r="157" spans="2:3">
      <c r="B157" s="63"/>
      <c r="C157" s="55" t="s">
        <v>558</v>
      </c>
    </row>
    <row r="158" spans="2:3">
      <c r="B158" s="63"/>
      <c r="C158" s="55" t="s">
        <v>558</v>
      </c>
    </row>
    <row r="159" spans="2:3">
      <c r="B159" s="63"/>
      <c r="C159" s="55" t="s">
        <v>566</v>
      </c>
    </row>
    <row r="160" spans="2:3">
      <c r="B160" s="63"/>
      <c r="C160" s="55" t="s">
        <v>566</v>
      </c>
    </row>
    <row r="161" spans="2:3">
      <c r="B161" s="63"/>
      <c r="C161" s="55" t="s">
        <v>566</v>
      </c>
    </row>
    <row r="162" spans="2:3">
      <c r="B162" s="63"/>
      <c r="C162" s="55" t="s">
        <v>566</v>
      </c>
    </row>
    <row r="163" spans="2:3">
      <c r="B163" s="63"/>
      <c r="C163" s="55" t="s">
        <v>566</v>
      </c>
    </row>
    <row r="164" spans="2:3">
      <c r="B164" s="63"/>
      <c r="C164" s="55" t="s">
        <v>566</v>
      </c>
    </row>
    <row r="165" spans="2:3">
      <c r="B165" s="63"/>
      <c r="C165" s="55" t="s">
        <v>533</v>
      </c>
    </row>
    <row r="166" spans="2:3">
      <c r="B166" s="63"/>
      <c r="C166" s="55" t="s">
        <v>533</v>
      </c>
    </row>
    <row r="167" spans="2:3">
      <c r="B167" s="63"/>
      <c r="C167" s="55" t="s">
        <v>523</v>
      </c>
    </row>
    <row r="168" spans="2:3">
      <c r="B168" s="63"/>
      <c r="C168" s="55" t="s">
        <v>523</v>
      </c>
    </row>
    <row r="169" spans="2:3">
      <c r="B169" s="63"/>
      <c r="C169" s="55" t="s">
        <v>523</v>
      </c>
    </row>
    <row r="170" spans="2:3">
      <c r="B170" s="63"/>
      <c r="C170" s="99" t="s">
        <v>540</v>
      </c>
    </row>
    <row r="171" spans="2:3">
      <c r="B171" s="63"/>
      <c r="C171" s="99" t="s">
        <v>540</v>
      </c>
    </row>
    <row r="172" spans="2:3">
      <c r="B172" s="63"/>
      <c r="C172" s="100" t="s">
        <v>594</v>
      </c>
    </row>
    <row r="173" spans="2:3">
      <c r="B173" s="63"/>
      <c r="C173" s="100" t="s">
        <v>540</v>
      </c>
    </row>
    <row r="174" spans="2:3">
      <c r="B174" s="63"/>
      <c r="C174" s="100" t="s">
        <v>566</v>
      </c>
    </row>
    <row r="175" spans="2:3">
      <c r="B175" s="63"/>
      <c r="C175" s="100" t="s">
        <v>558</v>
      </c>
    </row>
    <row r="176" spans="2:3">
      <c r="B176" s="63"/>
      <c r="C176" s="100" t="s">
        <v>533</v>
      </c>
    </row>
    <row r="177" spans="2:3">
      <c r="B177" s="63"/>
      <c r="C177" s="100" t="s">
        <v>533</v>
      </c>
    </row>
    <row r="178" spans="2:3">
      <c r="B178" s="63"/>
      <c r="C178" s="100" t="s">
        <v>545</v>
      </c>
    </row>
    <row r="179" spans="2:3">
      <c r="B179" s="63"/>
      <c r="C179" s="100" t="s">
        <v>601</v>
      </c>
    </row>
    <row r="180" spans="2:3">
      <c r="B180" s="63"/>
      <c r="C180" s="100" t="s">
        <v>540</v>
      </c>
    </row>
    <row r="181" spans="2:3">
      <c r="B181" s="63"/>
      <c r="C181" s="99" t="s">
        <v>594</v>
      </c>
    </row>
    <row r="182" spans="2:3">
      <c r="B182" s="63"/>
      <c r="C182" s="99" t="s">
        <v>594</v>
      </c>
    </row>
    <row r="183" spans="2:3">
      <c r="B183" s="63"/>
      <c r="C183" s="99" t="s">
        <v>594</v>
      </c>
    </row>
    <row r="184" spans="2:3">
      <c r="B184" s="179"/>
      <c r="C184" s="187" t="s">
        <v>594</v>
      </c>
    </row>
    <row r="185" spans="2:3">
      <c r="B185" s="77"/>
      <c r="C185" s="16" t="s">
        <v>594</v>
      </c>
    </row>
    <row r="186" spans="2:3">
      <c r="B186" s="77"/>
      <c r="C186" s="16" t="s">
        <v>594</v>
      </c>
    </row>
    <row r="187" spans="2:3">
      <c r="B187" s="77"/>
      <c r="C187" s="16" t="s">
        <v>594</v>
      </c>
    </row>
    <row r="188" spans="2:3">
      <c r="B188" s="77"/>
      <c r="C188" s="16" t="s">
        <v>594</v>
      </c>
    </row>
    <row r="189" spans="2:3">
      <c r="B189" s="77"/>
      <c r="C189" s="16" t="s">
        <v>594</v>
      </c>
    </row>
    <row r="190" spans="2:3">
      <c r="B190" s="77"/>
      <c r="C190" s="16" t="s">
        <v>594</v>
      </c>
    </row>
    <row r="191" spans="2:3">
      <c r="B191" s="77"/>
      <c r="C191" s="16" t="s">
        <v>594</v>
      </c>
    </row>
    <row r="192" spans="2:3">
      <c r="B192" s="6"/>
      <c r="C192" s="86" t="s">
        <v>594</v>
      </c>
    </row>
    <row r="193" spans="2:3">
      <c r="B193" s="11"/>
      <c r="C193" s="16" t="s">
        <v>594</v>
      </c>
    </row>
    <row r="194" spans="2:3">
      <c r="B194" s="63"/>
      <c r="C194" s="55" t="s">
        <v>558</v>
      </c>
    </row>
    <row r="195" spans="2:3">
      <c r="B195" s="63"/>
      <c r="C195" s="55" t="s">
        <v>558</v>
      </c>
    </row>
    <row r="196" spans="2:3">
      <c r="B196" s="63"/>
      <c r="C196" s="55" t="s">
        <v>558</v>
      </c>
    </row>
    <row r="197" spans="2:3">
      <c r="B197" s="63"/>
      <c r="C197" s="55" t="s">
        <v>558</v>
      </c>
    </row>
    <row r="198" spans="2:3">
      <c r="B198" s="11"/>
      <c r="C198" s="16" t="s">
        <v>558</v>
      </c>
    </row>
    <row r="199" spans="2:3">
      <c r="B199" s="11"/>
      <c r="C199" s="16" t="s">
        <v>558</v>
      </c>
    </row>
    <row r="200" spans="2:3">
      <c r="B200" s="11"/>
      <c r="C200" s="16" t="s">
        <v>558</v>
      </c>
    </row>
    <row r="201" spans="2:3">
      <c r="B201" s="11"/>
      <c r="C201" s="16" t="s">
        <v>558</v>
      </c>
    </row>
    <row r="202" spans="2:3">
      <c r="B202" s="11"/>
      <c r="C202" s="16" t="s">
        <v>558</v>
      </c>
    </row>
    <row r="203" spans="2:3">
      <c r="B203" s="11"/>
      <c r="C203" s="16" t="s">
        <v>566</v>
      </c>
    </row>
    <row r="204" spans="2:3">
      <c r="B204" s="11"/>
      <c r="C204" s="16" t="s">
        <v>566</v>
      </c>
    </row>
    <row r="205" spans="2:3">
      <c r="B205" s="11"/>
      <c r="C205" s="16" t="s">
        <v>566</v>
      </c>
    </row>
    <row r="206" spans="2:3">
      <c r="B206" s="11"/>
      <c r="C206" s="16" t="s">
        <v>566</v>
      </c>
    </row>
    <row r="207" spans="2:3">
      <c r="B207" s="11"/>
      <c r="C207" s="16" t="s">
        <v>566</v>
      </c>
    </row>
    <row r="208" spans="2:3">
      <c r="B208" s="11"/>
      <c r="C208" s="16" t="s">
        <v>545</v>
      </c>
    </row>
    <row r="209" spans="2:3">
      <c r="B209" s="11"/>
      <c r="C209" s="16" t="s">
        <v>545</v>
      </c>
    </row>
    <row r="210" spans="2:3">
      <c r="B210" s="11"/>
      <c r="C210" s="16" t="s">
        <v>545</v>
      </c>
    </row>
    <row r="211" spans="2:3">
      <c r="B211" s="11"/>
      <c r="C211" s="16" t="s">
        <v>545</v>
      </c>
    </row>
    <row r="212" spans="2:3">
      <c r="B212" s="193"/>
      <c r="C212" s="194" t="s">
        <v>545</v>
      </c>
    </row>
    <row r="213" spans="2:3">
      <c r="B213" s="11"/>
      <c r="C213" s="16" t="s">
        <v>523</v>
      </c>
    </row>
    <row r="214" spans="2:3">
      <c r="B214" s="11"/>
      <c r="C214" s="16" t="s">
        <v>523</v>
      </c>
    </row>
    <row r="215" spans="2:3">
      <c r="B215" s="11"/>
      <c r="C215" s="16" t="s">
        <v>523</v>
      </c>
    </row>
    <row r="216" spans="2:3">
      <c r="B216" s="11"/>
      <c r="C216" s="16" t="s">
        <v>523</v>
      </c>
    </row>
    <row r="217" spans="2:3">
      <c r="B217" s="11"/>
      <c r="C217" s="16" t="s">
        <v>523</v>
      </c>
    </row>
    <row r="218" spans="2:3">
      <c r="B218" s="11"/>
      <c r="C218" s="16" t="s">
        <v>540</v>
      </c>
    </row>
    <row r="219" spans="2:3">
      <c r="B219" s="11"/>
      <c r="C219" s="16" t="s">
        <v>540</v>
      </c>
    </row>
    <row r="220" spans="2:3">
      <c r="B220" s="11"/>
      <c r="C220" s="16" t="s">
        <v>540</v>
      </c>
    </row>
    <row r="221" spans="2:3">
      <c r="B221" s="11"/>
      <c r="C221" s="16" t="s">
        <v>540</v>
      </c>
    </row>
    <row r="222" spans="2:3">
      <c r="B222" s="11"/>
      <c r="C222" s="16" t="s">
        <v>540</v>
      </c>
    </row>
    <row r="223" spans="2:3">
      <c r="B223" s="11"/>
      <c r="C223" s="16" t="s">
        <v>540</v>
      </c>
    </row>
    <row r="224" spans="2:3">
      <c r="B224" s="11"/>
      <c r="C224" s="16" t="s">
        <v>566</v>
      </c>
    </row>
    <row r="225" spans="2:3">
      <c r="B225" s="11"/>
      <c r="C225" s="16" t="s">
        <v>566</v>
      </c>
    </row>
    <row r="226" spans="2:3">
      <c r="B226" s="11"/>
      <c r="C226" s="27" t="s">
        <v>566</v>
      </c>
    </row>
    <row r="227" spans="2:3">
      <c r="B227" s="11"/>
      <c r="C227" s="16" t="s">
        <v>566</v>
      </c>
    </row>
    <row r="228" spans="2:3">
      <c r="B228" s="11"/>
      <c r="C228" s="16" t="s">
        <v>566</v>
      </c>
    </row>
    <row r="229" spans="2:3">
      <c r="B229" s="11"/>
      <c r="C229" s="16" t="s">
        <v>566</v>
      </c>
    </row>
    <row r="230" spans="2:3">
      <c r="B230" s="77"/>
      <c r="C230" s="16" t="s">
        <v>558</v>
      </c>
    </row>
    <row r="231" spans="2:3">
      <c r="B231" s="77"/>
      <c r="C231" s="16" t="s">
        <v>558</v>
      </c>
    </row>
    <row r="232" spans="2:3">
      <c r="B232" s="11"/>
      <c r="C232" s="27" t="s">
        <v>558</v>
      </c>
    </row>
    <row r="233" spans="2:3">
      <c r="B233" s="11"/>
      <c r="C233" s="16" t="s">
        <v>558</v>
      </c>
    </row>
    <row r="234" spans="2:3">
      <c r="B234" s="11"/>
      <c r="C234" s="16" t="s">
        <v>558</v>
      </c>
    </row>
    <row r="235" spans="2:3">
      <c r="B235" s="77"/>
      <c r="C235" s="16" t="s">
        <v>558</v>
      </c>
    </row>
    <row r="236" spans="2:3">
      <c r="B236" s="11"/>
      <c r="C236" s="16" t="s">
        <v>533</v>
      </c>
    </row>
    <row r="237" spans="2:3">
      <c r="B237" s="78"/>
      <c r="C237" s="79" t="s">
        <v>533</v>
      </c>
    </row>
    <row r="238" spans="2:3">
      <c r="B238" s="11"/>
      <c r="C238" s="109" t="s">
        <v>533</v>
      </c>
    </row>
    <row r="239" spans="2:3">
      <c r="B239" s="11"/>
      <c r="C239" s="16" t="s">
        <v>533</v>
      </c>
    </row>
    <row r="240" spans="2:3">
      <c r="B240" s="11"/>
      <c r="C240" s="27" t="s">
        <v>533</v>
      </c>
    </row>
    <row r="241" spans="2:3">
      <c r="B241" s="11"/>
      <c r="C241" s="27" t="s">
        <v>533</v>
      </c>
    </row>
    <row r="242" spans="2:3">
      <c r="B242" s="11"/>
      <c r="C242" s="27" t="s">
        <v>533</v>
      </c>
    </row>
    <row r="243" spans="2:3">
      <c r="B243" s="11"/>
      <c r="C243" s="27" t="s">
        <v>533</v>
      </c>
    </row>
    <row r="244" spans="2:3">
      <c r="B244" s="11"/>
      <c r="C244" s="16" t="s">
        <v>533</v>
      </c>
    </row>
    <row r="245" spans="2:3">
      <c r="B245" s="11"/>
      <c r="C245" s="16" t="s">
        <v>533</v>
      </c>
    </row>
    <row r="246" spans="2:3">
      <c r="B246" s="11"/>
      <c r="C246" s="16" t="s">
        <v>533</v>
      </c>
    </row>
    <row r="247" spans="2:3">
      <c r="B247" s="11"/>
      <c r="C247" s="16" t="s">
        <v>533</v>
      </c>
    </row>
    <row r="248" spans="2:3">
      <c r="B248" s="11"/>
      <c r="C248" s="16" t="s">
        <v>545</v>
      </c>
    </row>
    <row r="249" spans="2:3">
      <c r="B249" s="11"/>
      <c r="C249" s="16" t="s">
        <v>545</v>
      </c>
    </row>
    <row r="250" spans="2:3">
      <c r="B250" s="11"/>
      <c r="C250" s="16" t="s">
        <v>545</v>
      </c>
    </row>
    <row r="251" spans="2:3">
      <c r="B251" s="11"/>
      <c r="C251" s="16" t="s">
        <v>545</v>
      </c>
    </row>
    <row r="252" spans="2:3">
      <c r="B252" s="11"/>
      <c r="C252" s="16" t="s">
        <v>545</v>
      </c>
    </row>
    <row r="253" spans="2:3">
      <c r="B253" s="11"/>
      <c r="C253" s="16" t="s">
        <v>545</v>
      </c>
    </row>
    <row r="254" spans="2:3">
      <c r="B254" s="11"/>
      <c r="C254" s="16" t="s">
        <v>545</v>
      </c>
    </row>
    <row r="255" spans="2:3">
      <c r="B255" s="11"/>
      <c r="C255" s="27" t="s">
        <v>545</v>
      </c>
    </row>
    <row r="256" spans="2:3">
      <c r="B256" s="11"/>
      <c r="C256" s="27" t="s">
        <v>545</v>
      </c>
    </row>
    <row r="257" spans="2:3">
      <c r="B257" s="11"/>
      <c r="C257" s="27" t="s">
        <v>545</v>
      </c>
    </row>
    <row r="258" spans="2:3">
      <c r="B258" s="11"/>
      <c r="C258" s="27" t="s">
        <v>545</v>
      </c>
    </row>
    <row r="259" spans="2:3">
      <c r="B259" s="11"/>
      <c r="C259" s="27" t="s">
        <v>545</v>
      </c>
    </row>
    <row r="260" spans="2:3">
      <c r="B260" s="11"/>
      <c r="C260" s="27" t="s">
        <v>545</v>
      </c>
    </row>
    <row r="261" spans="2:3">
      <c r="B261" s="11"/>
      <c r="C261" s="16" t="s">
        <v>523</v>
      </c>
    </row>
    <row r="262" spans="2:3">
      <c r="B262" s="11"/>
      <c r="C262" s="16" t="s">
        <v>523</v>
      </c>
    </row>
    <row r="263" spans="2:3">
      <c r="B263" s="11"/>
      <c r="C263" s="27" t="s">
        <v>523</v>
      </c>
    </row>
    <row r="264" spans="2:3">
      <c r="B264" s="11"/>
      <c r="C264" s="16" t="s">
        <v>523</v>
      </c>
    </row>
    <row r="265" spans="2:3">
      <c r="B265" s="11"/>
      <c r="C265" s="16" t="s">
        <v>523</v>
      </c>
    </row>
    <row r="266" spans="2:3">
      <c r="B266" s="11"/>
      <c r="C266" s="27" t="s">
        <v>523</v>
      </c>
    </row>
    <row r="267" spans="2:3">
      <c r="B267" s="11"/>
      <c r="C267" s="27" t="s">
        <v>523</v>
      </c>
    </row>
    <row r="268" spans="2:3">
      <c r="B268" s="11"/>
      <c r="C268" s="16" t="s">
        <v>601</v>
      </c>
    </row>
    <row r="269" spans="2:3">
      <c r="B269" s="11"/>
      <c r="C269" s="16" t="s">
        <v>601</v>
      </c>
    </row>
    <row r="270" spans="2:3">
      <c r="B270" s="11"/>
      <c r="C270" s="16" t="s">
        <v>601</v>
      </c>
    </row>
    <row r="271" spans="2:3">
      <c r="B271" s="11"/>
      <c r="C271" s="16" t="s">
        <v>601</v>
      </c>
    </row>
    <row r="272" spans="2:3">
      <c r="B272" s="11"/>
      <c r="C272" s="16" t="s">
        <v>601</v>
      </c>
    </row>
    <row r="273" spans="2:3">
      <c r="B273" s="11"/>
      <c r="C273" s="16" t="s">
        <v>601</v>
      </c>
    </row>
    <row r="274" spans="2:3">
      <c r="B274" s="11"/>
      <c r="C274" s="16" t="s">
        <v>601</v>
      </c>
    </row>
    <row r="275" spans="2:3">
      <c r="B275" s="11"/>
      <c r="C275" s="16" t="s">
        <v>601</v>
      </c>
    </row>
    <row r="276" spans="2:3">
      <c r="B276" s="11"/>
      <c r="C276" s="16" t="s">
        <v>540</v>
      </c>
    </row>
    <row r="277" spans="2:3">
      <c r="B277" s="11"/>
      <c r="C277" s="16" t="s">
        <v>540</v>
      </c>
    </row>
    <row r="278" spans="2:3">
      <c r="B278" s="11"/>
      <c r="C278" s="16" t="s">
        <v>540</v>
      </c>
    </row>
    <row r="279" spans="2:3">
      <c r="B279" s="11"/>
      <c r="C279" s="16" t="s">
        <v>540</v>
      </c>
    </row>
    <row r="280" spans="2:3">
      <c r="B280" s="11"/>
      <c r="C280" s="27" t="s">
        <v>540</v>
      </c>
    </row>
    <row r="281" spans="2:3">
      <c r="B281" s="6"/>
      <c r="C281" s="86" t="s">
        <v>997</v>
      </c>
    </row>
    <row r="282" spans="2:3">
      <c r="B282" s="6"/>
      <c r="C282" s="86" t="s">
        <v>997</v>
      </c>
    </row>
    <row r="283" spans="2:3">
      <c r="B283" s="11"/>
      <c r="C283" s="16" t="s">
        <v>997</v>
      </c>
    </row>
    <row r="284" spans="2:3">
      <c r="B284" s="11"/>
      <c r="C284" s="16" t="s">
        <v>997</v>
      </c>
    </row>
    <row r="285" spans="2:3">
      <c r="B285" s="11"/>
      <c r="C285" s="16" t="s">
        <v>997</v>
      </c>
    </row>
    <row r="286" spans="2:3">
      <c r="B286" s="11"/>
      <c r="C286" s="16" t="s">
        <v>997</v>
      </c>
    </row>
    <row r="287" spans="2:3">
      <c r="B287" s="11"/>
      <c r="C287" s="16" t="s">
        <v>997</v>
      </c>
    </row>
    <row r="288" spans="2:3">
      <c r="B288" s="11"/>
      <c r="C288" s="16" t="s">
        <v>997</v>
      </c>
    </row>
    <row r="289" spans="2:3">
      <c r="B289" s="11"/>
      <c r="C289" s="16" t="s">
        <v>601</v>
      </c>
    </row>
    <row r="290" spans="2:3">
      <c r="B290" s="77"/>
      <c r="C290" s="16" t="s">
        <v>594</v>
      </c>
    </row>
    <row r="291" spans="2:3">
      <c r="B291" s="11"/>
      <c r="C291" s="16" t="s">
        <v>523</v>
      </c>
    </row>
    <row r="292" spans="2:3">
      <c r="B292" s="11"/>
      <c r="C292" s="16" t="s">
        <v>523</v>
      </c>
    </row>
    <row r="293" spans="2:3">
      <c r="B293" s="11"/>
      <c r="C293" s="27" t="s">
        <v>523</v>
      </c>
    </row>
    <row r="294" spans="2:3">
      <c r="B294" s="11"/>
      <c r="C294" s="79" t="s">
        <v>523</v>
      </c>
    </row>
    <row r="295" spans="2:3">
      <c r="B295" s="11"/>
      <c r="C295" s="16" t="s">
        <v>523</v>
      </c>
    </row>
    <row r="296" spans="2:3">
      <c r="B296" s="11"/>
      <c r="C296" s="27" t="s">
        <v>1055</v>
      </c>
    </row>
    <row r="297" spans="2:3">
      <c r="B297" s="11"/>
      <c r="C297" s="27" t="s">
        <v>1055</v>
      </c>
    </row>
    <row r="298" spans="2:3">
      <c r="B298" s="11"/>
      <c r="C298" s="27" t="s">
        <v>1055</v>
      </c>
    </row>
    <row r="299" spans="2:3">
      <c r="B299" s="11"/>
      <c r="C299" s="27" t="s">
        <v>1055</v>
      </c>
    </row>
    <row r="300" spans="2:3">
      <c r="B300" s="11"/>
      <c r="C300" s="16" t="s">
        <v>1066</v>
      </c>
    </row>
    <row r="301" spans="2:3">
      <c r="B301" s="11"/>
      <c r="C301" s="16" t="s">
        <v>1066</v>
      </c>
    </row>
    <row r="302" spans="2:3">
      <c r="B302" s="11"/>
      <c r="C302" s="16" t="s">
        <v>1066</v>
      </c>
    </row>
    <row r="303" spans="2:3">
      <c r="B303" s="11"/>
      <c r="C303" s="16" t="s">
        <v>1066</v>
      </c>
    </row>
    <row r="304" spans="2:3">
      <c r="B304" s="11"/>
      <c r="C304" s="16" t="s">
        <v>1066</v>
      </c>
    </row>
    <row r="305" spans="2:3">
      <c r="B305" s="11"/>
      <c r="C305" s="16" t="s">
        <v>1066</v>
      </c>
    </row>
    <row r="306" spans="2:3">
      <c r="B306" s="11"/>
      <c r="C306" s="16" t="s">
        <v>1066</v>
      </c>
    </row>
    <row r="307" spans="2:3">
      <c r="B307" s="11"/>
      <c r="C307" s="16" t="s">
        <v>1066</v>
      </c>
    </row>
    <row r="308" spans="2:3">
      <c r="B308" s="11"/>
      <c r="C308" s="16" t="s">
        <v>1066</v>
      </c>
    </row>
    <row r="309" spans="2:3">
      <c r="B309" s="11"/>
      <c r="C309" s="16" t="s">
        <v>1066</v>
      </c>
    </row>
    <row r="310" spans="2:3">
      <c r="B310" s="11"/>
      <c r="C310" s="16" t="s">
        <v>1077</v>
      </c>
    </row>
    <row r="311" spans="2:3">
      <c r="B311" s="11"/>
      <c r="C311" s="16" t="s">
        <v>1077</v>
      </c>
    </row>
    <row r="312" spans="2:3">
      <c r="B312" s="11"/>
      <c r="C312" s="16" t="s">
        <v>1077</v>
      </c>
    </row>
    <row r="313" spans="2:3">
      <c r="B313" s="11"/>
      <c r="C313" s="16" t="s">
        <v>1077</v>
      </c>
    </row>
    <row r="314" spans="2:3">
      <c r="B314" s="11"/>
      <c r="C314" s="16" t="s">
        <v>1077</v>
      </c>
    </row>
    <row r="315" spans="2:3">
      <c r="B315" s="11"/>
      <c r="C315" s="16" t="s">
        <v>1077</v>
      </c>
    </row>
    <row r="316" spans="2:3">
      <c r="B316" s="11"/>
      <c r="C316" s="16" t="s">
        <v>1055</v>
      </c>
    </row>
    <row r="317" spans="2:3">
      <c r="B317" s="11"/>
      <c r="C317" s="16" t="s">
        <v>1055</v>
      </c>
    </row>
    <row r="318" spans="2:3">
      <c r="B318" s="11"/>
      <c r="C318" s="16" t="s">
        <v>1055</v>
      </c>
    </row>
    <row r="319" spans="2:3">
      <c r="B319" s="11"/>
      <c r="C319" s="16" t="s">
        <v>1055</v>
      </c>
    </row>
    <row r="320" spans="2:3">
      <c r="B320" s="11"/>
      <c r="C320" s="16" t="s">
        <v>1055</v>
      </c>
    </row>
    <row r="321" spans="2:3">
      <c r="B321" s="11"/>
      <c r="C321" s="16" t="s">
        <v>1055</v>
      </c>
    </row>
    <row r="322" spans="2:3">
      <c r="B322" s="11"/>
      <c r="C322" s="16" t="s">
        <v>1066</v>
      </c>
    </row>
    <row r="323" spans="2:3">
      <c r="B323" s="11"/>
      <c r="C323" s="16" t="s">
        <v>1066</v>
      </c>
    </row>
    <row r="324" spans="2:3">
      <c r="B324" s="11"/>
      <c r="C324" s="16" t="s">
        <v>1066</v>
      </c>
    </row>
    <row r="325" spans="2:3">
      <c r="B325" s="11"/>
      <c r="C325" s="16" t="s">
        <v>1066</v>
      </c>
    </row>
    <row r="326" spans="2:3">
      <c r="B326" s="11"/>
      <c r="C326" s="16" t="s">
        <v>1066</v>
      </c>
    </row>
    <row r="327" spans="2:3">
      <c r="B327" s="11"/>
      <c r="C327" s="16" t="s">
        <v>1077</v>
      </c>
    </row>
    <row r="328" spans="2:3">
      <c r="B328" s="11"/>
      <c r="C328" s="16" t="s">
        <v>1077</v>
      </c>
    </row>
    <row r="329" spans="2:3">
      <c r="B329" s="11"/>
      <c r="C329" s="16" t="s">
        <v>1077</v>
      </c>
    </row>
    <row r="330" spans="2:3">
      <c r="B330" s="11"/>
      <c r="C330" s="16" t="s">
        <v>1055</v>
      </c>
    </row>
    <row r="331" spans="2:3">
      <c r="B331" s="11"/>
      <c r="C331" s="16" t="s">
        <v>1055</v>
      </c>
    </row>
    <row r="332" spans="2:3">
      <c r="B332" s="11"/>
      <c r="C332" s="16" t="s">
        <v>1055</v>
      </c>
    </row>
    <row r="333" spans="2:3">
      <c r="B333" s="11"/>
      <c r="C333" s="16" t="s">
        <v>1055</v>
      </c>
    </row>
    <row r="334" spans="2:3">
      <c r="B334" s="11"/>
      <c r="C334" s="16" t="s">
        <v>1055</v>
      </c>
    </row>
    <row r="335" spans="2:3">
      <c r="B335" s="11"/>
      <c r="C335" s="16" t="s">
        <v>1055</v>
      </c>
    </row>
    <row r="336" spans="2:3">
      <c r="B336" s="11"/>
      <c r="C336" s="16" t="s">
        <v>1055</v>
      </c>
    </row>
    <row r="337" spans="2:3">
      <c r="B337" s="11"/>
      <c r="C337" s="16" t="s">
        <v>1055</v>
      </c>
    </row>
    <row r="338" spans="2:3">
      <c r="B338" s="11"/>
      <c r="C338" s="16" t="s">
        <v>1055</v>
      </c>
    </row>
    <row r="339" spans="2:3">
      <c r="B339" s="11"/>
      <c r="C339" s="16" t="s">
        <v>1055</v>
      </c>
    </row>
    <row r="340" spans="2:3">
      <c r="B340" s="11"/>
      <c r="C340" s="16" t="s">
        <v>1055</v>
      </c>
    </row>
    <row r="341" spans="2:3">
      <c r="B341" s="11"/>
      <c r="C341" s="16" t="s">
        <v>1055</v>
      </c>
    </row>
    <row r="342" spans="2:3">
      <c r="B342" s="11"/>
      <c r="C342" s="27" t="s">
        <v>1055</v>
      </c>
    </row>
    <row r="343" spans="2:3">
      <c r="B343" s="11"/>
      <c r="C343" s="16" t="s">
        <v>1055</v>
      </c>
    </row>
    <row r="344" spans="2:3">
      <c r="B344" s="11"/>
      <c r="C344" s="16" t="s">
        <v>1055</v>
      </c>
    </row>
    <row r="345" spans="2:3">
      <c r="B345" s="11"/>
      <c r="C345" s="16" t="s">
        <v>1055</v>
      </c>
    </row>
    <row r="346" spans="2:3">
      <c r="B346" s="11"/>
      <c r="C346" s="16" t="s">
        <v>1055</v>
      </c>
    </row>
    <row r="347" spans="2:3">
      <c r="B347" s="11"/>
      <c r="C347" s="16" t="s">
        <v>1055</v>
      </c>
    </row>
    <row r="348" spans="2:3">
      <c r="B348" s="11"/>
      <c r="C348" s="16" t="s">
        <v>1055</v>
      </c>
    </row>
    <row r="349" spans="2:3">
      <c r="B349" s="11"/>
      <c r="C349" s="16" t="s">
        <v>1055</v>
      </c>
    </row>
    <row r="350" spans="2:3">
      <c r="B350" s="11"/>
      <c r="C350" s="16" t="s">
        <v>1066</v>
      </c>
    </row>
    <row r="351" spans="2:3">
      <c r="B351" s="11"/>
      <c r="C351" s="16" t="s">
        <v>1066</v>
      </c>
    </row>
    <row r="352" spans="2:3">
      <c r="B352" s="11"/>
      <c r="C352" s="16" t="s">
        <v>1066</v>
      </c>
    </row>
    <row r="353" spans="2:3">
      <c r="B353" s="11"/>
      <c r="C353" s="16" t="s">
        <v>1066</v>
      </c>
    </row>
    <row r="354" spans="2:3">
      <c r="B354" s="11"/>
      <c r="C354" s="16" t="s">
        <v>1066</v>
      </c>
    </row>
    <row r="355" spans="2:3">
      <c r="B355" s="11"/>
      <c r="C355" s="27" t="s">
        <v>1077</v>
      </c>
    </row>
    <row r="356" spans="2:3">
      <c r="B356" s="11"/>
      <c r="C356" s="27" t="s">
        <v>1077</v>
      </c>
    </row>
    <row r="357" spans="2:3">
      <c r="B357" s="11"/>
      <c r="C357" s="16" t="s">
        <v>1077</v>
      </c>
    </row>
    <row r="358" spans="2:3">
      <c r="B358" s="11"/>
      <c r="C358" s="16" t="s">
        <v>1077</v>
      </c>
    </row>
    <row r="359" spans="2:3">
      <c r="B359" s="11"/>
      <c r="C359" s="16" t="s">
        <v>1066</v>
      </c>
    </row>
    <row r="360" spans="2:3">
      <c r="B360" s="11"/>
      <c r="C360" s="16" t="s">
        <v>1066</v>
      </c>
    </row>
    <row r="361" spans="2:3">
      <c r="B361" s="11"/>
      <c r="C361" s="27" t="s">
        <v>1066</v>
      </c>
    </row>
    <row r="362" spans="2:3">
      <c r="B362" s="11"/>
      <c r="C362" s="16" t="s">
        <v>1066</v>
      </c>
    </row>
    <row r="363" spans="2:3">
      <c r="B363" s="11"/>
      <c r="C363" s="16" t="s">
        <v>1066</v>
      </c>
    </row>
    <row r="364" spans="2:3">
      <c r="B364" s="11"/>
      <c r="C364" s="16" t="s">
        <v>1066</v>
      </c>
    </row>
    <row r="365" spans="2:3">
      <c r="B365" s="11"/>
      <c r="C365" s="27" t="s">
        <v>1077</v>
      </c>
    </row>
    <row r="366" spans="2:3">
      <c r="B366" s="11"/>
      <c r="C366" s="27" t="s">
        <v>1077</v>
      </c>
    </row>
    <row r="367" spans="2:3">
      <c r="B367" s="11"/>
      <c r="C367" s="27" t="s">
        <v>1077</v>
      </c>
    </row>
    <row r="368" spans="2:3">
      <c r="B368" s="11"/>
      <c r="C368" s="16" t="s">
        <v>1077</v>
      </c>
    </row>
    <row r="369" spans="2:3">
      <c r="B369" s="11"/>
      <c r="C369" s="16" t="s">
        <v>1077</v>
      </c>
    </row>
    <row r="370" spans="2:3">
      <c r="B370" s="11"/>
      <c r="C370" s="16" t="s">
        <v>1077</v>
      </c>
    </row>
    <row r="371" spans="2:3">
      <c r="B371" s="11"/>
      <c r="C371" s="16" t="s">
        <v>1077</v>
      </c>
    </row>
    <row r="372" spans="2:3">
      <c r="B372" s="11"/>
      <c r="C372" s="27" t="s">
        <v>1066</v>
      </c>
    </row>
    <row r="373" spans="2:3">
      <c r="B373" s="11"/>
      <c r="C373" s="27" t="s">
        <v>1066</v>
      </c>
    </row>
    <row r="374" spans="2:3">
      <c r="B374" s="11"/>
      <c r="C374" s="27" t="s">
        <v>1066</v>
      </c>
    </row>
    <row r="375" spans="2:3">
      <c r="B375" s="11"/>
      <c r="C375" s="16" t="s">
        <v>1066</v>
      </c>
    </row>
    <row r="376" spans="2:3">
      <c r="B376" s="11"/>
      <c r="C376" s="16" t="s">
        <v>1066</v>
      </c>
    </row>
    <row r="377" spans="2:3">
      <c r="B377" s="11"/>
      <c r="C377" s="16" t="s">
        <v>1066</v>
      </c>
    </row>
    <row r="378" spans="2:3">
      <c r="B378" s="11"/>
      <c r="C378" s="27" t="s">
        <v>1077</v>
      </c>
    </row>
    <row r="379" spans="2:3">
      <c r="B379" s="11"/>
      <c r="C379" s="27" t="s">
        <v>1077</v>
      </c>
    </row>
    <row r="380" spans="2:3">
      <c r="B380" s="11"/>
      <c r="C380" s="27" t="s">
        <v>1077</v>
      </c>
    </row>
    <row r="381" spans="2:3">
      <c r="B381" s="11"/>
      <c r="C381" s="16" t="s">
        <v>1077</v>
      </c>
    </row>
    <row r="382" spans="2:3">
      <c r="B382" s="11"/>
      <c r="C382" s="16" t="s">
        <v>1077</v>
      </c>
    </row>
    <row r="383" spans="2:3">
      <c r="B383" s="11"/>
      <c r="C383" s="16" t="s">
        <v>1077</v>
      </c>
    </row>
    <row r="384" spans="2:3">
      <c r="B384" s="11"/>
      <c r="C384" s="16" t="s">
        <v>1077</v>
      </c>
    </row>
    <row r="385" spans="2:3">
      <c r="B385" s="11"/>
      <c r="C385" s="16" t="s">
        <v>1066</v>
      </c>
    </row>
    <row r="386" spans="2:3">
      <c r="B386" s="11"/>
      <c r="C386" s="16" t="s">
        <v>1066</v>
      </c>
    </row>
    <row r="387" spans="2:3">
      <c r="B387" s="11"/>
      <c r="C387" s="27" t="s">
        <v>1066</v>
      </c>
    </row>
    <row r="388" spans="2:3">
      <c r="B388" s="11"/>
      <c r="C388" s="27" t="s">
        <v>1066</v>
      </c>
    </row>
    <row r="389" spans="2:3">
      <c r="B389" s="11"/>
      <c r="C389" s="27" t="s">
        <v>1055</v>
      </c>
    </row>
    <row r="390" spans="2:3">
      <c r="B390" s="11"/>
      <c r="C390" s="27" t="s">
        <v>1055</v>
      </c>
    </row>
    <row r="391" spans="2:3">
      <c r="B391" s="11"/>
      <c r="C391" s="27" t="s">
        <v>1055</v>
      </c>
    </row>
    <row r="392" spans="2:3">
      <c r="B392" s="11"/>
      <c r="C392" s="27" t="s">
        <v>1055</v>
      </c>
    </row>
    <row r="393" spans="2:3">
      <c r="B393" s="11"/>
      <c r="C393" s="27" t="s">
        <v>1055</v>
      </c>
    </row>
    <row r="394" spans="2:3">
      <c r="B394" s="11"/>
      <c r="C394" s="16" t="s">
        <v>1055</v>
      </c>
    </row>
    <row r="395" spans="2:3">
      <c r="B395" s="6"/>
      <c r="C395" s="43" t="s">
        <v>1055</v>
      </c>
    </row>
    <row r="396" spans="2:3">
      <c r="B396" s="11"/>
      <c r="C396" s="16" t="s">
        <v>1055</v>
      </c>
    </row>
    <row r="397" spans="2:3">
      <c r="B397" s="78"/>
      <c r="C397" s="132" t="s">
        <v>1055</v>
      </c>
    </row>
    <row r="398" spans="2:3">
      <c r="B398" s="78"/>
      <c r="C398" s="132" t="s">
        <v>1055</v>
      </c>
    </row>
    <row r="399" spans="2:3">
      <c r="B399" s="11"/>
      <c r="C399" s="16" t="s">
        <v>1055</v>
      </c>
    </row>
    <row r="400" spans="2:3">
      <c r="B400" s="11"/>
      <c r="C400" s="16" t="s">
        <v>1055</v>
      </c>
    </row>
    <row r="401" spans="2:3">
      <c r="B401" s="11"/>
      <c r="C401" s="16" t="s">
        <v>1055</v>
      </c>
    </row>
    <row r="402" spans="2:3">
      <c r="B402" s="11"/>
      <c r="C402" s="16" t="s">
        <v>1055</v>
      </c>
    </row>
    <row r="403" spans="2:3">
      <c r="B403" s="11"/>
      <c r="C403" s="16" t="s">
        <v>1055</v>
      </c>
    </row>
    <row r="404" spans="2:3">
      <c r="B404" s="11"/>
      <c r="C404" s="16" t="s">
        <v>1066</v>
      </c>
    </row>
    <row r="405" spans="2:3">
      <c r="B405" s="11"/>
      <c r="C405" s="16" t="s">
        <v>1066</v>
      </c>
    </row>
    <row r="406" spans="2:3">
      <c r="B406" s="11"/>
      <c r="C406" s="16" t="s">
        <v>1066</v>
      </c>
    </row>
    <row r="407" spans="2:3">
      <c r="B407" s="11"/>
      <c r="C407" s="27" t="s">
        <v>1066</v>
      </c>
    </row>
    <row r="408" spans="2:3">
      <c r="B408" s="11"/>
      <c r="C408" s="27" t="s">
        <v>1066</v>
      </c>
    </row>
    <row r="409" spans="2:3">
      <c r="B409" s="11"/>
      <c r="C409" s="16" t="s">
        <v>1055</v>
      </c>
    </row>
    <row r="410" spans="2:3">
      <c r="B410" s="11"/>
      <c r="C410" s="16" t="s">
        <v>1055</v>
      </c>
    </row>
    <row r="411" spans="2:3">
      <c r="B411" s="11"/>
      <c r="C411" s="16" t="s">
        <v>1055</v>
      </c>
    </row>
    <row r="412" spans="2:3">
      <c r="B412" s="11"/>
      <c r="C412" s="16" t="s">
        <v>1055</v>
      </c>
    </row>
    <row r="413" spans="2:3">
      <c r="B413" s="11"/>
      <c r="C413" s="16" t="s">
        <v>1055</v>
      </c>
    </row>
    <row r="414" spans="2:3">
      <c r="B414" s="78"/>
      <c r="C414" s="55" t="s">
        <v>1370</v>
      </c>
    </row>
    <row r="415" spans="2:3">
      <c r="B415" s="78"/>
      <c r="C415" s="55" t="s">
        <v>1370</v>
      </c>
    </row>
    <row r="416" spans="2:3">
      <c r="B416" s="78"/>
      <c r="C416" s="55" t="s">
        <v>1370</v>
      </c>
    </row>
    <row r="417" spans="2:3">
      <c r="B417" s="78"/>
      <c r="C417" s="55" t="s">
        <v>1370</v>
      </c>
    </row>
    <row r="418" spans="2:3">
      <c r="B418" s="78"/>
      <c r="C418" s="55" t="s">
        <v>1370</v>
      </c>
    </row>
    <row r="419" spans="2:3">
      <c r="B419" s="78"/>
      <c r="C419" s="55" t="s">
        <v>1370</v>
      </c>
    </row>
    <row r="420" spans="2:3">
      <c r="B420" s="78"/>
      <c r="C420" s="55" t="s">
        <v>1370</v>
      </c>
    </row>
    <row r="421" spans="2:3">
      <c r="B421" s="78"/>
      <c r="C421" s="55" t="s">
        <v>1370</v>
      </c>
    </row>
    <row r="422" spans="2:3">
      <c r="B422" s="78"/>
      <c r="C422" s="55" t="s">
        <v>1370</v>
      </c>
    </row>
    <row r="423" spans="2:3">
      <c r="B423" s="78"/>
      <c r="C423" s="55" t="s">
        <v>1380</v>
      </c>
    </row>
    <row r="424" spans="2:3">
      <c r="B424" s="78"/>
      <c r="C424" s="55" t="s">
        <v>1380</v>
      </c>
    </row>
    <row r="425" spans="2:3">
      <c r="B425" s="78"/>
      <c r="C425" s="55" t="s">
        <v>1380</v>
      </c>
    </row>
    <row r="426" spans="2:3">
      <c r="B426" s="78"/>
      <c r="C426" s="55" t="s">
        <v>1380</v>
      </c>
    </row>
    <row r="427" spans="2:3">
      <c r="B427" s="78"/>
      <c r="C427" s="55" t="s">
        <v>1385</v>
      </c>
    </row>
    <row r="428" spans="2:3">
      <c r="B428" s="78"/>
      <c r="C428" s="55" t="s">
        <v>1385</v>
      </c>
    </row>
    <row r="429" spans="2:3">
      <c r="B429" s="78"/>
      <c r="C429" s="55" t="s">
        <v>1385</v>
      </c>
    </row>
    <row r="430" spans="2:3">
      <c r="B430" s="78"/>
      <c r="C430" s="55" t="s">
        <v>1385</v>
      </c>
    </row>
    <row r="431" spans="2:3">
      <c r="B431" s="78"/>
      <c r="C431" s="55" t="s">
        <v>1385</v>
      </c>
    </row>
    <row r="432" spans="2:3">
      <c r="B432" s="78"/>
      <c r="C432" s="55" t="s">
        <v>1385</v>
      </c>
    </row>
    <row r="433" spans="2:3">
      <c r="B433" s="78"/>
      <c r="C433" s="55" t="s">
        <v>1385</v>
      </c>
    </row>
    <row r="434" spans="2:3">
      <c r="B434" s="78"/>
      <c r="C434" s="55" t="s">
        <v>1385</v>
      </c>
    </row>
    <row r="435" spans="2:3">
      <c r="B435" s="78"/>
      <c r="C435" s="55" t="s">
        <v>1385</v>
      </c>
    </row>
    <row r="436" spans="2:3">
      <c r="B436" s="78"/>
      <c r="C436" s="55" t="s">
        <v>1385</v>
      </c>
    </row>
    <row r="437" spans="2:3">
      <c r="B437" s="78"/>
      <c r="C437" s="55" t="s">
        <v>1385</v>
      </c>
    </row>
    <row r="438" spans="2:3">
      <c r="B438" s="78"/>
      <c r="C438" s="55" t="s">
        <v>1385</v>
      </c>
    </row>
    <row r="439" spans="2:3">
      <c r="B439" s="132"/>
      <c r="C439" s="16" t="s">
        <v>1395</v>
      </c>
    </row>
    <row r="440" spans="2:3">
      <c r="B440" s="132"/>
      <c r="C440" s="16" t="s">
        <v>1395</v>
      </c>
    </row>
    <row r="441" spans="2:3">
      <c r="B441" s="132"/>
      <c r="C441" s="16" t="s">
        <v>1395</v>
      </c>
    </row>
    <row r="442" spans="2:3">
      <c r="B442" s="132"/>
      <c r="C442" s="16" t="s">
        <v>1395</v>
      </c>
    </row>
    <row r="443" spans="2:3">
      <c r="B443" s="132"/>
      <c r="C443" s="16" t="s">
        <v>1395</v>
      </c>
    </row>
    <row r="444" spans="2:3">
      <c r="B444" s="132"/>
      <c r="C444" s="16" t="s">
        <v>1395</v>
      </c>
    </row>
    <row r="445" spans="2:3">
      <c r="B445" s="132"/>
      <c r="C445" s="16" t="s">
        <v>1395</v>
      </c>
    </row>
    <row r="446" spans="2:3">
      <c r="B446" s="132"/>
      <c r="C446" s="16" t="s">
        <v>1395</v>
      </c>
    </row>
    <row r="447" spans="2:3">
      <c r="B447" s="132"/>
      <c r="C447" s="16" t="s">
        <v>1395</v>
      </c>
    </row>
    <row r="448" spans="2:3">
      <c r="B448" s="132"/>
      <c r="C448" s="16" t="s">
        <v>1395</v>
      </c>
    </row>
    <row r="449" spans="2:3">
      <c r="B449" s="132"/>
      <c r="C449" s="16" t="s">
        <v>1395</v>
      </c>
    </row>
    <row r="450" spans="2:3">
      <c r="B450" s="132"/>
      <c r="C450" s="16" t="s">
        <v>1395</v>
      </c>
    </row>
    <row r="451" spans="2:3">
      <c r="B451" s="132"/>
      <c r="C451" s="16" t="s">
        <v>1395</v>
      </c>
    </row>
    <row r="452" spans="2:3">
      <c r="B452" s="132"/>
      <c r="C452" s="16" t="s">
        <v>1395</v>
      </c>
    </row>
    <row r="453" spans="2:3">
      <c r="B453" s="132"/>
      <c r="C453" s="16" t="s">
        <v>1395</v>
      </c>
    </row>
    <row r="454" spans="2:3">
      <c r="B454" s="132"/>
      <c r="C454" s="16" t="s">
        <v>1395</v>
      </c>
    </row>
    <row r="455" spans="2:3">
      <c r="B455" s="132"/>
      <c r="C455" s="16" t="s">
        <v>1395</v>
      </c>
    </row>
    <row r="456" spans="2:3">
      <c r="B456" s="132"/>
      <c r="C456" s="16" t="s">
        <v>1395</v>
      </c>
    </row>
    <row r="457" spans="2:3">
      <c r="B457" s="132"/>
      <c r="C457" s="16" t="s">
        <v>1395</v>
      </c>
    </row>
    <row r="458" spans="2:3">
      <c r="B458" s="132"/>
      <c r="C458" s="16" t="s">
        <v>1395</v>
      </c>
    </row>
    <row r="459" spans="2:3">
      <c r="B459" s="132"/>
      <c r="C459" s="16" t="s">
        <v>1395</v>
      </c>
    </row>
    <row r="460" spans="2:3">
      <c r="B460" s="78"/>
      <c r="C460" s="16" t="s">
        <v>1395</v>
      </c>
    </row>
    <row r="461" spans="2:3">
      <c r="B461" s="78"/>
      <c r="C461" s="16" t="s">
        <v>1395</v>
      </c>
    </row>
    <row r="462" spans="2:3">
      <c r="B462" s="78"/>
      <c r="C462" s="16" t="s">
        <v>1395</v>
      </c>
    </row>
    <row r="463" spans="2:3">
      <c r="B463" s="78"/>
      <c r="C463" s="16" t="s">
        <v>1395</v>
      </c>
    </row>
    <row r="464" spans="2:3">
      <c r="B464" s="78"/>
      <c r="C464" s="16" t="s">
        <v>1395</v>
      </c>
    </row>
    <row r="465" spans="2:3">
      <c r="B465" s="78"/>
      <c r="C465" s="16" t="s">
        <v>1395</v>
      </c>
    </row>
    <row r="466" spans="2:3">
      <c r="B466" s="78"/>
      <c r="C466" s="16" t="s">
        <v>1395</v>
      </c>
    </row>
    <row r="467" spans="2:3">
      <c r="B467" s="78"/>
      <c r="C467" s="16" t="s">
        <v>1395</v>
      </c>
    </row>
    <row r="468" spans="2:3">
      <c r="B468" s="78"/>
      <c r="C468" s="16" t="s">
        <v>1385</v>
      </c>
    </row>
    <row r="469" spans="2:3">
      <c r="B469" s="78"/>
      <c r="C469" s="16" t="s">
        <v>1385</v>
      </c>
    </row>
    <row r="470" spans="2:3">
      <c r="B470" s="78"/>
      <c r="C470" s="16" t="s">
        <v>1385</v>
      </c>
    </row>
    <row r="471" spans="2:3">
      <c r="B471" s="78"/>
      <c r="C471" s="16" t="s">
        <v>1385</v>
      </c>
    </row>
    <row r="472" spans="2:3">
      <c r="B472" s="78"/>
      <c r="C472" s="16" t="s">
        <v>1385</v>
      </c>
    </row>
    <row r="473" spans="2:3">
      <c r="B473" s="78"/>
      <c r="C473" s="55" t="s">
        <v>1370</v>
      </c>
    </row>
    <row r="474" spans="2:3">
      <c r="B474" s="78"/>
      <c r="C474" s="55" t="s">
        <v>1385</v>
      </c>
    </row>
    <row r="475" spans="2:3">
      <c r="B475" s="78"/>
      <c r="C475" s="55" t="s">
        <v>1385</v>
      </c>
    </row>
    <row r="476" spans="2:3">
      <c r="B476" s="78"/>
      <c r="C476" s="55" t="s">
        <v>1370</v>
      </c>
    </row>
    <row r="477" spans="2:3">
      <c r="B477" s="78"/>
      <c r="C477" s="55" t="s">
        <v>1370</v>
      </c>
    </row>
    <row r="478" spans="2:3">
      <c r="B478" s="78"/>
      <c r="C478" s="55" t="s">
        <v>1380</v>
      </c>
    </row>
    <row r="479" spans="2:3">
      <c r="B479" s="78"/>
      <c r="C479" s="16" t="s">
        <v>1370</v>
      </c>
    </row>
    <row r="480" spans="2:3">
      <c r="B480" s="78"/>
      <c r="C480" s="16" t="s">
        <v>1370</v>
      </c>
    </row>
    <row r="481" spans="2:3">
      <c r="B481" s="78"/>
      <c r="C481" s="16" t="s">
        <v>1370</v>
      </c>
    </row>
    <row r="482" spans="2:3">
      <c r="B482" s="78"/>
      <c r="C482" s="16" t="s">
        <v>1370</v>
      </c>
    </row>
    <row r="483" spans="2:3">
      <c r="B483" s="78"/>
      <c r="C483" s="16" t="s">
        <v>1370</v>
      </c>
    </row>
    <row r="484" spans="2:3">
      <c r="B484" s="78"/>
      <c r="C484" s="16" t="s">
        <v>1370</v>
      </c>
    </row>
    <row r="485" spans="2:3">
      <c r="B485" s="78"/>
      <c r="C485" s="16" t="s">
        <v>1370</v>
      </c>
    </row>
    <row r="486" spans="2:3">
      <c r="B486" s="78"/>
      <c r="C486" s="16" t="s">
        <v>1370</v>
      </c>
    </row>
    <row r="487" spans="2:3">
      <c r="B487" s="78"/>
      <c r="C487" s="16" t="s">
        <v>1370</v>
      </c>
    </row>
    <row r="488" spans="2:3">
      <c r="B488" s="11"/>
      <c r="C488" s="16" t="s">
        <v>1370</v>
      </c>
    </row>
    <row r="489" spans="2:3">
      <c r="B489" s="11"/>
      <c r="C489" s="16" t="s">
        <v>1370</v>
      </c>
    </row>
    <row r="490" spans="2:3">
      <c r="B490" s="11"/>
      <c r="C490" s="16" t="s">
        <v>1370</v>
      </c>
    </row>
    <row r="491" spans="2:3">
      <c r="B491" s="11"/>
      <c r="C491" s="16" t="s">
        <v>1370</v>
      </c>
    </row>
    <row r="492" spans="2:3">
      <c r="B492" s="11"/>
      <c r="C492" s="16" t="s">
        <v>1370</v>
      </c>
    </row>
    <row r="493" spans="2:3">
      <c r="B493" s="11"/>
      <c r="C493" s="16" t="s">
        <v>1370</v>
      </c>
    </row>
    <row r="494" spans="2:3">
      <c r="B494" s="70"/>
      <c r="C494" s="16" t="s">
        <v>1385</v>
      </c>
    </row>
    <row r="495" spans="2:3">
      <c r="B495" s="82"/>
      <c r="C495" s="136" t="s">
        <v>1385</v>
      </c>
    </row>
    <row r="496" spans="2:3">
      <c r="B496" s="82"/>
      <c r="C496" s="136" t="s">
        <v>1385</v>
      </c>
    </row>
    <row r="497" spans="2:3">
      <c r="B497" s="11"/>
      <c r="C497" s="27" t="s">
        <v>1385</v>
      </c>
    </row>
    <row r="498" spans="2:3">
      <c r="B498" s="11"/>
      <c r="C498" s="27" t="s">
        <v>1385</v>
      </c>
    </row>
    <row r="499" spans="2:3">
      <c r="B499" s="11"/>
      <c r="C499" s="16" t="s">
        <v>1385</v>
      </c>
    </row>
    <row r="500" spans="2:3">
      <c r="B500" s="11"/>
      <c r="C500" s="16" t="s">
        <v>1385</v>
      </c>
    </row>
    <row r="501" spans="2:3">
      <c r="B501" s="11"/>
      <c r="C501" s="16" t="s">
        <v>1385</v>
      </c>
    </row>
    <row r="502" spans="2:3">
      <c r="B502" s="78"/>
      <c r="C502" s="16" t="s">
        <v>1395</v>
      </c>
    </row>
    <row r="503" spans="2:3">
      <c r="B503" s="11"/>
      <c r="C503" s="16" t="s">
        <v>1395</v>
      </c>
    </row>
    <row r="504" spans="2:3">
      <c r="B504" s="11"/>
      <c r="C504" s="16" t="s">
        <v>1395</v>
      </c>
    </row>
    <row r="505" spans="2:3">
      <c r="B505" s="11"/>
      <c r="C505" s="16" t="s">
        <v>1395</v>
      </c>
    </row>
    <row r="506" spans="2:3">
      <c r="B506" s="11"/>
      <c r="C506" s="16" t="s">
        <v>1395</v>
      </c>
    </row>
    <row r="507" spans="2:3">
      <c r="B507" s="6"/>
      <c r="C507" s="43" t="s">
        <v>1395</v>
      </c>
    </row>
    <row r="508" spans="2:3">
      <c r="B508" s="11"/>
      <c r="C508" s="27" t="s">
        <v>1395</v>
      </c>
    </row>
    <row r="509" spans="2:3">
      <c r="B509" s="11"/>
      <c r="C509" s="27" t="s">
        <v>1385</v>
      </c>
    </row>
    <row r="510" spans="2:3">
      <c r="B510" s="11"/>
      <c r="C510" s="27" t="s">
        <v>1385</v>
      </c>
    </row>
    <row r="511" spans="2:3">
      <c r="B511" s="11"/>
      <c r="C511" s="27" t="s">
        <v>1385</v>
      </c>
    </row>
    <row r="512" spans="2:3">
      <c r="B512" s="11"/>
      <c r="C512" s="16" t="s">
        <v>1385</v>
      </c>
    </row>
    <row r="513" spans="2:3">
      <c r="B513" s="11"/>
      <c r="C513" s="27" t="s">
        <v>1385</v>
      </c>
    </row>
    <row r="514" spans="2:3">
      <c r="B514" s="11"/>
      <c r="C514" s="16" t="s">
        <v>1395</v>
      </c>
    </row>
    <row r="515" spans="2:3">
      <c r="B515" s="11"/>
      <c r="C515" s="16" t="s">
        <v>1395</v>
      </c>
    </row>
    <row r="516" spans="2:3">
      <c r="B516" s="11"/>
      <c r="C516" s="27" t="s">
        <v>1395</v>
      </c>
    </row>
    <row r="517" spans="2:3">
      <c r="B517" s="11"/>
      <c r="C517" s="16" t="s">
        <v>1395</v>
      </c>
    </row>
    <row r="518" spans="2:3">
      <c r="B518" s="11"/>
      <c r="C518" s="27" t="s">
        <v>1395</v>
      </c>
    </row>
    <row r="519" spans="2:3">
      <c r="B519" s="11"/>
      <c r="C519" s="16" t="s">
        <v>1385</v>
      </c>
    </row>
    <row r="520" spans="2:3">
      <c r="B520" s="11"/>
      <c r="C520" s="16" t="s">
        <v>1385</v>
      </c>
    </row>
    <row r="521" spans="2:3">
      <c r="B521" s="11"/>
      <c r="C521" s="16" t="s">
        <v>1385</v>
      </c>
    </row>
    <row r="522" spans="2:3">
      <c r="B522" s="11"/>
      <c r="C522" s="27" t="s">
        <v>1385</v>
      </c>
    </row>
    <row r="523" spans="2:3">
      <c r="B523" s="11"/>
      <c r="C523" s="16" t="s">
        <v>1380</v>
      </c>
    </row>
    <row r="524" spans="2:3">
      <c r="B524" s="11"/>
      <c r="C524" s="16" t="s">
        <v>1380</v>
      </c>
    </row>
    <row r="525" spans="2:3">
      <c r="B525" s="11"/>
      <c r="C525" s="27" t="s">
        <v>1380</v>
      </c>
    </row>
    <row r="526" spans="2:3">
      <c r="B526" s="11"/>
      <c r="C526" s="27" t="s">
        <v>1380</v>
      </c>
    </row>
    <row r="527" spans="2:3">
      <c r="B527" s="11"/>
      <c r="C527" s="16" t="s">
        <v>1380</v>
      </c>
    </row>
    <row r="528" spans="2:3">
      <c r="B528" s="11"/>
      <c r="C528" s="16" t="s">
        <v>1395</v>
      </c>
    </row>
    <row r="529" spans="2:3">
      <c r="B529" s="11"/>
      <c r="C529" s="16" t="s">
        <v>1395</v>
      </c>
    </row>
    <row r="530" spans="2:3">
      <c r="B530" s="11"/>
      <c r="C530" s="16" t="s">
        <v>1395</v>
      </c>
    </row>
    <row r="531" spans="2:3">
      <c r="B531" s="11"/>
      <c r="C531" s="16" t="s">
        <v>1601</v>
      </c>
    </row>
    <row r="532" spans="2:3">
      <c r="B532" s="11"/>
      <c r="C532" s="16" t="s">
        <v>1601</v>
      </c>
    </row>
    <row r="533" spans="2:3">
      <c r="B533" s="193"/>
      <c r="C533" s="194" t="s">
        <v>1395</v>
      </c>
    </row>
    <row r="534" spans="2:3">
      <c r="B534" s="11"/>
      <c r="C534" s="16" t="s">
        <v>1385</v>
      </c>
    </row>
    <row r="535" spans="2:3">
      <c r="B535" s="11"/>
      <c r="C535" s="16" t="s">
        <v>1385</v>
      </c>
    </row>
    <row r="536" spans="2:3">
      <c r="B536" s="11"/>
      <c r="C536" s="27" t="s">
        <v>1385</v>
      </c>
    </row>
    <row r="537" spans="2:3">
      <c r="B537" s="11"/>
      <c r="C537" s="27" t="s">
        <v>1385</v>
      </c>
    </row>
    <row r="538" spans="2:3">
      <c r="B538" s="11"/>
      <c r="C538" s="27" t="s">
        <v>1385</v>
      </c>
    </row>
    <row r="539" spans="2:3">
      <c r="B539" s="11"/>
      <c r="C539" s="16" t="s">
        <v>1385</v>
      </c>
    </row>
    <row r="540" spans="2:3">
      <c r="B540" s="11"/>
      <c r="C540" s="79" t="s">
        <v>1370</v>
      </c>
    </row>
    <row r="541" spans="2:3">
      <c r="B541" s="11"/>
      <c r="C541" s="79" t="s">
        <v>1370</v>
      </c>
    </row>
    <row r="542" spans="2:3">
      <c r="B542" s="11"/>
      <c r="C542" s="16" t="s">
        <v>1370</v>
      </c>
    </row>
    <row r="543" spans="2:3">
      <c r="B543" s="11"/>
      <c r="C543" s="16" t="s">
        <v>1370</v>
      </c>
    </row>
    <row r="544" spans="2:3">
      <c r="B544" s="11"/>
      <c r="C544" s="16" t="s">
        <v>1370</v>
      </c>
    </row>
    <row r="545" spans="2:3">
      <c r="B545" s="11"/>
      <c r="C545" s="16" t="s">
        <v>1370</v>
      </c>
    </row>
    <row r="546" spans="2:3">
      <c r="B546" s="11"/>
      <c r="C546" s="27" t="s">
        <v>1370</v>
      </c>
    </row>
    <row r="547" spans="2:3">
      <c r="B547" s="11"/>
      <c r="C547" s="16" t="s">
        <v>1395</v>
      </c>
    </row>
    <row r="548" spans="2:3">
      <c r="B548" s="11"/>
      <c r="C548" s="16" t="s">
        <v>1395</v>
      </c>
    </row>
    <row r="549" spans="2:3">
      <c r="B549" s="11"/>
      <c r="C549" s="16" t="s">
        <v>1395</v>
      </c>
    </row>
    <row r="550" spans="2:3">
      <c r="B550" s="11"/>
      <c r="C550" s="16" t="s">
        <v>1601</v>
      </c>
    </row>
    <row r="551" spans="2:3">
      <c r="B551" s="11"/>
      <c r="C551" s="16" t="s">
        <v>1395</v>
      </c>
    </row>
    <row r="552" spans="2:3">
      <c r="B552" s="77"/>
      <c r="C552" s="16" t="s">
        <v>1370</v>
      </c>
    </row>
    <row r="553" spans="2:3">
      <c r="B553" s="77"/>
      <c r="C553" s="27" t="s">
        <v>1370</v>
      </c>
    </row>
    <row r="554" spans="2:3">
      <c r="B554" s="11"/>
      <c r="C554" s="16" t="s">
        <v>1395</v>
      </c>
    </row>
    <row r="555" spans="2:3">
      <c r="B555" s="11"/>
      <c r="C555" s="16" t="s">
        <v>1395</v>
      </c>
    </row>
    <row r="556" spans="2:3">
      <c r="B556" s="11"/>
      <c r="C556" s="16" t="s">
        <v>1601</v>
      </c>
    </row>
    <row r="557" spans="2:3">
      <c r="B557" s="11"/>
      <c r="C557" s="27" t="s">
        <v>1395</v>
      </c>
    </row>
    <row r="558" spans="2:3">
      <c r="B558" s="6"/>
      <c r="C558" s="86" t="s">
        <v>1601</v>
      </c>
    </row>
    <row r="559" spans="2:3">
      <c r="B559" s="11"/>
      <c r="C559" s="16" t="s">
        <v>1395</v>
      </c>
    </row>
    <row r="560" spans="2:3">
      <c r="B560" s="11"/>
      <c r="C560" s="16" t="s">
        <v>1395</v>
      </c>
    </row>
    <row r="561" spans="2:3">
      <c r="B561" s="11"/>
      <c r="C561" s="16" t="s">
        <v>1601</v>
      </c>
    </row>
    <row r="562" spans="2:3">
      <c r="B562" s="11"/>
      <c r="C562" s="27" t="s">
        <v>1395</v>
      </c>
    </row>
    <row r="563" spans="2:3">
      <c r="B563" s="11"/>
      <c r="C563" s="16" t="s">
        <v>1395</v>
      </c>
    </row>
    <row r="564" spans="2:3">
      <c r="B564" s="11"/>
      <c r="C564" s="16" t="s">
        <v>1395</v>
      </c>
    </row>
    <row r="565" spans="2:3">
      <c r="B565" s="11"/>
      <c r="C565" s="16" t="s">
        <v>1601</v>
      </c>
    </row>
    <row r="566" spans="2:3">
      <c r="B566" s="11"/>
      <c r="C566" s="16" t="s">
        <v>1395</v>
      </c>
    </row>
    <row r="567" spans="2:3">
      <c r="B567" s="11"/>
      <c r="C567" s="16" t="s">
        <v>1601</v>
      </c>
    </row>
    <row r="568" spans="2:3">
      <c r="B568" s="193"/>
      <c r="C568" s="194" t="s">
        <v>1601</v>
      </c>
    </row>
    <row r="569" spans="2:3">
      <c r="B569" s="11"/>
      <c r="C569" s="16" t="s">
        <v>1395</v>
      </c>
    </row>
    <row r="570" spans="2:3">
      <c r="B570" s="11"/>
      <c r="C570" s="16" t="s">
        <v>1395</v>
      </c>
    </row>
    <row r="571" spans="2:3">
      <c r="B571" s="11"/>
      <c r="C571" s="16" t="s">
        <v>1395</v>
      </c>
    </row>
    <row r="572" spans="2:3">
      <c r="B572" s="11"/>
      <c r="C572" s="27" t="s">
        <v>1395</v>
      </c>
    </row>
    <row r="573" spans="2:3">
      <c r="B573" s="11"/>
      <c r="C573" s="27" t="s">
        <v>1395</v>
      </c>
    </row>
    <row r="574" spans="2:3">
      <c r="B574" s="143"/>
      <c r="C574" s="144" t="s">
        <v>1395</v>
      </c>
    </row>
    <row r="575" spans="2:3">
      <c r="B575" s="11"/>
      <c r="C575" s="27" t="s">
        <v>1395</v>
      </c>
    </row>
    <row r="576" spans="2:3">
      <c r="B576" s="11"/>
      <c r="C576" s="16" t="s">
        <v>1601</v>
      </c>
    </row>
    <row r="577" spans="2:3">
      <c r="B577" s="193"/>
      <c r="C577" s="194" t="s">
        <v>1395</v>
      </c>
    </row>
    <row r="578" spans="2:3">
      <c r="B578" s="11"/>
      <c r="C578" s="16" t="s">
        <v>1385</v>
      </c>
    </row>
    <row r="579" spans="2:3">
      <c r="B579" s="11"/>
      <c r="C579" s="16" t="s">
        <v>1385</v>
      </c>
    </row>
    <row r="580" spans="2:3">
      <c r="B580" s="11"/>
      <c r="C580" s="16" t="s">
        <v>1385</v>
      </c>
    </row>
    <row r="581" spans="2:3">
      <c r="B581" s="11"/>
      <c r="C581" s="16" t="s">
        <v>1385</v>
      </c>
    </row>
    <row r="582" spans="2:3">
      <c r="B582" s="11"/>
      <c r="C582" s="27" t="s">
        <v>1385</v>
      </c>
    </row>
    <row r="583" spans="2:3">
      <c r="B583" s="11"/>
      <c r="C583" s="27" t="s">
        <v>1380</v>
      </c>
    </row>
    <row r="584" spans="2:3">
      <c r="B584" s="11"/>
      <c r="C584" s="27" t="s">
        <v>1380</v>
      </c>
    </row>
    <row r="585" spans="2:3">
      <c r="B585" s="11"/>
      <c r="C585" s="16" t="s">
        <v>1380</v>
      </c>
    </row>
    <row r="586" spans="2:3">
      <c r="B586" s="11"/>
      <c r="C586" s="16" t="s">
        <v>1380</v>
      </c>
    </row>
    <row r="587" spans="2:3">
      <c r="B587" s="11"/>
      <c r="C587" s="27" t="s">
        <v>1380</v>
      </c>
    </row>
    <row r="588" spans="2:3">
      <c r="B588" s="11"/>
      <c r="C588" s="16" t="s">
        <v>1380</v>
      </c>
    </row>
    <row r="589" spans="2:3">
      <c r="B589" s="11"/>
      <c r="C589" s="16" t="s">
        <v>1380</v>
      </c>
    </row>
    <row r="590" spans="2:3">
      <c r="B590" s="11"/>
      <c r="C590" s="16" t="s">
        <v>1380</v>
      </c>
    </row>
    <row r="591" spans="2:3">
      <c r="B591" s="11"/>
      <c r="C591" s="16" t="s">
        <v>1370</v>
      </c>
    </row>
    <row r="592" spans="2:3">
      <c r="B592" s="11"/>
      <c r="C592" s="16" t="s">
        <v>1370</v>
      </c>
    </row>
    <row r="593" spans="2:3">
      <c r="B593" s="11"/>
      <c r="C593" s="79" t="s">
        <v>1370</v>
      </c>
    </row>
    <row r="594" spans="2:3">
      <c r="B594" s="11"/>
      <c r="C594" s="79" t="s">
        <v>1370</v>
      </c>
    </row>
    <row r="595" spans="2:3">
      <c r="B595" s="11"/>
      <c r="C595" s="16" t="s">
        <v>1370</v>
      </c>
    </row>
    <row r="596" spans="2:3">
      <c r="B596" s="11"/>
      <c r="C596" s="109" t="s">
        <v>1851</v>
      </c>
    </row>
    <row r="597" spans="2:3">
      <c r="B597" s="11"/>
      <c r="C597" s="16" t="s">
        <v>1851</v>
      </c>
    </row>
    <row r="598" spans="2:3">
      <c r="B598" s="11"/>
      <c r="C598" s="16" t="s">
        <v>1851</v>
      </c>
    </row>
    <row r="599" spans="2:3">
      <c r="B599" s="11"/>
      <c r="C599" s="16" t="s">
        <v>1851</v>
      </c>
    </row>
    <row r="600" spans="2:3">
      <c r="B600" s="11"/>
      <c r="C600" s="16" t="s">
        <v>1851</v>
      </c>
    </row>
    <row r="601" spans="2:3">
      <c r="B601" s="11"/>
      <c r="C601" s="16" t="s">
        <v>1851</v>
      </c>
    </row>
    <row r="602" spans="2:3">
      <c r="B602" s="78"/>
      <c r="C602" s="132" t="s">
        <v>1851</v>
      </c>
    </row>
    <row r="603" spans="2:3">
      <c r="B603" s="11"/>
      <c r="C603" s="16" t="s">
        <v>1851</v>
      </c>
    </row>
    <row r="604" spans="2:3">
      <c r="B604" s="77"/>
      <c r="C604" s="16" t="s">
        <v>1851</v>
      </c>
    </row>
    <row r="605" spans="2:3">
      <c r="B605" s="77"/>
      <c r="C605" s="16" t="s">
        <v>1851</v>
      </c>
    </row>
    <row r="606" spans="2:3">
      <c r="B606" s="11"/>
      <c r="C606" s="16" t="s">
        <v>1851</v>
      </c>
    </row>
    <row r="607" spans="2:3">
      <c r="B607" s="6"/>
      <c r="C607" s="160" t="s">
        <v>1851</v>
      </c>
    </row>
    <row r="608" spans="2:3">
      <c r="B608" s="6"/>
      <c r="C608" s="160" t="s">
        <v>1851</v>
      </c>
    </row>
    <row r="609" spans="2:3">
      <c r="B609" s="11"/>
      <c r="C609" s="16" t="s">
        <v>1851</v>
      </c>
    </row>
    <row r="610" spans="2:3">
      <c r="B610" s="11"/>
      <c r="C610" s="16" t="s">
        <v>1851</v>
      </c>
    </row>
    <row r="611" spans="2:3">
      <c r="B611" s="11"/>
      <c r="C611" s="27" t="s">
        <v>1851</v>
      </c>
    </row>
    <row r="612" spans="2:3">
      <c r="B612" s="11"/>
      <c r="C612" s="27" t="s">
        <v>1851</v>
      </c>
    </row>
    <row r="613" spans="2:3">
      <c r="B613" s="11"/>
      <c r="C613" s="27" t="s">
        <v>1851</v>
      </c>
    </row>
    <row r="614" spans="2:3">
      <c r="B614" s="11"/>
      <c r="C614" s="16" t="s">
        <v>1851</v>
      </c>
    </row>
    <row r="615" spans="2:3">
      <c r="B615" s="11"/>
      <c r="C615" s="16" t="s">
        <v>1851</v>
      </c>
    </row>
    <row r="616" spans="2:3">
      <c r="B616" s="11"/>
      <c r="C616" s="109" t="s">
        <v>1851</v>
      </c>
    </row>
    <row r="617" spans="2:3">
      <c r="B617" s="82"/>
      <c r="C617" s="136" t="s">
        <v>1851</v>
      </c>
    </row>
    <row r="618" spans="2:3">
      <c r="B618" s="11"/>
      <c r="C618" s="16" t="s">
        <v>1851</v>
      </c>
    </row>
    <row r="619" spans="2:3">
      <c r="B619" s="11"/>
      <c r="C619" s="16" t="s">
        <v>1851</v>
      </c>
    </row>
    <row r="620" spans="2:3">
      <c r="B620" s="11"/>
      <c r="C620" s="16" t="s">
        <v>1851</v>
      </c>
    </row>
    <row r="621" spans="2:3">
      <c r="B621" s="11"/>
      <c r="C621" s="109" t="s">
        <v>1851</v>
      </c>
    </row>
    <row r="622" spans="2:3">
      <c r="B622" s="11"/>
      <c r="C622" s="109" t="s">
        <v>1851</v>
      </c>
    </row>
    <row r="623" spans="2:3">
      <c r="B623" s="11"/>
      <c r="C623" s="27" t="s">
        <v>1851</v>
      </c>
    </row>
    <row r="624" spans="2:3">
      <c r="B624" s="11"/>
      <c r="C624" s="16" t="s">
        <v>1851</v>
      </c>
    </row>
    <row r="625" spans="2:3">
      <c r="B625" s="11"/>
      <c r="C625" s="16" t="s">
        <v>1851</v>
      </c>
    </row>
    <row r="626" spans="2:3">
      <c r="B626" s="11"/>
      <c r="C626" s="109" t="s">
        <v>1851</v>
      </c>
    </row>
    <row r="627" spans="2:3">
      <c r="B627" s="11"/>
      <c r="C627" s="16" t="s">
        <v>1851</v>
      </c>
    </row>
    <row r="628" spans="2:3">
      <c r="B628" s="11"/>
      <c r="C628" s="109" t="s">
        <v>1851</v>
      </c>
    </row>
    <row r="629" spans="2:3">
      <c r="B629" s="11"/>
      <c r="C629" s="16" t="s">
        <v>1851</v>
      </c>
    </row>
    <row r="630" spans="2:3">
      <c r="B630" s="11"/>
      <c r="C630" s="16" t="s">
        <v>1851</v>
      </c>
    </row>
    <row r="631" spans="2:3">
      <c r="B631" s="11"/>
      <c r="C631" s="27" t="s">
        <v>1851</v>
      </c>
    </row>
    <row r="632" spans="2:3">
      <c r="B632" s="11"/>
      <c r="C632" s="27" t="s">
        <v>1851</v>
      </c>
    </row>
    <row r="633" spans="2:3">
      <c r="B633" s="11"/>
      <c r="C633" s="27" t="s">
        <v>1851</v>
      </c>
    </row>
    <row r="634" spans="2:3">
      <c r="B634" s="11"/>
      <c r="C634" s="109" t="s">
        <v>1851</v>
      </c>
    </row>
    <row r="635" spans="2:3">
      <c r="B635" s="11"/>
      <c r="C635" s="27" t="s">
        <v>1851</v>
      </c>
    </row>
    <row r="636" spans="2:3">
      <c r="B636" s="11"/>
      <c r="C636" s="27" t="s">
        <v>1851</v>
      </c>
    </row>
    <row r="637" spans="2:3">
      <c r="B637" s="11"/>
      <c r="C637" s="16" t="s">
        <v>1851</v>
      </c>
    </row>
    <row r="638" spans="2:3">
      <c r="B638" s="11"/>
      <c r="C638" s="16" t="s">
        <v>1851</v>
      </c>
    </row>
    <row r="639" spans="2:3">
      <c r="B639" s="11"/>
      <c r="C639" s="16" t="s">
        <v>1851</v>
      </c>
    </row>
    <row r="640" spans="2:3">
      <c r="B640" s="11"/>
      <c r="C640" s="16" t="s">
        <v>1851</v>
      </c>
    </row>
    <row r="641" spans="2:3">
      <c r="B641" s="11"/>
      <c r="C641" s="16" t="s">
        <v>1851</v>
      </c>
    </row>
    <row r="642" spans="2:3">
      <c r="B642" s="11"/>
      <c r="C642" s="16" t="s">
        <v>1851</v>
      </c>
    </row>
    <row r="643" spans="2:3">
      <c r="B643" s="11"/>
      <c r="C643" s="16" t="s">
        <v>1851</v>
      </c>
    </row>
    <row r="644" spans="2:3">
      <c r="B644" s="11"/>
      <c r="C644" s="16" t="s">
        <v>1851</v>
      </c>
    </row>
    <row r="645" spans="2:3">
      <c r="B645" s="11"/>
      <c r="C645" s="16" t="s">
        <v>1851</v>
      </c>
    </row>
    <row r="646" spans="2:3">
      <c r="B646" s="11"/>
      <c r="C646" s="16" t="s">
        <v>1851</v>
      </c>
    </row>
    <row r="647" spans="2:3">
      <c r="B647" s="11"/>
      <c r="C647" s="16" t="s">
        <v>1851</v>
      </c>
    </row>
    <row r="648" spans="2:3">
      <c r="B648" s="11"/>
      <c r="C648" s="16" t="s">
        <v>1851</v>
      </c>
    </row>
    <row r="649" spans="2:3">
      <c r="B649" s="11"/>
      <c r="C649" s="16" t="s">
        <v>1851</v>
      </c>
    </row>
    <row r="650" spans="2:3">
      <c r="B650" s="11"/>
      <c r="C650" s="16" t="s">
        <v>1851</v>
      </c>
    </row>
    <row r="651" spans="2:3">
      <c r="B651" s="11"/>
      <c r="C651" s="16" t="s">
        <v>1851</v>
      </c>
    </row>
    <row r="652" spans="2:3">
      <c r="B652" s="11"/>
      <c r="C652" s="16" t="s">
        <v>1851</v>
      </c>
    </row>
    <row r="653" spans="2:3">
      <c r="B653" s="11"/>
      <c r="C653" s="16" t="s">
        <v>1851</v>
      </c>
    </row>
    <row r="654" spans="2:3">
      <c r="B654" s="11"/>
      <c r="C654" s="16" t="s">
        <v>1851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Sueli</dc:creator>
  <cp:keywords/>
  <dc:description/>
  <cp:lastModifiedBy/>
  <cp:revision/>
  <dcterms:created xsi:type="dcterms:W3CDTF">2022-09-15T18:26:02Z</dcterms:created>
  <dcterms:modified xsi:type="dcterms:W3CDTF">2025-06-12T15:04:18Z</dcterms:modified>
  <cp:category/>
  <cp:contentStatus/>
</cp:coreProperties>
</file>