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"/>
    </mc:Choice>
  </mc:AlternateContent>
  <xr:revisionPtr revIDLastSave="0" documentId="8_{8E880938-3E53-4073-958D-9193662AA93A}" xr6:coauthVersionLast="46" xr6:coauthVersionMax="46" xr10:uidLastSave="{00000000-0000-0000-0000-000000000000}"/>
  <bookViews>
    <workbookView xWindow="-120" yWindow="-120" windowWidth="20730" windowHeight="11040" tabRatio="342" xr2:uid="{0C3DCE98-B7DD-4137-8121-1DEF34E63CCA}"/>
  </bookViews>
  <sheets>
    <sheet name="Simulador de patrimônio" sheetId="1" r:id="rId1"/>
    <sheet name="Planilha2" sheetId="2" r:id="rId2"/>
  </sheets>
  <definedNames>
    <definedName name="aporte">'Simulador de patrimônio'!$C$18</definedName>
    <definedName name="patrimonio">'Simulador de patrimônio'!$C$21</definedName>
    <definedName name="qtd_anos">'Simulador de patrimônio'!$C$19</definedName>
    <definedName name="rendimento_carteira">'Simulador de patrimônio'!$C$13</definedName>
    <definedName name="taxa_mensal">'Simulador de patrimônio'!$C$20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14" i="1"/>
  <c r="C39" i="1"/>
  <c r="C40" i="1"/>
  <c r="C41" i="1"/>
  <c r="C42" i="1"/>
  <c r="C43" i="1"/>
  <c r="C44" i="1"/>
  <c r="J6" i="2"/>
  <c r="B11" i="2"/>
  <c r="B12" i="2"/>
  <c r="B13" i="2"/>
  <c r="B14" i="2"/>
  <c r="B15" i="2"/>
  <c r="B16" i="2"/>
  <c r="B17" i="2"/>
  <c r="B18" i="2"/>
  <c r="B19" i="2"/>
  <c r="B20" i="2"/>
  <c r="B21" i="2"/>
  <c r="B22" i="2"/>
  <c r="B6" i="2"/>
  <c r="B7" i="2"/>
  <c r="B8" i="2"/>
  <c r="B9" i="2"/>
  <c r="B10" i="2"/>
  <c r="B5" i="2"/>
  <c r="C21" i="1"/>
  <c r="C22" i="1" s="1"/>
  <c r="C25" i="1"/>
  <c r="D25" i="1" s="1"/>
  <c r="C26" i="1"/>
  <c r="D26" i="1" s="1"/>
  <c r="C27" i="1"/>
  <c r="D27" i="1" s="1"/>
  <c r="C28" i="1"/>
  <c r="D28" i="1" s="1"/>
  <c r="C29" i="1"/>
  <c r="D29" i="1" s="1"/>
  <c r="D43" i="1" l="1"/>
  <c r="D42" i="1"/>
  <c r="D41" i="1"/>
  <c r="D40" i="1"/>
  <c r="D39" i="1"/>
  <c r="D44" i="1"/>
  <c r="D45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<sst xmlns="http://schemas.openxmlformats.org/spreadsheetml/2006/main" count="71" uniqueCount="34">
  <si>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</si>
  <si>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</si>
  <si>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</si>
  <si>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</si>
  <si>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</si>
  <si>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</si>
  <si>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5 anos?</t>
  </si>
  <si>
    <t>Quanto em 2 anos?</t>
  </si>
  <si>
    <t>Quanto em 10 anos?</t>
  </si>
  <si>
    <t>Quanto em 20 anos?</t>
  </si>
  <si>
    <t>Cenários</t>
  </si>
  <si>
    <t>Quanto em 30 anos?</t>
  </si>
  <si>
    <t>Dividendos</t>
  </si>
  <si>
    <t>Configurações</t>
  </si>
  <si>
    <t>Rendimento carteira</t>
  </si>
  <si>
    <t>Salário</t>
  </si>
  <si>
    <t>PERFIL</t>
  </si>
  <si>
    <t>VALOR A SER INVESTIDO POR MÊS</t>
  </si>
  <si>
    <t>TIPO DE FII</t>
  </si>
  <si>
    <t>Percentual Sugerido</t>
  </si>
  <si>
    <t>Valores</t>
  </si>
  <si>
    <t>FOF</t>
  </si>
  <si>
    <t>PAPEL</t>
  </si>
  <si>
    <t>TIJOLO</t>
  </si>
  <si>
    <t>HÍBRIDOS</t>
  </si>
  <si>
    <t>DESENVOLVIMENTO</t>
  </si>
  <si>
    <t>HOTELARIAS</t>
  </si>
  <si>
    <t>conservador</t>
  </si>
  <si>
    <t>%</t>
  </si>
  <si>
    <t>CHAVE COMPOSTA</t>
  </si>
  <si>
    <t>moderado</t>
  </si>
  <si>
    <t>agressivo</t>
  </si>
  <si>
    <t>moderado-TIJOLO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</si>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</sst>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7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2" fillId="3" borderId="5" xfId="0" applyFont="1" applyFill="1" applyBorder="1"/>
    <xf numFmtId="0" fontId="2" fillId="3" borderId="7" xfId="0" applyFont="1" applyFill="1" applyBorder="1"/>
    <xf numFmtId="10" fontId="2" fillId="0" borderId="6" xfId="0" applyNumberFormat="1" applyFon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8" fontId="2" fillId="3" borderId="6" xfId="0" applyNumberFormat="1" applyFont="1" applyFill="1" applyBorder="1" applyAlignment="1">
      <alignment horizontal="center"/>
    </xf>
    <xf numFmtId="8" fontId="2" fillId="3" borderId="8" xfId="0" applyNumberFormat="1" applyFont="1" applyFill="1" applyBorder="1" applyAlignment="1">
      <alignment horizontal="center"/>
    </xf>
    <xf numFmtId="0" fontId="3" fillId="0" borderId="0" xfId="0" applyFont="1"/>
    <xf numFmtId="8" fontId="0" fillId="0" borderId="10" xfId="0" applyNumberFormat="1" applyBorder="1"/>
    <xf numFmtId="8" fontId="0" fillId="0" borderId="11" xfId="0" applyNumberFormat="1" applyBorder="1"/>
    <xf numFmtId="0" fontId="0" fillId="0" borderId="12" xfId="0" applyBorder="1"/>
    <xf numFmtId="8" fontId="0" fillId="0" borderId="13" xfId="0" applyNumberFormat="1" applyBorder="1"/>
    <xf numFmtId="0" fontId="0" fillId="0" borderId="14" xfId="0" applyBorder="1"/>
    <xf numFmtId="0" fontId="0" fillId="0" borderId="16" xfId="0" applyBorder="1"/>
    <xf numFmtId="8" fontId="0" fillId="0" borderId="17" xfId="0" applyNumberFormat="1" applyBorder="1"/>
    <xf numFmtId="167" fontId="0" fillId="0" borderId="0" xfId="0" applyNumberFormat="1"/>
    <xf numFmtId="9" fontId="0" fillId="0" borderId="0" xfId="0" applyNumberForma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8" fontId="0" fillId="0" borderId="21" xfId="0" applyNumberFormat="1" applyBorder="1"/>
    <xf numFmtId="0" fontId="4" fillId="4" borderId="19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vertical="center"/>
    </xf>
    <xf numFmtId="0" fontId="0" fillId="5" borderId="2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right"/>
    </xf>
    <xf numFmtId="0" fontId="2" fillId="7" borderId="0" xfId="0" applyFont="1" applyFill="1"/>
    <xf numFmtId="167" fontId="2" fillId="7" borderId="0" xfId="0" applyNumberFormat="1" applyFont="1" applyFill="1"/>
    <xf numFmtId="0" fontId="0" fillId="7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22" xfId="1" applyFont="1" applyBorder="1" applyAlignment="1">
      <alignment horizontal="center"/>
    </xf>
    <xf numFmtId="9" fontId="0" fillId="6" borderId="0" xfId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1831965</xdr:colOff>
      <xdr:row>7</xdr:row>
      <xdr:rowOff>57150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46439B1-BE8A-482E-B6A5-3D2B245FD9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812"/>
        <a:stretch/>
      </xdr:blipFill>
      <xdr:spPr>
        <a:xfrm>
          <a:off x="0" y="0"/>
          <a:ext cx="3115085" cy="13796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3665-1094-4EA0-8ACB-8F1A55BECDC6}">
  <dimension ref="A10:XFD45"/>
  <sheetViews>
    <sheetView showGridLines="0" tabSelected="1" zoomScale="114" zoomScaleNormal="175" workbookViewId="0">
      <selection activeCell="C19" sqref="C19"/>
    </sheetView>
  </sheetViews>
  <sheetFormatPr defaultColWidth="0" defaultRowHeight="15" x14ac:dyDescent="0.25"/>
  <cols>
    <col min="1" max="1" width="19.28515625" customWidth="1"/>
    <col min="2" max="2" width="33.28515625" customWidth="1"/>
    <col min="3" max="3" width="23" customWidth="1"/>
    <col min="4" max="4" width="14.7109375" customWidth="1"/>
    <col min="5" max="5" width="7.85546875" customWidth="1"/>
    <col min="6" max="6" width="2.85546875" customWidth="1"/>
    <col min="7" max="7" width="1" customWidth="1"/>
    <col min="8" max="16382" width="9.140625" hidden="1"/>
    <col min="16383" max="16383" width="5.140625" customWidth="1"/>
    <col min="16384" max="16384" width="1.42578125" hidden="1"/>
  </cols>
  <sheetData>
    <row r="10" spans="2:3" ht="15.75" thickBot="1" x14ac:dyDescent="0.3"/>
    <row r="11" spans="2:3" ht="19.5" thickBot="1" x14ac:dyDescent="0.35">
      <c r="B11" s="24" t="s">
        <v>13</v>
      </c>
      <c r="C11" s="25"/>
    </row>
    <row r="12" spans="2:3" ht="15.75" thickBot="1" x14ac:dyDescent="0.3">
      <c r="B12" s="15" t="s">
        <v>15</v>
      </c>
      <c r="C12" s="20">
        <v>5000</v>
      </c>
    </row>
    <row r="13" spans="2:3" ht="15.75" thickBot="1" x14ac:dyDescent="0.3">
      <c r="B13" s="15" t="s">
        <v>14</v>
      </c>
      <c r="C13" s="22">
        <v>6.0000000000000001E-3</v>
      </c>
    </row>
    <row r="14" spans="2:3" ht="15.75" thickBot="1" x14ac:dyDescent="0.3">
      <c r="B14" s="16" t="s">
        <v>33</v>
      </c>
      <c r="C14" s="21">
        <f>C12*30%</f>
        <v>1500</v>
      </c>
    </row>
    <row r="16" spans="2:3" ht="15.75" thickBot="1" x14ac:dyDescent="0.3"/>
    <row r="17" spans="1:4" ht="18.75" x14ac:dyDescent="0.25">
      <c r="B17" s="26" t="s">
        <v>5</v>
      </c>
      <c r="C17" s="27"/>
    </row>
    <row r="18" spans="1:4" x14ac:dyDescent="0.25">
      <c r="B18" s="2" t="s">
        <v>0</v>
      </c>
      <c r="C18" s="6">
        <v>1260</v>
      </c>
    </row>
    <row r="19" spans="1:4" x14ac:dyDescent="0.25">
      <c r="B19" s="2" t="s">
        <v>1</v>
      </c>
      <c r="C19" s="7">
        <v>10</v>
      </c>
    </row>
    <row r="20" spans="1:4" x14ac:dyDescent="0.25">
      <c r="B20" s="2" t="s">
        <v>2</v>
      </c>
      <c r="C20" s="5">
        <v>1.0789999999999999E-2</v>
      </c>
    </row>
    <row r="21" spans="1:4" x14ac:dyDescent="0.25">
      <c r="B21" s="3" t="s">
        <v>3</v>
      </c>
      <c r="C21" s="8">
        <f>FV(taxa_mensal,qtd_anos*12,aporte)*-1</f>
        <v>306538.10778801696</v>
      </c>
    </row>
    <row r="22" spans="1:4" ht="15.75" thickBot="1" x14ac:dyDescent="0.3">
      <c r="B22" s="4" t="s">
        <v>4</v>
      </c>
      <c r="C22" s="9">
        <f>patrimonio*$C$13</f>
        <v>1839.2286467281017</v>
      </c>
    </row>
    <row r="23" spans="1:4" ht="15.75" thickBot="1" x14ac:dyDescent="0.3"/>
    <row r="24" spans="1:4" ht="21" x14ac:dyDescent="0.25">
      <c r="B24" s="28" t="s">
        <v>10</v>
      </c>
      <c r="C24" s="29"/>
      <c r="D24" s="30" t="s">
        <v>12</v>
      </c>
    </row>
    <row r="25" spans="1:4" ht="15.75" thickBot="1" x14ac:dyDescent="0.3">
      <c r="A25" s="10">
        <v>2</v>
      </c>
      <c r="B25" s="13" t="s">
        <v>7</v>
      </c>
      <c r="C25" s="11">
        <f>FV($C$20,A25*12,$C$18)*-1</f>
        <v>34306.810395032975</v>
      </c>
      <c r="D25" s="14">
        <f>C25*rendimento_carteira</f>
        <v>205.84086237019787</v>
      </c>
    </row>
    <row r="26" spans="1:4" ht="15.75" thickBot="1" x14ac:dyDescent="0.3">
      <c r="A26" s="10">
        <v>5</v>
      </c>
      <c r="B26" s="15" t="s">
        <v>6</v>
      </c>
      <c r="C26" s="12">
        <f t="shared" ref="C26:C29" si="0">FV($C$20,A26*12,$C$18)*-1</f>
        <v>105558.91163809443</v>
      </c>
      <c r="D26" s="14">
        <f>C26*rendimento_carteira</f>
        <v>633.35346982856663</v>
      </c>
    </row>
    <row r="27" spans="1:4" ht="15.75" thickBot="1" x14ac:dyDescent="0.3">
      <c r="A27" s="10">
        <v>10</v>
      </c>
      <c r="B27" s="15" t="s">
        <v>8</v>
      </c>
      <c r="C27" s="12">
        <f t="shared" si="0"/>
        <v>306538.10778801696</v>
      </c>
      <c r="D27" s="14">
        <f>C27*rendimento_carteira</f>
        <v>1839.2286467281017</v>
      </c>
    </row>
    <row r="28" spans="1:4" ht="15.75" thickBot="1" x14ac:dyDescent="0.3">
      <c r="A28" s="10">
        <v>20</v>
      </c>
      <c r="B28" s="15" t="s">
        <v>9</v>
      </c>
      <c r="C28" s="12">
        <f t="shared" si="0"/>
        <v>1417749.9841223215</v>
      </c>
      <c r="D28" s="14">
        <f>C28*rendimento_carteira</f>
        <v>8506.4999047339297</v>
      </c>
    </row>
    <row r="29" spans="1:4" ht="15.75" thickBot="1" x14ac:dyDescent="0.3">
      <c r="A29" s="10">
        <v>30</v>
      </c>
      <c r="B29" s="16" t="s">
        <v>11</v>
      </c>
      <c r="C29" s="17">
        <f t="shared" si="0"/>
        <v>5445933.7653059401</v>
      </c>
      <c r="D29" s="23">
        <f>C29*rendimento_carteira</f>
        <v>32675.602591835643</v>
      </c>
    </row>
    <row r="34" spans="2:4" x14ac:dyDescent="0.25">
      <c r="B34" s="31" t="s">
        <v>16</v>
      </c>
      <c r="C34" s="32" t="s">
        <v>31</v>
      </c>
      <c r="D34" s="31"/>
    </row>
    <row r="35" spans="2:4" x14ac:dyDescent="0.25">
      <c r="B35" s="33" t="s">
        <v>17</v>
      </c>
      <c r="C35" s="34">
        <f>aporte</f>
        <v>1260</v>
      </c>
      <c r="D35" s="35"/>
    </row>
    <row r="38" spans="2:4" x14ac:dyDescent="0.25">
      <c r="B38" s="36" t="s">
        <v>18</v>
      </c>
      <c r="C38" s="36" t="s">
        <v>19</v>
      </c>
      <c r="D38" s="36" t="s">
        <v>20</v>
      </c>
    </row>
    <row r="39" spans="2:4" x14ac:dyDescent="0.25">
      <c r="B39" s="1" t="s">
        <v>22</v>
      </c>
      <c r="C39" s="19">
        <f>VLOOKUP($C$34&amp;"-"&amp;B39,Planilha2!$B:$E,4,FALSE)</f>
        <v>0.5</v>
      </c>
      <c r="D39" s="18">
        <f>$C$35*C39</f>
        <v>630</v>
      </c>
    </row>
    <row r="40" spans="2:4" x14ac:dyDescent="0.25">
      <c r="B40" s="1" t="s">
        <v>23</v>
      </c>
      <c r="C40" s="19">
        <f>VLOOKUP($C$34&amp;"-"&amp;B40,Planilha2!$B:$E,4,FALSE)</f>
        <v>0.1</v>
      </c>
      <c r="D40" s="18">
        <f t="shared" ref="D40:D44" si="1">$C$35*C40</f>
        <v>126</v>
      </c>
    </row>
    <row r="41" spans="2:4" x14ac:dyDescent="0.25">
      <c r="B41" s="1" t="s">
        <v>24</v>
      </c>
      <c r="C41" s="19">
        <f>VLOOKUP($C$34&amp;"-"&amp;B41,Planilha2!$B:$E,4,FALSE)</f>
        <v>0.05</v>
      </c>
      <c r="D41" s="18">
        <f t="shared" si="1"/>
        <v>63</v>
      </c>
    </row>
    <row r="42" spans="2:4" x14ac:dyDescent="0.25">
      <c r="B42" s="1" t="s">
        <v>21</v>
      </c>
      <c r="C42" s="19">
        <f>VLOOKUP($C$34&amp;"-"&amp;B42,Planilha2!$B:$E,4,FALSE)</f>
        <v>0.05</v>
      </c>
      <c r="D42" s="18">
        <f t="shared" si="1"/>
        <v>63</v>
      </c>
    </row>
    <row r="43" spans="2:4" x14ac:dyDescent="0.25">
      <c r="B43" s="1" t="s">
        <v>25</v>
      </c>
      <c r="C43" s="19">
        <f>VLOOKUP($C$34&amp;"-"&amp;B43,Planilha2!$B:$E,4,FALSE)</f>
        <v>0.2</v>
      </c>
      <c r="D43" s="18">
        <f t="shared" si="1"/>
        <v>252</v>
      </c>
    </row>
    <row r="44" spans="2:4" x14ac:dyDescent="0.25">
      <c r="B44" s="1" t="s">
        <v>26</v>
      </c>
      <c r="C44" s="19">
        <f>VLOOKUP($C$34&amp;"-"&amp;B44,Planilha2!$B:$E,4,FALSE)</f>
        <v>0.1</v>
      </c>
      <c r="D44" s="18">
        <f t="shared" si="1"/>
        <v>126</v>
      </c>
    </row>
    <row r="45" spans="2:4" x14ac:dyDescent="0.25">
      <c r="B45" s="37"/>
      <c r="C45" s="37"/>
      <c r="D45" s="38">
        <f>SUM(D39:D44)</f>
        <v>1260</v>
      </c>
    </row>
  </sheetData>
  <mergeCells count="2">
    <mergeCell ref="B17:C17"/>
    <mergeCell ref="B11:C11"/>
  </mergeCells>
  <dataValidations count="1">
    <dataValidation type="list" allowBlank="1" showInputMessage="1" showErrorMessage="1" sqref="C34" xr:uid="{E49F6DC1-A6B4-462B-A1E9-34EE5488899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DA90-D52E-4AF0-8E17-137FE2DB0D5A}">
  <dimension ref="B4:J22"/>
  <sheetViews>
    <sheetView workbookViewId="0">
      <selection activeCell="J6" sqref="J6"/>
    </sheetView>
  </sheetViews>
  <sheetFormatPr defaultRowHeight="15" x14ac:dyDescent="0.25"/>
  <cols>
    <col min="2" max="2" width="19.5703125" customWidth="1"/>
    <col min="3" max="3" width="19" bestFit="1" customWidth="1"/>
    <col min="5" max="5" width="9.140625" style="1"/>
    <col min="9" max="9" width="17" bestFit="1" customWidth="1"/>
  </cols>
  <sheetData>
    <row r="4" spans="2:10" x14ac:dyDescent="0.25">
      <c r="B4" t="s">
        <v>29</v>
      </c>
      <c r="C4" s="1" t="s">
        <v>18</v>
      </c>
      <c r="D4" t="s">
        <v>16</v>
      </c>
      <c r="E4" s="1" t="s">
        <v>28</v>
      </c>
    </row>
    <row r="5" spans="2:10" x14ac:dyDescent="0.25">
      <c r="B5" t="str">
        <f>D5&amp;"-"&amp;C5</f>
        <v>conservador-PAPEL</v>
      </c>
      <c r="C5" s="1" t="s">
        <v>22</v>
      </c>
      <c r="D5" t="s">
        <v>27</v>
      </c>
      <c r="E5" s="41">
        <v>0.3</v>
      </c>
      <c r="J5" t="s">
        <v>28</v>
      </c>
    </row>
    <row r="6" spans="2:10" x14ac:dyDescent="0.25">
      <c r="B6" t="str">
        <f>D6&amp;"-"&amp;C6</f>
        <v>conservador-TIJOLO</v>
      </c>
      <c r="C6" s="1" t="s">
        <v>23</v>
      </c>
      <c r="D6" t="s">
        <v>27</v>
      </c>
      <c r="E6" s="41">
        <v>0.5</v>
      </c>
      <c r="I6" s="31" t="s">
        <v>32</v>
      </c>
      <c r="J6" s="43">
        <f>VLOOKUP(I6,$B:$E,4,FALSE)</f>
        <v>0.4</v>
      </c>
    </row>
    <row r="7" spans="2:10" x14ac:dyDescent="0.25">
      <c r="B7" t="str">
        <f t="shared" ref="B6:B22" si="0">D7&amp;"-"&amp;C7</f>
        <v>conservador-HÍBRIDOS</v>
      </c>
      <c r="C7" s="1" t="s">
        <v>24</v>
      </c>
      <c r="D7" t="s">
        <v>27</v>
      </c>
      <c r="E7" s="41">
        <v>0.1</v>
      </c>
    </row>
    <row r="8" spans="2:10" x14ac:dyDescent="0.25">
      <c r="B8" t="str">
        <f t="shared" si="0"/>
        <v>conservador-FOF</v>
      </c>
      <c r="C8" s="1" t="s">
        <v>21</v>
      </c>
      <c r="D8" t="s">
        <v>27</v>
      </c>
      <c r="E8" s="41">
        <v>0.1</v>
      </c>
    </row>
    <row r="9" spans="2:10" x14ac:dyDescent="0.25">
      <c r="B9" t="str">
        <f t="shared" si="0"/>
        <v>conservador-DESENVOLVIMENTO</v>
      </c>
      <c r="C9" s="1" t="s">
        <v>25</v>
      </c>
      <c r="D9" t="s">
        <v>27</v>
      </c>
      <c r="E9" s="41">
        <v>0</v>
      </c>
    </row>
    <row r="10" spans="2:10" x14ac:dyDescent="0.25">
      <c r="B10" t="str">
        <f t="shared" si="0"/>
        <v>conservador-HOTELARIAS</v>
      </c>
      <c r="C10" s="1" t="s">
        <v>26</v>
      </c>
      <c r="D10" t="s">
        <v>27</v>
      </c>
      <c r="E10" s="41">
        <v>0</v>
      </c>
    </row>
    <row r="11" spans="2:10" x14ac:dyDescent="0.25">
      <c r="B11" s="39" t="str">
        <f t="shared" si="0"/>
        <v>moderado-PAPEL</v>
      </c>
      <c r="C11" s="40" t="s">
        <v>22</v>
      </c>
      <c r="D11" s="39" t="s">
        <v>30</v>
      </c>
      <c r="E11" s="42">
        <v>0.32</v>
      </c>
    </row>
    <row r="12" spans="2:10" x14ac:dyDescent="0.25">
      <c r="B12" t="str">
        <f t="shared" si="0"/>
        <v>moderado-TIJOLO</v>
      </c>
      <c r="C12" s="1" t="s">
        <v>23</v>
      </c>
      <c r="D12" t="s">
        <v>30</v>
      </c>
      <c r="E12" s="41">
        <v>0.4</v>
      </c>
    </row>
    <row r="13" spans="2:10" x14ac:dyDescent="0.25">
      <c r="B13" t="str">
        <f t="shared" si="0"/>
        <v>moderado-HÍBRIDOS</v>
      </c>
      <c r="C13" s="1" t="s">
        <v>24</v>
      </c>
      <c r="D13" t="s">
        <v>30</v>
      </c>
      <c r="E13" s="41">
        <v>0.08</v>
      </c>
    </row>
    <row r="14" spans="2:10" x14ac:dyDescent="0.25">
      <c r="B14" t="str">
        <f t="shared" si="0"/>
        <v>moderado-FOF</v>
      </c>
      <c r="C14" s="1" t="s">
        <v>21</v>
      </c>
      <c r="D14" t="s">
        <v>30</v>
      </c>
      <c r="E14" s="41">
        <v>0.1</v>
      </c>
    </row>
    <row r="15" spans="2:10" x14ac:dyDescent="0.25">
      <c r="B15" t="str">
        <f t="shared" si="0"/>
        <v>moderado-DESENVOLVIMENTO</v>
      </c>
      <c r="C15" s="1" t="s">
        <v>25</v>
      </c>
      <c r="D15" t="s">
        <v>30</v>
      </c>
      <c r="E15" s="41">
        <v>0.05</v>
      </c>
    </row>
    <row r="16" spans="2:10" x14ac:dyDescent="0.25">
      <c r="B16" t="str">
        <f t="shared" si="0"/>
        <v>moderado-HOTELARIAS</v>
      </c>
      <c r="C16" s="1" t="s">
        <v>26</v>
      </c>
      <c r="D16" t="s">
        <v>30</v>
      </c>
      <c r="E16" s="41">
        <v>0.05</v>
      </c>
    </row>
    <row r="17" spans="2:5" x14ac:dyDescent="0.25">
      <c r="B17" s="39" t="str">
        <f t="shared" si="0"/>
        <v>agressivo-PAPEL</v>
      </c>
      <c r="C17" s="40" t="s">
        <v>22</v>
      </c>
      <c r="D17" s="39" t="s">
        <v>31</v>
      </c>
      <c r="E17" s="42">
        <v>0.5</v>
      </c>
    </row>
    <row r="18" spans="2:5" x14ac:dyDescent="0.25">
      <c r="B18" t="str">
        <f t="shared" si="0"/>
        <v>agressivo-TIJOLO</v>
      </c>
      <c r="C18" s="1" t="s">
        <v>23</v>
      </c>
      <c r="D18" t="s">
        <v>31</v>
      </c>
      <c r="E18" s="41">
        <v>0.1</v>
      </c>
    </row>
    <row r="19" spans="2:5" x14ac:dyDescent="0.25">
      <c r="B19" t="str">
        <f t="shared" si="0"/>
        <v>agressivo-HÍBRIDOS</v>
      </c>
      <c r="C19" s="1" t="s">
        <v>24</v>
      </c>
      <c r="D19" t="s">
        <v>31</v>
      </c>
      <c r="E19" s="41">
        <v>0.05</v>
      </c>
    </row>
    <row r="20" spans="2:5" x14ac:dyDescent="0.25">
      <c r="B20" t="str">
        <f t="shared" si="0"/>
        <v>agressivo-FOF</v>
      </c>
      <c r="C20" s="1" t="s">
        <v>21</v>
      </c>
      <c r="D20" t="s">
        <v>31</v>
      </c>
      <c r="E20" s="41">
        <v>0.05</v>
      </c>
    </row>
    <row r="21" spans="2:5" x14ac:dyDescent="0.25">
      <c r="B21" t="str">
        <f t="shared" si="0"/>
        <v>agressivo-DESENVOLVIMENTO</v>
      </c>
      <c r="C21" s="1" t="s">
        <v>25</v>
      </c>
      <c r="D21" t="s">
        <v>31</v>
      </c>
      <c r="E21" s="41">
        <v>0.2</v>
      </c>
    </row>
    <row r="22" spans="2:5" x14ac:dyDescent="0.25">
      <c r="B22" t="str">
        <f t="shared" si="0"/>
        <v>agressivo-HOTELARIAS</v>
      </c>
      <c r="C22" s="1" t="s">
        <v>26</v>
      </c>
      <c r="D22" t="s">
        <v>31</v>
      </c>
      <c r="E22" s="41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9E7EA8E3431A448DEAAEE8C7C65311" ma:contentTypeVersion="5" ma:contentTypeDescription="Create a new document." ma:contentTypeScope="" ma:versionID="754e5a0cc55312de107ec4f65952cc40">
  <xsd:schema xmlns:xsd="http://www.w3.org/2001/XMLSchema" xmlns:xs="http://www.w3.org/2001/XMLSchema" xmlns:p="http://schemas.microsoft.com/office/2006/metadata/properties" xmlns:ns3="08e193be-4591-4b16-a985-2b462a52354b" targetNamespace="http://schemas.microsoft.com/office/2006/metadata/properties" ma:root="true" ma:fieldsID="ab84a191fe4fef7370974b225fefc99a" ns3:_="">
    <xsd:import namespace="08e193be-4591-4b16-a985-2b462a523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193be-4591-4b16-a985-2b462a523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e193be-4591-4b16-a985-2b462a52354b" xsi:nil="true"/>
  </documentManagement>
</p:properties>
</file>

<file path=customXml/itemProps1.xml><?xml version="1.0" encoding="utf-8"?>
<ds:datastoreItem xmlns:ds="http://schemas.openxmlformats.org/officeDocument/2006/customXml" ds:itemID="{2A0B1EB9-7A6A-49E7-A1C9-6754A523B5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e193be-4591-4b16-a985-2b462a523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A47865-234C-4BF9-BB21-8692C3277A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216642-B898-49DF-981A-D5B8CA7FD9DA}">
  <ds:schemaRefs>
    <ds:schemaRef ds:uri="08e193be-4591-4b16-a985-2b462a52354b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Simulador de patrimônio</vt:lpstr>
      <vt:lpstr>Planilha2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 Antônio Chaves Gonçalves Fernandes</cp:lastModifiedBy>
  <dcterms:created xsi:type="dcterms:W3CDTF">2025-06-04T00:22:36Z</dcterms:created>
  <dcterms:modified xsi:type="dcterms:W3CDTF">2025-06-04T05:48:30Z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0x010100D09E7EA8E3431A448DEAAEE8C7C65311</vt:lpwstr>
  </property>
</Properties>
</file>